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187" documentId="11_6423605FB298E31799DA9F7C9C671D02B2122F87" xr6:coauthVersionLast="47" xr6:coauthVersionMax="47" xr10:uidLastSave="{4C79EB26-34CC-4CC6-93BC-54A6BCF7C799}"/>
  <bookViews>
    <workbookView xWindow="0" yWindow="0" windowWidth="0" windowHeight="0" xr2:uid="{00000000-000D-0000-FFFF-FFFF00000000}"/>
  </bookViews>
  <sheets>
    <sheet name="Test file" sheetId="1" r:id="rId1"/>
    <sheet name="expected out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AA19" i="1" l="1"/>
  <c r="AB19" i="1" s="1"/>
  <c r="U19" i="1"/>
  <c r="AA18" i="1"/>
  <c r="AB18" i="1" s="1"/>
  <c r="U18" i="1"/>
  <c r="AA17" i="1"/>
  <c r="AB17" i="1" s="1"/>
  <c r="U17" i="1"/>
  <c r="AA16" i="1"/>
  <c r="AB16" i="1" s="1"/>
  <c r="U16" i="1"/>
  <c r="AA15" i="1"/>
  <c r="AB15" i="1" s="1"/>
  <c r="U15" i="1"/>
  <c r="AA14" i="1"/>
  <c r="AB14" i="1" s="1"/>
  <c r="U14" i="1"/>
  <c r="AA13" i="1"/>
  <c r="AB13" i="1" s="1"/>
  <c r="U13" i="1"/>
  <c r="AA12" i="1"/>
  <c r="AB12" i="1" s="1"/>
  <c r="U12" i="1"/>
  <c r="AA11" i="1"/>
  <c r="AB11" i="1" s="1"/>
  <c r="U11" i="1"/>
  <c r="AA10" i="1"/>
  <c r="AB10" i="1" s="1"/>
  <c r="U10" i="1"/>
  <c r="AA9" i="1"/>
  <c r="AB9" i="1" s="1"/>
  <c r="U9" i="1"/>
  <c r="AA8" i="1"/>
  <c r="AB8" i="1" s="1"/>
  <c r="U8" i="1"/>
  <c r="AA7" i="1"/>
  <c r="AB7" i="1" s="1"/>
  <c r="U7" i="1"/>
  <c r="AA6" i="1"/>
  <c r="AB6" i="1" s="1"/>
  <c r="U6" i="1"/>
  <c r="AA5" i="1"/>
  <c r="AB5" i="1" s="1"/>
  <c r="U5" i="1"/>
  <c r="AA4" i="1"/>
  <c r="AB4" i="1" s="1"/>
  <c r="U4" i="1"/>
  <c r="AA3" i="1"/>
  <c r="AB3" i="1" s="1"/>
  <c r="U3" i="1"/>
  <c r="AA2" i="1"/>
  <c r="AB2" i="1" s="1"/>
  <c r="U2" i="1"/>
  <c r="T2" i="1" l="1"/>
  <c r="S2" i="1"/>
  <c r="T3" i="1"/>
  <c r="S3" i="1"/>
  <c r="T4" i="1"/>
  <c r="S4" i="1"/>
  <c r="T5" i="1"/>
  <c r="S5" i="1"/>
  <c r="T6" i="1"/>
  <c r="S6" i="1"/>
  <c r="T7" i="1"/>
  <c r="S7" i="1"/>
  <c r="T8" i="1"/>
  <c r="S8" i="1"/>
  <c r="T9" i="1"/>
  <c r="S9" i="1"/>
  <c r="T10" i="1"/>
  <c r="S10" i="1"/>
  <c r="T11" i="1"/>
  <c r="S11" i="1"/>
  <c r="T12" i="1"/>
  <c r="S12" i="1"/>
  <c r="T13" i="1"/>
  <c r="S13" i="1"/>
  <c r="T14" i="1"/>
  <c r="S14" i="1"/>
  <c r="T15" i="1"/>
  <c r="S15" i="1"/>
  <c r="T16" i="1"/>
  <c r="S16" i="1"/>
  <c r="T17" i="1"/>
  <c r="S17" i="1"/>
  <c r="T18" i="1"/>
  <c r="S18" i="1"/>
  <c r="T19" i="1"/>
  <c r="S19" i="1"/>
</calcChain>
</file>

<file path=xl/sharedStrings.xml><?xml version="1.0" encoding="utf-8"?>
<sst xmlns="http://schemas.openxmlformats.org/spreadsheetml/2006/main" count="412" uniqueCount="230">
  <si>
    <t>Client ID</t>
  </si>
  <si>
    <t>First Name</t>
  </si>
  <si>
    <t>MiddleName</t>
  </si>
  <si>
    <t>Last Name</t>
  </si>
  <si>
    <t>Company</t>
  </si>
  <si>
    <t>Address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</si>
  <si>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</si>
  <si>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</si>
  <si>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</si>
  <si>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</si>
  <si>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</si>
  <si>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</si>
  <si>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</si>
  <si>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</si>
  <si>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</t>
  </si>
  <si>
    <t>Case Link IDs</t>
  </si>
  <si>
    <t>[Divider]</t>
  </si>
  <si>
    <t>Full Name</t>
  </si>
  <si>
    <t>Street1</t>
  </si>
  <si>
    <t>Street2</t>
  </si>
  <si>
    <t>City</t>
  </si>
  <si>
    <t>State</t>
  </si>
  <si>
    <t>Zip</t>
  </si>
  <si>
    <t>Trimmed Cases</t>
  </si>
  <si>
    <t>Formatted Birthday</t>
  </si>
  <si>
    <t>Temp Address 1</t>
  </si>
  <si>
    <t>Temp Address 2</t>
  </si>
  <si>
    <t>Temp Address 3</t>
  </si>
  <si>
    <t>William</t>
  </si>
  <si>
    <t>Tim</t>
  </si>
  <si>
    <t>Barretta</t>
  </si>
  <si>
    <t xml:space="preserve">     </t>
  </si>
  <si>
    <t>Client</t>
  </si>
  <si>
    <t>William            Barretta</t>
  </si>
  <si>
    <t>|</t>
  </si>
  <si>
    <t>Khaled</t>
  </si>
  <si>
    <t>Kayne</t>
  </si>
  <si>
    <t>Kamel</t>
  </si>
  <si>
    <t>2926 N Raine Blvd. 6, Tucson, State 1 11111</t>
  </si>
  <si>
    <t>(555) 555-5555</t>
  </si>
  <si>
    <t>user1@email.com</t>
  </si>
  <si>
    <t xml:space="preserve">Khaled Kamel      </t>
  </si>
  <si>
    <t>Dumisani</t>
  </si>
  <si>
    <t>Tembo</t>
  </si>
  <si>
    <t>email@domain.com</t>
  </si>
  <si>
    <t>People     v.      Tembo,       Dumisani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</si>
  <si>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</si>
  <si>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</si>
  <si>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</si>
  <si>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</si>
  <si>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</si>
  <si>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</si>
  <si>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</si>
  <si>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</si>
  <si>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</si>
  <si>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</si>
  <si>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</si>
  <si>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</si>
  <si>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Anmar    Saad</t>
  </si>
  <si>
    <t>Victor</t>
  </si>
  <si>
    <t>Henry</t>
  </si>
  <si>
    <t>Colonnese</t>
  </si>
  <si>
    <t>PO Box 200059,  Hollywood, State 4 11111</t>
  </si>
  <si>
    <t>(222) 987-1653</t>
  </si>
  <si>
    <t>barry@email.com</t>
  </si>
  <si>
    <t>Dorothy      Fujii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</si>
  <si>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</si>
  <si>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</si>
  <si>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</si>
  <si>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</si>
  <si>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</si>
  <si>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</si>
  <si>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</si>
  <si>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</si>
  <si>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</si>
  <si>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</si>
  <si>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</si>
  <si>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Tacktook      Tachtook v. Alison Aylsworth</t>
  </si>
  <si>
    <t>John</t>
  </si>
  <si>
    <t>Doe</t>
  </si>
  <si>
    <t xml:space="preserve">123 Main St.,  Santa Ana, State 7 11111 </t>
  </si>
  <si>
    <t>This is a sample contact.</t>
  </si>
  <si>
    <t>[SAMPLE] John            Doe Matter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</si>
  <si>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</si>
  <si>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</si>
  <si>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</si>
  <si>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</si>
  <si>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</si>
  <si>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</si>
  <si>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Marjorie      Nishimata</t>
  </si>
  <si>
    <t>Hamdy</t>
  </si>
  <si>
    <t>Fayad</t>
  </si>
  <si>
    <t>2036 Bryan Street,  Houston, State 9 11111</t>
  </si>
  <si>
    <t>dkhnfds@emial.com</t>
  </si>
  <si>
    <t>King   Market/SFDPH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</si>
  <si>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</si>
  <si>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</si>
  <si>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</si>
  <si>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</si>
  <si>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</si>
  <si>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</si>
  <si>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</si>
  <si>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</si>
  <si>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</si>
  <si>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</si>
  <si>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</si>
  <si>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</si>
  <si>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</si>
  <si>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</si>
  <si>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</si>
  <si>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</si>
  <si>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</si>
  <si>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</si>
  <si>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IRMO       Mulroy &amp; Hou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</si>
  <si>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</si>
  <si>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</si>
  <si>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</si>
  <si>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</si>
  <si>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</si>
  <si>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</si>
  <si>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</si>
  <si>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</si>
  <si>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</si>
  <si>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</si>
  <si>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</si>
  <si>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</si>
  <si>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</si>
  <si>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</si>
  <si>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</si>
  <si>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</si>
  <si>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</si>
  <si>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</si>
  <si>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</si>
  <si>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</si>
  <si>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</si>
  <si>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</si>
  <si>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</si>
  <si>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</si>
  <si>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NOTE: No original columns were modified. I have added new columns to the right which include all requested modifications.</t>
  </si>
  <si>
    <t>I don't recognize the date format in the original Birthday column and can't find a similar format online. To show that I can perform this type of parsing, I'll assume the original format is DD/M/YY. Excel's Date function will handle any invalid dates resulting from this parsing.</t>
  </si>
  <si>
    <t>Zipcode</t>
  </si>
  <si>
    <t>Barretta, William Tim</t>
  </si>
  <si>
    <t/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</si>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</sst>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0" fillId="0" borderId="0" xfId="0" applyNumberFormat="1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est file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expected output-style" pivot="0" count="3" xr9:uid="{00000000-0011-0000-FFFF-FFFF01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B19">
  <tableColumns count="28">
    <tableColumn id="1" xr3:uid="{00000000-0010-0000-0000-000001000000}" name="Client ID"/>
    <tableColumn id="2" xr3:uid="{00000000-0010-0000-0000-000002000000}" name="First Name"/>
    <tableColumn id="3" xr3:uid="{00000000-0010-0000-0000-000003000000}" name="MiddleName"/>
    <tableColumn id="4" xr3:uid="{00000000-0010-0000-0000-000004000000}" name="Last Name"/>
    <tableColumn id="5" xr3:uid="{00000000-0010-0000-0000-000005000000}" name="Company"/>
    <tableColumn id="6" xr3:uid="{00000000-0010-0000-0000-000006000000}" name="Address"/>
    <tableColumn id="7" xr3:uid="{00000000-0010-0000-0000-000007000000}" name="Home Fax"/>
    <tableColumn id="8" xr3:uid="{00000000-0010-0000-0000-000008000000}" name="Mobile Phone"/>
    <tableColumn id="9" xr3:uid="{00000000-0010-0000-0000-000009000000}" name="Contact Group"/>
    <tableColumn id="10" xr3:uid="{00000000-0010-0000-0000-00000A000000}" name="E-mail Address"/>
    <tableColumn id="11" xr3:uid="{00000000-0010-0000-0000-00000B000000}" name="Web Page"/>
    <tableColumn id="12" xr3:uid="{00000000-0010-0000-0000-00000C000000}" name="Birthday"/>
    <tableColumn id="13" xr3:uid="{00000000-0010-0000-0000-00000D000000}" name="Private Notes"/>
    <tableColumn id="14" xr3:uid="{00000000-0010-0000-0000-00000E000000}" name="License Number"/>
    <tableColumn id="15" xr3:uid="{00000000-0010-0000-0000-00000F000000}" name="Cases"/>
    <tableColumn id="16" xr3:uid="{00000000-0010-0000-0000-000010000000}" name="Case Link IDs"/>
    <tableColumn id="17" xr3:uid="{247A0D40-C55A-4F0A-BC7F-F6D5FBC6543F}" name="[Divider]" dataDxfId="9"/>
    <tableColumn id="18" xr3:uid="{D432E374-1274-4FF8-8798-63BA3D6DD0EB}" name="Full Name">
      <calculatedColumnFormula>_xlfn.CONCAT(D2,", ",B2," ",C2)</calculatedColumnFormula>
    </tableColumn>
    <tableColumn id="19" xr3:uid="{8646E0F7-1D0E-425A-BE15-C16DD0DDE2FE}" name="Street1" dataDxfId="8">
      <calculatedColumnFormula>IFERROR(LEFT(AB2, FIND("|",AB2)-1),"")</calculatedColumnFormula>
    </tableColumn>
    <tableColumn id="20" xr3:uid="{1DB416B9-0DF6-4D9F-B808-BF896CE82B63}" name="Street2" dataDxfId="7">
      <calculatedColumnFormula>IFERROR(SUBSTITUTE(RIGHT(AB2, LEN(AB2)-FIND("|",AB2)),"|",""),"")</calculatedColumnFormula>
    </tableColumn>
    <tableColumn id="21" xr3:uid="{692F1C85-CA1F-449D-BA86-07E5D7B62698}" name="City" dataDxfId="6">
      <calculatedColumnFormula>IFERROR(LEFT(TRIM(MID(Z2, FIND(",", Z2)+1, LEN(Z2))), FIND(",",TRIM(MID(Z2, FIND(",", Z2)+1, LEN(Z2))))-1), "")</calculatedColumnFormula>
    </tableColumn>
    <tableColumn id="22" xr3:uid="{3E63746A-E699-4D56-B6A5-30AE769FAE6A}" name="State" dataDxfId="5">
      <calculatedColumnFormula>IFERROR(MID(F2, FIND("State",F2), 7),"")</calculatedColumnFormula>
    </tableColumn>
    <tableColumn id="23" xr3:uid="{1E6AD3B2-FA2C-43C3-A8EF-37671A8A6264}" name="Zip" dataDxfId="4">
      <calculatedColumnFormula>RIGHT(TRIM(F2), 5)</calculatedColumnFormula>
    </tableColumn>
    <tableColumn id="24" xr3:uid="{D5F70684-A1D6-4E94-9F01-DD9C1003CD3F}" name="Trimmed Cases">
      <calculatedColumnFormula>TRIM(O2)</calculatedColumnFormula>
    </tableColumn>
    <tableColumn id="25" xr3:uid="{BE4C379F-5CD3-4868-AF2F-7ED1F8D56421}" name="Formatted Birthday" dataDxfId="3">
      <calculatedColumnFormula>IFERROR(DATE(RIGHT(L2, 2), MID(L2, 3, 1), LEFT(L2, 2)),"")</calculatedColumnFormula>
    </tableColumn>
    <tableColumn id="26" xr3:uid="{AD13D30B-29B8-4EAA-A10F-AFF5333D670B}" name="Temp Address 1" dataDxfId="2">
      <calculatedColumnFormula>IF(LEN(F2)-LEN(SUBSTITUTE(F2,",",""))&gt;2, SUBSTITUTE(F2, ",","",1), F2)</calculatedColumnFormula>
    </tableColumn>
    <tableColumn id="27" xr3:uid="{FAA8339C-59F1-47D6-B53A-B8D71316EA41}" name="Temp Address 2" dataDxfId="1">
      <calculatedColumnFormula>SUBSTITUTE(SUBSTITUTE(SUBSTITUTE(IFERROR(LEFT(F2, FIND(",", Z2)),""),"St.","Street"),"Ave.","Avenue"), "Blvd.", "Boulevard")</calculatedColumnFormula>
    </tableColumn>
    <tableColumn id="28" xr3:uid="{91E1C205-EE21-4411-A219-04C0F49649F2}" name="Temp Address 3" dataDxfId="0">
      <calculatedColumnFormula>SUBSTITUTE(SUBSTITUTE(SUBSTITUTE(SUBSTITUTE(SUBSTITUTE(SUBSTITUTE(SUBSTITUTE(SUBSTITUTE(AA2,"Street","Street|"),"Avenue","Avenue|"), "Boulevard", "Boulevard|"), "Drive", "Drive|"), "Lane", "Lane|"),"Court","Court|"),",","|"),"||","|")</calculatedColumnFormula>
    </tableColumn>
  </tableColumns>
  <tableStyleInfo name="Test fi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V19">
  <tableColumns count="22">
    <tableColumn id="1" xr3:uid="{00000000-0010-0000-0100-000001000000}" name="Client ID"/>
    <tableColumn id="2" xr3:uid="{00000000-0010-0000-0100-000002000000}" name="First Name"/>
    <tableColumn id="3" xr3:uid="{00000000-0010-0000-0100-000003000000}" name="MiddleName"/>
    <tableColumn id="4" xr3:uid="{00000000-0010-0000-0100-000004000000}" name="Last Name"/>
    <tableColumn id="5" xr3:uid="{00000000-0010-0000-0100-000005000000}" name="Full Name"/>
    <tableColumn id="6" xr3:uid="{00000000-0010-0000-0100-000006000000}" name="Company"/>
    <tableColumn id="7" xr3:uid="{00000000-0010-0000-0100-000007000000}" name="Address"/>
    <tableColumn id="8" xr3:uid="{00000000-0010-0000-0100-000008000000}" name="Street1"/>
    <tableColumn id="9" xr3:uid="{00000000-0010-0000-0100-000009000000}" name="Street2"/>
    <tableColumn id="10" xr3:uid="{00000000-0010-0000-0100-00000A000000}" name="City"/>
    <tableColumn id="11" xr3:uid="{00000000-0010-0000-0100-00000B000000}" name="State"/>
    <tableColumn id="12" xr3:uid="{00000000-0010-0000-0100-00000C000000}" name="Zipcode"/>
    <tableColumn id="13" xr3:uid="{00000000-0010-0000-0100-00000D000000}" name="Home Fax"/>
    <tableColumn id="14" xr3:uid="{00000000-0010-0000-0100-00000E000000}" name="Mobile Phone"/>
    <tableColumn id="15" xr3:uid="{00000000-0010-0000-0100-00000F000000}" name="Contact Group"/>
    <tableColumn id="16" xr3:uid="{00000000-0010-0000-0100-000010000000}" name="E-mail Address"/>
    <tableColumn id="17" xr3:uid="{00000000-0010-0000-0100-000011000000}" name="Web Page"/>
    <tableColumn id="18" xr3:uid="{00000000-0010-0000-0100-000012000000}" name="Birthday"/>
    <tableColumn id="19" xr3:uid="{00000000-0010-0000-0100-000013000000}" name="Private Notes"/>
    <tableColumn id="20" xr3:uid="{00000000-0010-0000-0100-000014000000}" name="License Number"/>
    <tableColumn id="21" xr3:uid="{00000000-0010-0000-0100-000015000000}" name="Cases"/>
    <tableColumn id="22" xr3:uid="{00000000-0010-0000-0100-000016000000}" name="Case Link IDs"/>
  </tableColumns>
  <tableStyleInfo name="expected out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B25" sqref="B25"/>
    </sheetView>
  </sheetViews>
  <sheetFormatPr defaultColWidth="12.5703125" defaultRowHeight="15" customHeight="1"/>
  <cols>
    <col min="1" max="4" width="9.7109375" customWidth="1"/>
    <col min="5" max="5" width="8.5703125" customWidth="1"/>
    <col min="6" max="7" width="10.5703125" customWidth="1"/>
    <col min="8" max="8" width="14.7109375" customWidth="1"/>
    <col min="9" max="9" width="15.42578125" customWidth="1"/>
    <col min="10" max="10" width="16.28515625" customWidth="1"/>
    <col min="11" max="11" width="16.5703125" customWidth="1"/>
    <col min="12" max="12" width="12" customWidth="1"/>
    <col min="13" max="13" width="10.5703125" customWidth="1"/>
    <col min="14" max="14" width="15.28515625" customWidth="1"/>
    <col min="15" max="15" width="35.28515625" customWidth="1"/>
    <col min="16" max="16" width="13.28515625" customWidth="1"/>
    <col min="17" max="17" width="35" customWidth="1"/>
    <col min="18" max="18" width="23.28515625" customWidth="1"/>
    <col min="19" max="19" width="24.5703125" customWidth="1"/>
    <col min="20" max="20" width="12.7109375" customWidth="1"/>
    <col min="21" max="21" width="15.5703125" customWidth="1"/>
    <col min="22" max="22" width="8.5703125" customWidth="1"/>
    <col min="23" max="23" width="7.42578125" customWidth="1"/>
    <col min="24" max="24" width="34" customWidth="1"/>
    <col min="25" max="25" width="51.140625" customWidth="1"/>
    <col min="26" max="26" width="32" customWidth="1"/>
    <col min="27" max="27" width="3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7398191</v>
      </c>
      <c r="B2" s="1" t="s">
        <v>28</v>
      </c>
      <c r="C2" s="1" t="s">
        <v>29</v>
      </c>
      <c r="D2" s="1" t="s">
        <v>30</v>
      </c>
      <c r="E2" s="1"/>
      <c r="F2" s="1" t="s">
        <v>31</v>
      </c>
      <c r="G2" s="1"/>
      <c r="H2" s="1"/>
      <c r="I2" s="1" t="s">
        <v>32</v>
      </c>
      <c r="J2" s="1"/>
      <c r="K2" s="1"/>
      <c r="L2" s="1"/>
      <c r="M2" s="1"/>
      <c r="N2" s="1"/>
      <c r="O2" s="1" t="s">
        <v>33</v>
      </c>
      <c r="P2" s="1">
        <v>3783285</v>
      </c>
      <c r="Q2" s="5" t="s">
        <v>34</v>
      </c>
      <c r="R2" t="str">
        <f>_xlfn.CONCAT(D2,", ",B2," ",C2)</f>
        <v>Barretta, William Tim</v>
      </c>
      <c r="S2" t="str">
        <f>IFERROR(LEFT(AB2, FIND("|",AB2)-1),"")</f>
        <v/>
      </c>
      <c r="T2" t="str">
        <f>IFERROR(SUBSTITUTE(RIGHT(AB2, LEN(AB2)-FIND("|",AB2)),"|",""),"")</f>
        <v/>
      </c>
      <c r="U2" s="6" t="str">
        <f>IFERROR(LEFT(TRIM(MID(Z2, FIND(",", Z2)+1, LEN(Z2))), FIND(",",TRIM(MID(Z2, FIND(",", Z2)+1, LEN(Z2))))-1), "")</f>
        <v/>
      </c>
      <c r="V2" s="5" t="str">
        <f t="shared" ref="V2:V19" si="0">IFERROR(MID(F2, FIND("State",F2), 7),"")</f>
        <v/>
      </c>
      <c r="W2" s="5" t="str">
        <f t="shared" ref="W2:W19" si="1">RIGHT(TRIM(F2), 5)</f>
        <v/>
      </c>
      <c r="X2" t="str">
        <f>TRIM(O2)</f>
        <v>William Barretta</v>
      </c>
      <c r="Y2" s="7" t="str">
        <f t="shared" ref="Y2:Y19" si="2">IFERROR(DATE(RIGHT(L2, 2), MID(L2, 3, 1), LEFT(L2, 2)),"")</f>
        <v/>
      </c>
      <c r="Z2" s="5" t="str">
        <f>IF(LEN(F2)-LEN(SUBSTITUTE(F2,",",""))&gt;2, SUBSTITUTE(F2, ",","",1), F2)</f>
        <v xml:space="preserve">     </v>
      </c>
      <c r="AA2" s="5" t="str">
        <f>SUBSTITUTE(SUBSTITUTE(SUBSTITUTE(IFERROR(LEFT(F2, FIND(",", Z2)),""),"St.","Street"),"Ave.","Avenue"), "Blvd.", "Boulevard")</f>
        <v/>
      </c>
      <c r="AB2" s="5" t="str">
        <f t="shared" ref="AB2:AB19" si="3">SUBSTITUTE(SUBSTITUTE(SUBSTITUTE(SUBSTITUTE(SUBSTITUTE(SUBSTITUTE(SUBSTITUTE(SUBSTITUTE(AA2,"Street","Street|"),"Avenue","Avenue|"), "Boulevard", "Boulevard|"), "Drive", "Drive|"), "Lane", "Lane|"),"Court","Court|"),",","|"),"||","|")</f>
        <v/>
      </c>
    </row>
    <row r="3" spans="1:28">
      <c r="A3" s="1">
        <v>7439820</v>
      </c>
      <c r="B3" s="1" t="s">
        <v>35</v>
      </c>
      <c r="C3" s="1" t="s">
        <v>36</v>
      </c>
      <c r="D3" s="1" t="s">
        <v>37</v>
      </c>
      <c r="E3" s="1"/>
      <c r="F3" s="1" t="s">
        <v>38</v>
      </c>
      <c r="G3" s="1"/>
      <c r="H3" s="1" t="s">
        <v>39</v>
      </c>
      <c r="I3" s="1" t="s">
        <v>32</v>
      </c>
      <c r="J3" s="2" t="s">
        <v>40</v>
      </c>
      <c r="K3" s="1"/>
      <c r="L3" s="1"/>
      <c r="M3" s="1"/>
      <c r="N3" s="1"/>
      <c r="O3" s="1" t="s">
        <v>41</v>
      </c>
      <c r="P3" s="1">
        <v>3810123</v>
      </c>
      <c r="Q3" s="5" t="s">
        <v>34</v>
      </c>
      <c r="R3" t="str">
        <f>_xlfn.CONCAT(D3,", ",B3," ",C3)</f>
        <v>Kamel, Khaled Kayne</v>
      </c>
      <c r="S3" t="str">
        <f>IFERROR(LEFT(AB3, FIND("|",AB3)-1),"")</f>
        <v>2926 N Raine Boulevard</v>
      </c>
      <c r="T3" t="str">
        <f>IFERROR(SUBSTITUTE(RIGHT(AB3, LEN(AB3)-FIND("|",AB3)),"|",""),"")</f>
        <v xml:space="preserve"> 6</v>
      </c>
      <c r="U3" s="6" t="str">
        <f>IFERROR(LEFT(TRIM(MID(Z3, FIND(",", Z3)+1, LEN(Z3))), FIND(",",TRIM(MID(Z3, FIND(",", Z3)+1, LEN(Z3))))-1), "")</f>
        <v>Tucson</v>
      </c>
      <c r="V3" s="5" t="str">
        <f t="shared" si="0"/>
        <v>State 1</v>
      </c>
      <c r="W3" s="5" t="str">
        <f t="shared" si="1"/>
        <v>11111</v>
      </c>
      <c r="X3" t="str">
        <f>TRIM(O3)</f>
        <v>Khaled Kamel</v>
      </c>
      <c r="Y3" s="7" t="str">
        <f t="shared" si="2"/>
        <v/>
      </c>
      <c r="Z3" s="5" t="str">
        <f>IF(LEN(F3)-LEN(SUBSTITUTE(F3,",",""))&gt;2, SUBSTITUTE(F3, ",","",1), F3)</f>
        <v>2926 N Raine Blvd. 6, Tucson, State 1 11111</v>
      </c>
      <c r="AA3" s="5" t="str">
        <f>SUBSTITUTE(SUBSTITUTE(SUBSTITUTE(IFERROR(LEFT(F3, FIND(",", Z3)),""),"St.","Street"),"Ave.","Avenue"), "Blvd.", "Boulevard")</f>
        <v>2926 N Raine Boulevard 6,</v>
      </c>
      <c r="AB3" s="5" t="str">
        <f t="shared" si="3"/>
        <v>2926 N Raine Boulevard| 6|</v>
      </c>
    </row>
    <row r="4" spans="1:28">
      <c r="A4" s="1">
        <v>7451828</v>
      </c>
      <c r="B4" s="1" t="s">
        <v>42</v>
      </c>
      <c r="C4" s="1" t="s">
        <v>31</v>
      </c>
      <c r="D4" s="1" t="s">
        <v>43</v>
      </c>
      <c r="E4" s="1"/>
      <c r="F4" s="1" t="s">
        <v>31</v>
      </c>
      <c r="G4" s="1"/>
      <c r="H4" s="1"/>
      <c r="I4" s="1" t="s">
        <v>32</v>
      </c>
      <c r="J4" s="2" t="s">
        <v>44</v>
      </c>
      <c r="K4" s="1"/>
      <c r="L4" s="1"/>
      <c r="M4" s="1"/>
      <c r="N4" s="1"/>
      <c r="O4" s="1" t="s">
        <v>45</v>
      </c>
      <c r="P4" s="1">
        <v>3820215</v>
      </c>
      <c r="Q4" s="5" t="s">
        <v>34</v>
      </c>
      <c r="R4" t="str">
        <f>_xlfn.CONCAT(D4,", ",B4," ",C4)</f>
        <v xml:space="preserve">Tembo, Dumisani      </v>
      </c>
      <c r="S4" t="str">
        <f>IFERROR(LEFT(AB4, FIND("|",AB4)-1),"")</f>
        <v/>
      </c>
      <c r="T4" t="str">
        <f>IFERROR(SUBSTITUTE(RIGHT(AB4, LEN(AB4)-FIND("|",AB4)),"|",""),"")</f>
        <v/>
      </c>
      <c r="U4" s="6" t="str">
        <f>IFERROR(LEFT(TRIM(MID(Z4, FIND(",", Z4)+1, LEN(Z4))), FIND(",",TRIM(MID(Z4, FIND(",", Z4)+1, LEN(Z4))))-1), "")</f>
        <v/>
      </c>
      <c r="V4" s="5" t="str">
        <f t="shared" si="0"/>
        <v/>
      </c>
      <c r="W4" s="5" t="str">
        <f t="shared" si="1"/>
        <v/>
      </c>
      <c r="X4" t="str">
        <f>TRIM(O4)</f>
        <v>People v. Tembo, Dumisani</v>
      </c>
      <c r="Y4" s="7" t="str">
        <f t="shared" si="2"/>
        <v/>
      </c>
      <c r="Z4" s="5" t="str">
        <f>IF(LEN(F4)-LEN(SUBSTITUTE(F4,",",""))&gt;2, SUBSTITUTE(F4, ",","",1), F4)</f>
        <v xml:space="preserve">     </v>
      </c>
      <c r="AA4" s="5" t="str">
        <f>SUBSTITUTE(SUBSTITUTE(SUBSTITUTE(IFERROR(LEFT(F4, FIND(",", Z4)),""),"St.","Street"),"Ave.","Avenue"), "Blvd.", "Boulevard")</f>
        <v/>
      </c>
      <c r="AB4" s="5" t="str">
        <f t="shared" si="3"/>
        <v/>
      </c>
    </row>
    <row r="5" spans="1:28">
      <c r="A5" s="1">
        <v>7871642</v>
      </c>
      <c r="B5" s="1" t="s">
        <v>46</v>
      </c>
      <c r="C5" s="1" t="s">
        <v>47</v>
      </c>
      <c r="D5" s="1" t="s">
        <v>48</v>
      </c>
      <c r="E5" s="1"/>
      <c r="F5" s="1" t="s">
        <v>49</v>
      </c>
      <c r="G5" s="1"/>
      <c r="H5" s="1" t="s">
        <v>50</v>
      </c>
      <c r="I5" s="1" t="s">
        <v>32</v>
      </c>
      <c r="J5" s="2" t="s">
        <v>51</v>
      </c>
      <c r="K5" s="1"/>
      <c r="L5" s="1"/>
      <c r="M5" s="1"/>
      <c r="N5" s="1"/>
      <c r="O5" s="1" t="s">
        <v>52</v>
      </c>
      <c r="P5" s="1">
        <v>4066854</v>
      </c>
      <c r="Q5" s="5" t="s">
        <v>34</v>
      </c>
      <c r="R5" t="str">
        <f>_xlfn.CONCAT(D5,", ",B5," ",C5)</f>
        <v>Dao, Khanh Dee</v>
      </c>
      <c r="S5" t="str">
        <f>IFERROR(LEFT(AB5, FIND("|",AB5)-1),"")</f>
        <v>435 N. Congress Avenue</v>
      </c>
      <c r="T5" t="str">
        <f>IFERROR(SUBSTITUTE(RIGHT(AB5, LEN(AB5)-FIND("|",AB5)),"|",""),"")</f>
        <v xml:space="preserve"> #180</v>
      </c>
      <c r="U5" s="6" t="str">
        <f>IFERROR(LEFT(TRIM(MID(Z5, FIND(",", Z5)+1, LEN(Z5))), FIND(",",TRIM(MID(Z5, FIND(",", Z5)+1, LEN(Z5))))-1), "")</f>
        <v>St Petersburg</v>
      </c>
      <c r="V5" s="5" t="str">
        <f t="shared" si="0"/>
        <v>State 2</v>
      </c>
      <c r="W5" s="5" t="str">
        <f t="shared" si="1"/>
        <v>11111</v>
      </c>
      <c r="X5" t="str">
        <f>TRIM(O5)</f>
        <v>Khanh Dao</v>
      </c>
      <c r="Y5" s="7" t="str">
        <f t="shared" si="2"/>
        <v/>
      </c>
      <c r="Z5" s="5" t="str">
        <f>IF(LEN(F5)-LEN(SUBSTITUTE(F5,",",""))&gt;2, SUBSTITUTE(F5, ",","",1), F5)</f>
        <v>435 N. Congress Ave. #180,  St Petersburg, State 2 11111</v>
      </c>
      <c r="AA5" s="5" t="str">
        <f>SUBSTITUTE(SUBSTITUTE(SUBSTITUTE(IFERROR(LEFT(F5, FIND(",", Z5)),""),"St.","Street"),"Ave.","Avenue"), "Blvd.", "Boulevard")</f>
        <v>435 N. Congress Avenue, #180</v>
      </c>
      <c r="AB5" s="5" t="str">
        <f t="shared" si="3"/>
        <v>435 N. Congress Avenue| #180</v>
      </c>
    </row>
    <row r="6" spans="1:28">
      <c r="A6" s="1">
        <v>8004314</v>
      </c>
      <c r="B6" s="1" t="s">
        <v>53</v>
      </c>
      <c r="C6" s="1"/>
      <c r="D6" s="1" t="s">
        <v>54</v>
      </c>
      <c r="E6" s="1"/>
      <c r="F6" s="1" t="s">
        <v>55</v>
      </c>
      <c r="G6" s="1"/>
      <c r="H6" s="1"/>
      <c r="I6" s="1" t="s">
        <v>32</v>
      </c>
      <c r="J6" s="2" t="s">
        <v>56</v>
      </c>
      <c r="K6" s="1"/>
      <c r="L6" s="3">
        <v>31648</v>
      </c>
      <c r="M6" s="1"/>
      <c r="N6" s="1" t="s">
        <v>57</v>
      </c>
      <c r="O6" s="1" t="s">
        <v>58</v>
      </c>
      <c r="P6" s="1">
        <v>4134776</v>
      </c>
      <c r="Q6" s="5" t="s">
        <v>34</v>
      </c>
      <c r="R6" t="str">
        <f>_xlfn.CONCAT(D6,", ",B6," ",C6)</f>
        <v xml:space="preserve">Saad, Anmar </v>
      </c>
      <c r="S6" t="str">
        <f>IFERROR(LEFT(AB6, FIND("|",AB6)-1),"")</f>
        <v>1234 Highland Square Lane</v>
      </c>
      <c r="T6" t="str">
        <f>IFERROR(SUBSTITUTE(RIGHT(AB6, LEN(AB6)-FIND("|",AB6)),"|",""),"")</f>
        <v/>
      </c>
      <c r="U6" s="6" t="str">
        <f>IFERROR(LEFT(TRIM(MID(Z6, FIND(",", Z6)+1, LEN(Z6))), FIND(",",TRIM(MID(Z6, FIND(",", Z6)+1, LEN(Z6))))-1), "")</f>
        <v>Denver</v>
      </c>
      <c r="V6" s="5" t="str">
        <f t="shared" si="0"/>
        <v>State 3</v>
      </c>
      <c r="W6" s="5" t="str">
        <f t="shared" si="1"/>
        <v>11111</v>
      </c>
      <c r="X6" t="str">
        <f>TRIM(O6)</f>
        <v>Anmar Saad</v>
      </c>
      <c r="Y6" s="7">
        <f t="shared" si="2"/>
        <v>17715</v>
      </c>
      <c r="Z6" s="5" t="str">
        <f>IF(LEN(F6)-LEN(SUBSTITUTE(F6,",",""))&gt;2, SUBSTITUTE(F6, ",","",1), F6)</f>
        <v>1234 Highland Square Lane,  Denver, State 3 11111</v>
      </c>
      <c r="AA6" s="5" t="str">
        <f>SUBSTITUTE(SUBSTITUTE(SUBSTITUTE(IFERROR(LEFT(F6, FIND(",", Z6)),""),"St.","Street"),"Ave.","Avenue"), "Blvd.", "Boulevard")</f>
        <v>1234 Highland Square Lane,</v>
      </c>
      <c r="AB6" s="5" t="str">
        <f t="shared" si="3"/>
        <v>1234 Highland Square Lane|</v>
      </c>
    </row>
    <row r="7" spans="1:28">
      <c r="A7" s="1">
        <v>8393082</v>
      </c>
      <c r="B7" s="1" t="s">
        <v>59</v>
      </c>
      <c r="C7" s="1" t="s">
        <v>60</v>
      </c>
      <c r="D7" s="1" t="s">
        <v>61</v>
      </c>
      <c r="E7" s="1"/>
      <c r="F7" s="1" t="s">
        <v>62</v>
      </c>
      <c r="G7" s="1"/>
      <c r="H7" s="1" t="s">
        <v>63</v>
      </c>
      <c r="I7" s="1" t="s">
        <v>32</v>
      </c>
      <c r="J7" s="2" t="s">
        <v>64</v>
      </c>
      <c r="K7" s="1"/>
      <c r="L7" s="1"/>
      <c r="M7" s="1"/>
      <c r="N7" s="1"/>
      <c r="O7" s="1" t="s">
        <v>65</v>
      </c>
      <c r="P7" s="1">
        <v>4411263</v>
      </c>
      <c r="Q7" s="5" t="s">
        <v>34</v>
      </c>
      <c r="R7" t="str">
        <f>_xlfn.CONCAT(D7,", ",B7," ",C7)</f>
        <v>Colonnese, Victor Henry</v>
      </c>
      <c r="S7" t="str">
        <f>IFERROR(LEFT(AB7, FIND("|",AB7)-1),"")</f>
        <v>PO Box 200059</v>
      </c>
      <c r="T7" t="str">
        <f>IFERROR(SUBSTITUTE(RIGHT(AB7, LEN(AB7)-FIND("|",AB7)),"|",""),"")</f>
        <v/>
      </c>
      <c r="U7" s="6" t="str">
        <f>IFERROR(LEFT(TRIM(MID(Z7, FIND(",", Z7)+1, LEN(Z7))), FIND(",",TRIM(MID(Z7, FIND(",", Z7)+1, LEN(Z7))))-1), "")</f>
        <v>Hollywood</v>
      </c>
      <c r="V7" s="5" t="str">
        <f t="shared" si="0"/>
        <v>State 4</v>
      </c>
      <c r="W7" s="5" t="str">
        <f t="shared" si="1"/>
        <v>11111</v>
      </c>
      <c r="X7" t="str">
        <f>TRIM(O7)</f>
        <v>Dorothy Fujii</v>
      </c>
      <c r="Y7" s="7" t="str">
        <f t="shared" si="2"/>
        <v/>
      </c>
      <c r="Z7" s="5" t="str">
        <f>IF(LEN(F7)-LEN(SUBSTITUTE(F7,",",""))&gt;2, SUBSTITUTE(F7, ",","",1), F7)</f>
        <v>PO Box 200059,  Hollywood, State 4 11111</v>
      </c>
      <c r="AA7" s="5" t="str">
        <f>SUBSTITUTE(SUBSTITUTE(SUBSTITUTE(IFERROR(LEFT(F7, FIND(",", Z7)),""),"St.","Street"),"Ave.","Avenue"), "Blvd.", "Boulevard")</f>
        <v>PO Box 200059,</v>
      </c>
      <c r="AB7" s="5" t="str">
        <f t="shared" si="3"/>
        <v>PO Box 200059|</v>
      </c>
    </row>
    <row r="8" spans="1:28">
      <c r="A8" s="1">
        <v>8797264</v>
      </c>
      <c r="B8" s="1" t="s">
        <v>66</v>
      </c>
      <c r="C8" s="1"/>
      <c r="D8" s="1" t="s">
        <v>67</v>
      </c>
      <c r="E8" s="1"/>
      <c r="F8" s="1" t="s">
        <v>68</v>
      </c>
      <c r="G8" s="1"/>
      <c r="H8" s="1" t="s">
        <v>69</v>
      </c>
      <c r="I8" s="1" t="s">
        <v>32</v>
      </c>
      <c r="J8" s="2" t="s">
        <v>70</v>
      </c>
      <c r="K8" s="1"/>
      <c r="L8" s="1"/>
      <c r="M8" s="1"/>
      <c r="N8" s="1"/>
      <c r="O8" s="1" t="s">
        <v>71</v>
      </c>
      <c r="P8" s="1">
        <v>4663111</v>
      </c>
      <c r="Q8" s="5" t="s">
        <v>34</v>
      </c>
      <c r="R8" t="str">
        <f>_xlfn.CONCAT(D8,", ",B8," ",C8)</f>
        <v xml:space="preserve">Hardikar, Amol </v>
      </c>
      <c r="S8" t="str">
        <f>IFERROR(LEFT(AB8, FIND("|",AB8)-1),"")</f>
        <v>200 Perry Street</v>
      </c>
      <c r="T8" t="str">
        <f>IFERROR(SUBSTITUTE(RIGHT(AB8, LEN(AB8)-FIND("|",AB8)),"|",""),"")</f>
        <v xml:space="preserve"> Apt. 1505</v>
      </c>
      <c r="U8" s="6" t="str">
        <f>IFERROR(LEFT(TRIM(MID(Z8, FIND(",", Z8)+1, LEN(Z8))), FIND(",",TRIM(MID(Z8, FIND(",", Z8)+1, LEN(Z8))))-1), "")</f>
        <v>Dallas</v>
      </c>
      <c r="V8" s="5" t="str">
        <f t="shared" si="0"/>
        <v>State 5</v>
      </c>
      <c r="W8" s="5" t="str">
        <f t="shared" si="1"/>
        <v>11111</v>
      </c>
      <c r="X8" t="str">
        <f>TRIM(O8)</f>
        <v>Amol Hardikar</v>
      </c>
      <c r="Y8" s="7" t="str">
        <f t="shared" si="2"/>
        <v/>
      </c>
      <c r="Z8" s="5" t="str">
        <f>IF(LEN(F8)-LEN(SUBSTITUTE(F8,",",""))&gt;2, SUBSTITUTE(F8, ",","",1), F8)</f>
        <v>200 Perry Street Apt. 1505,  Dallas, State 5 11111</v>
      </c>
      <c r="AA8" s="5" t="str">
        <f>SUBSTITUTE(SUBSTITUTE(SUBSTITUTE(IFERROR(LEFT(F8, FIND(",", Z8)),""),"St.","Street"),"Ave.","Avenue"), "Blvd.", "Boulevard")</f>
        <v>200 Perry Street, Apt. 1505</v>
      </c>
      <c r="AB8" s="5" t="str">
        <f t="shared" si="3"/>
        <v>200 Perry Street| Apt. 1505</v>
      </c>
    </row>
    <row r="9" spans="1:28">
      <c r="A9" s="1">
        <v>8886849</v>
      </c>
      <c r="B9" s="1" t="s">
        <v>72</v>
      </c>
      <c r="C9" s="1"/>
      <c r="D9" s="1" t="s">
        <v>73</v>
      </c>
      <c r="E9" s="1"/>
      <c r="F9" s="1" t="s">
        <v>74</v>
      </c>
      <c r="G9" s="1"/>
      <c r="H9" s="1" t="s">
        <v>75</v>
      </c>
      <c r="I9" s="1" t="s">
        <v>32</v>
      </c>
      <c r="J9" s="2" t="s">
        <v>76</v>
      </c>
      <c r="K9" s="1"/>
      <c r="L9" s="1"/>
      <c r="M9" s="1"/>
      <c r="N9" s="1"/>
      <c r="O9" s="1" t="s">
        <v>77</v>
      </c>
      <c r="P9" s="1">
        <v>4723026</v>
      </c>
      <c r="Q9" s="5" t="s">
        <v>34</v>
      </c>
      <c r="R9" t="str">
        <f>_xlfn.CONCAT(D9,", ",B9," ",C9)</f>
        <v xml:space="preserve">Tachtook, Tacktook </v>
      </c>
      <c r="S9" t="str">
        <f>IFERROR(LEFT(AB9, FIND("|",AB9)-1),"")</f>
        <v>20 Barry Court</v>
      </c>
      <c r="T9" t="str">
        <f>IFERROR(SUBSTITUTE(RIGHT(AB9, LEN(AB9)-FIND("|",AB9)),"|",""),"")</f>
        <v xml:space="preserve"> Apt 203</v>
      </c>
      <c r="U9" s="6" t="str">
        <f>IFERROR(LEFT(TRIM(MID(Z9, FIND(",", Z9)+1, LEN(Z9))), FIND(",",TRIM(MID(Z9, FIND(",", Z9)+1, LEN(Z9))))-1), "")</f>
        <v>Boston</v>
      </c>
      <c r="V9" s="5" t="str">
        <f t="shared" si="0"/>
        <v>State 6</v>
      </c>
      <c r="W9" s="5" t="str">
        <f t="shared" si="1"/>
        <v>11111</v>
      </c>
      <c r="X9" t="str">
        <f>TRIM(O9)</f>
        <v>Tacktook Tachtook v. Alison Aylsworth</v>
      </c>
      <c r="Y9" s="7" t="str">
        <f t="shared" si="2"/>
        <v/>
      </c>
      <c r="Z9" s="5" t="str">
        <f>IF(LEN(F9)-LEN(SUBSTITUTE(F9,",",""))&gt;2, SUBSTITUTE(F9, ",","",1), F9)</f>
        <v>20 Barry Court Apt 203, Boston, State 6 11111</v>
      </c>
      <c r="AA9" s="5" t="str">
        <f>SUBSTITUTE(SUBSTITUTE(SUBSTITUTE(IFERROR(LEFT(F9, FIND(",", Z9)),""),"St.","Street"),"Ave.","Avenue"), "Blvd.", "Boulevard")</f>
        <v>20 Barry Court Apt 203,</v>
      </c>
      <c r="AB9" s="5" t="str">
        <f t="shared" si="3"/>
        <v>20 Barry Court| Apt 203|</v>
      </c>
    </row>
    <row r="10" spans="1:28">
      <c r="A10" s="1">
        <v>14280362</v>
      </c>
      <c r="B10" s="1" t="s">
        <v>78</v>
      </c>
      <c r="C10" s="1"/>
      <c r="D10" s="1" t="s">
        <v>79</v>
      </c>
      <c r="E10" s="1"/>
      <c r="F10" s="1" t="s">
        <v>80</v>
      </c>
      <c r="G10" s="1"/>
      <c r="H10" s="1"/>
      <c r="I10" s="1" t="s">
        <v>32</v>
      </c>
      <c r="J10" s="1"/>
      <c r="K10" s="1"/>
      <c r="L10" s="1"/>
      <c r="M10" s="1" t="s">
        <v>81</v>
      </c>
      <c r="N10" s="1"/>
      <c r="O10" s="1" t="s">
        <v>82</v>
      </c>
      <c r="P10" s="1">
        <v>8536109</v>
      </c>
      <c r="Q10" s="5" t="s">
        <v>34</v>
      </c>
      <c r="R10" t="str">
        <f>_xlfn.CONCAT(D10,", ",B10," ",C10)</f>
        <v xml:space="preserve">Doe, John </v>
      </c>
      <c r="S10" t="str">
        <f>IFERROR(LEFT(AB10, FIND("|",AB10)-1),"")</f>
        <v>123 Main Street</v>
      </c>
      <c r="T10" t="str">
        <f>IFERROR(SUBSTITUTE(RIGHT(AB10, LEN(AB10)-FIND("|",AB10)),"|",""),"")</f>
        <v/>
      </c>
      <c r="U10" s="6" t="str">
        <f>IFERROR(LEFT(TRIM(MID(Z10, FIND(",", Z10)+1, LEN(Z10))), FIND(",",TRIM(MID(Z10, FIND(",", Z10)+1, LEN(Z10))))-1), "")</f>
        <v>Santa Ana</v>
      </c>
      <c r="V10" s="5" t="str">
        <f t="shared" si="0"/>
        <v>State 7</v>
      </c>
      <c r="W10" s="5" t="str">
        <f t="shared" si="1"/>
        <v>11111</v>
      </c>
      <c r="X10" t="str">
        <f>TRIM(O10)</f>
        <v>[SAMPLE] John Doe Matter</v>
      </c>
      <c r="Y10" s="7" t="str">
        <f t="shared" si="2"/>
        <v/>
      </c>
      <c r="Z10" s="5" t="str">
        <f>IF(LEN(F10)-LEN(SUBSTITUTE(F10,",",""))&gt;2, SUBSTITUTE(F10, ",","",1), F10)</f>
        <v xml:space="preserve">123 Main St.,  Santa Ana, State 7 11111 </v>
      </c>
      <c r="AA10" s="5" t="str">
        <f>SUBSTITUTE(SUBSTITUTE(SUBSTITUTE(IFERROR(LEFT(F10, FIND(",", Z10)),""),"St.","Street"),"Ave.","Avenue"), "Blvd.", "Boulevard")</f>
        <v>123 Main Street,</v>
      </c>
      <c r="AB10" s="5" t="str">
        <f t="shared" si="3"/>
        <v>123 Main Street|</v>
      </c>
    </row>
    <row r="11" spans="1:28">
      <c r="A11" s="1">
        <v>14280377</v>
      </c>
      <c r="B11" s="1" t="s">
        <v>83</v>
      </c>
      <c r="C11" s="1" t="s">
        <v>84</v>
      </c>
      <c r="D11" s="1" t="s">
        <v>85</v>
      </c>
      <c r="E11" s="1"/>
      <c r="F11" s="1" t="s">
        <v>86</v>
      </c>
      <c r="G11" s="1"/>
      <c r="H11" s="1" t="s">
        <v>87</v>
      </c>
      <c r="I11" s="1" t="s">
        <v>32</v>
      </c>
      <c r="J11" s="2" t="s">
        <v>88</v>
      </c>
      <c r="K11" s="1"/>
      <c r="L11" s="3">
        <v>27130</v>
      </c>
      <c r="M11" s="1"/>
      <c r="N11" s="1"/>
      <c r="O11" s="1" t="s">
        <v>89</v>
      </c>
      <c r="P11" s="1">
        <v>8536123</v>
      </c>
      <c r="Q11" s="5" t="s">
        <v>34</v>
      </c>
      <c r="R11" t="str">
        <f>_xlfn.CONCAT(D11,", ",B11," ",C11)</f>
        <v xml:space="preserve">Nishimata, Marjorie                                 </v>
      </c>
      <c r="S11" t="str">
        <f>IFERROR(LEFT(AB11, FIND("|",AB11)-1),"")</f>
        <v>223 Greaterwealth Avenue</v>
      </c>
      <c r="T11" t="str">
        <f>IFERROR(SUBSTITUTE(RIGHT(AB11, LEN(AB11)-FIND("|",AB11)),"|",""),"")</f>
        <v xml:space="preserve"> Unit 70</v>
      </c>
      <c r="U11" s="6" t="str">
        <f>IFERROR(LEFT(TRIM(MID(Z11, FIND(",", Z11)+1, LEN(Z11))), FIND(",",TRIM(MID(Z11, FIND(",", Z11)+1, LEN(Z11))))-1), "")</f>
        <v>Davie</v>
      </c>
      <c r="V11" s="5" t="str">
        <f t="shared" si="0"/>
        <v>State 8</v>
      </c>
      <c r="W11" s="5" t="str">
        <f t="shared" si="1"/>
        <v>11111</v>
      </c>
      <c r="X11" t="str">
        <f>TRIM(O11)</f>
        <v>Marjorie Nishimata</v>
      </c>
      <c r="Y11" s="7">
        <f t="shared" si="2"/>
        <v>10985</v>
      </c>
      <c r="Z11" s="5" t="str">
        <f>IF(LEN(F11)-LEN(SUBSTITUTE(F11,",",""))&gt;2, SUBSTITUTE(F11, ",","",1), F11)</f>
        <v>223 Greaterwealth Avenue Unit 70, Davie, State 8 11111</v>
      </c>
      <c r="AA11" s="5" t="str">
        <f>SUBSTITUTE(SUBSTITUTE(SUBSTITUTE(IFERROR(LEFT(F11, FIND(",", Z11)),""),"St.","Street"),"Ave.","Avenue"), "Blvd.", "Boulevard")</f>
        <v>223 Greaterwealth Avenue Unit 70,</v>
      </c>
      <c r="AB11" s="5" t="str">
        <f t="shared" si="3"/>
        <v>223 Greaterwealth Avenue| Unit 70|</v>
      </c>
    </row>
    <row r="12" spans="1:28">
      <c r="A12" s="1">
        <v>14931136</v>
      </c>
      <c r="B12" s="1" t="s">
        <v>90</v>
      </c>
      <c r="C12" s="1"/>
      <c r="D12" s="1" t="s">
        <v>91</v>
      </c>
      <c r="E12" s="1"/>
      <c r="F12" s="1" t="s">
        <v>92</v>
      </c>
      <c r="G12" s="1"/>
      <c r="H12" s="1">
        <v>7345754375</v>
      </c>
      <c r="I12" s="1" t="s">
        <v>32</v>
      </c>
      <c r="J12" s="2" t="s">
        <v>93</v>
      </c>
      <c r="K12" s="1"/>
      <c r="L12" s="1"/>
      <c r="M12" s="1"/>
      <c r="N12" s="1"/>
      <c r="O12" s="1" t="s">
        <v>94</v>
      </c>
      <c r="P12" s="1">
        <v>8907389</v>
      </c>
      <c r="Q12" s="5" t="s">
        <v>34</v>
      </c>
      <c r="R12" t="str">
        <f>_xlfn.CONCAT(D12,", ",B12," ",C12)</f>
        <v xml:space="preserve">Fayad, Hamdy </v>
      </c>
      <c r="S12" t="str">
        <f>IFERROR(LEFT(AB12, FIND("|",AB12)-1),"")</f>
        <v>2036 Bryan Street</v>
      </c>
      <c r="T12" t="str">
        <f>IFERROR(SUBSTITUTE(RIGHT(AB12, LEN(AB12)-FIND("|",AB12)),"|",""),"")</f>
        <v/>
      </c>
      <c r="U12" s="6" t="str">
        <f>IFERROR(LEFT(TRIM(MID(Z12, FIND(",", Z12)+1, LEN(Z12))), FIND(",",TRIM(MID(Z12, FIND(",", Z12)+1, LEN(Z12))))-1), "")</f>
        <v>Houston</v>
      </c>
      <c r="V12" s="5" t="str">
        <f t="shared" si="0"/>
        <v>State 9</v>
      </c>
      <c r="W12" s="5" t="str">
        <f t="shared" si="1"/>
        <v>11111</v>
      </c>
      <c r="X12" t="str">
        <f>TRIM(O12)</f>
        <v>King Market/SFDPH</v>
      </c>
      <c r="Y12" s="7" t="str">
        <f t="shared" si="2"/>
        <v/>
      </c>
      <c r="Z12" s="5" t="str">
        <f>IF(LEN(F12)-LEN(SUBSTITUTE(F12,",",""))&gt;2, SUBSTITUTE(F12, ",","",1), F12)</f>
        <v>2036 Bryan Street,  Houston, State 9 11111</v>
      </c>
      <c r="AA12" s="5" t="str">
        <f>SUBSTITUTE(SUBSTITUTE(SUBSTITUTE(IFERROR(LEFT(F12, FIND(",", Z12)),""),"St.","Street"),"Ave.","Avenue"), "Blvd.", "Boulevard")</f>
        <v>2036 Bryan Street,</v>
      </c>
      <c r="AB12" s="5" t="str">
        <f t="shared" si="3"/>
        <v>2036 Bryan Street|</v>
      </c>
    </row>
    <row r="13" spans="1:28">
      <c r="A13" s="1">
        <v>15482333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/>
      <c r="H13" s="1">
        <v>11111111111</v>
      </c>
      <c r="I13" s="1" t="s">
        <v>32</v>
      </c>
      <c r="J13" s="2" t="s">
        <v>99</v>
      </c>
      <c r="K13" s="1"/>
      <c r="L13" s="3">
        <v>29271</v>
      </c>
      <c r="M13" s="1"/>
      <c r="N13" s="1"/>
      <c r="O13" s="1" t="s">
        <v>100</v>
      </c>
      <c r="P13" s="1">
        <v>9246182</v>
      </c>
      <c r="Q13" s="5" t="s">
        <v>34</v>
      </c>
      <c r="R13" t="str">
        <f>_xlfn.CONCAT(D13,", ",B13," ",C13)</f>
        <v>Hersey, Jaime Lee</v>
      </c>
      <c r="S13" t="str">
        <f>IFERROR(LEFT(AB13, FIND("|",AB13)-1),"")</f>
        <v>99 W 10th Avenue</v>
      </c>
      <c r="T13" t="str">
        <f>IFERROR(SUBSTITUTE(RIGHT(AB13, LEN(AB13)-FIND("|",AB13)),"|",""),"")</f>
        <v xml:space="preserve"> Unit 14D</v>
      </c>
      <c r="U13" s="6" t="str">
        <f>IFERROR(LEFT(TRIM(MID(Z13, FIND(",", Z13)+1, LEN(Z13))), FIND(",",TRIM(MID(Z13, FIND(",", Z13)+1, LEN(Z13))))-1), "")</f>
        <v>Flint</v>
      </c>
      <c r="V13" s="5" t="str">
        <f t="shared" si="0"/>
        <v>State 1</v>
      </c>
      <c r="W13" s="5" t="str">
        <f t="shared" si="1"/>
        <v>11111</v>
      </c>
      <c r="X13" t="str">
        <f>TRIM(O13)</f>
        <v>IRMO Hersey &amp; Banahan</v>
      </c>
      <c r="Y13" s="7">
        <f t="shared" si="2"/>
        <v>25993</v>
      </c>
      <c r="Z13" s="5" t="str">
        <f>IF(LEN(F13)-LEN(SUBSTITUTE(F13,",",""))&gt;2, SUBSTITUTE(F13, ",","",1), F13)</f>
        <v>99 W 10th Avenue Unit 14D,  Flint, State 10 11111</v>
      </c>
      <c r="AA13" s="5" t="str">
        <f>SUBSTITUTE(SUBSTITUTE(SUBSTITUTE(IFERROR(LEFT(F13, FIND(",", Z13)),""),"St.","Street"),"Ave.","Avenue"), "Blvd.", "Boulevard")</f>
        <v>99 W 10th Avenue Unit 14D,</v>
      </c>
      <c r="AB13" s="5" t="str">
        <f t="shared" si="3"/>
        <v>99 W 10th Avenue| Unit 14D|</v>
      </c>
    </row>
    <row r="14" spans="1:28">
      <c r="A14" s="1">
        <v>15603341</v>
      </c>
      <c r="B14" s="1" t="s">
        <v>101</v>
      </c>
      <c r="C14" s="1" t="s">
        <v>102</v>
      </c>
      <c r="D14" s="1" t="s">
        <v>103</v>
      </c>
      <c r="E14" s="1"/>
      <c r="F14" s="1" t="s">
        <v>104</v>
      </c>
      <c r="G14" s="1"/>
      <c r="H14" s="1" t="s">
        <v>105</v>
      </c>
      <c r="I14" s="1" t="s">
        <v>32</v>
      </c>
      <c r="J14" s="2" t="s">
        <v>106</v>
      </c>
      <c r="K14" s="1"/>
      <c r="L14" s="1"/>
      <c r="M14" s="1"/>
      <c r="N14" s="1"/>
      <c r="O14" s="1" t="s">
        <v>107</v>
      </c>
      <c r="P14" s="1">
        <v>9336068</v>
      </c>
      <c r="Q14" s="5" t="s">
        <v>34</v>
      </c>
      <c r="R14" t="str">
        <f>_xlfn.CONCAT(D14,", ",B14," ",C14)</f>
        <v>Valencia, Andrew Rosete</v>
      </c>
      <c r="S14" t="str">
        <f>IFERROR(LEFT(AB14, FIND("|",AB14)-1),"")</f>
        <v>100 Hylein</v>
      </c>
      <c r="T14" t="str">
        <f>IFERROR(SUBSTITUTE(RIGHT(AB14, LEN(AB14)-FIND("|",AB14)),"|",""),"")</f>
        <v xml:space="preserve"> Unit 4</v>
      </c>
      <c r="U14" s="6" t="str">
        <f>IFERROR(LEFT(TRIM(MID(Z14, FIND(",", Z14)+1, LEN(Z14))), FIND(",",TRIM(MID(Z14, FIND(",", Z14)+1, LEN(Z14))))-1), "")</f>
        <v>Tampa</v>
      </c>
      <c r="V14" s="5" t="str">
        <f t="shared" si="0"/>
        <v>State 1</v>
      </c>
      <c r="W14" s="5" t="str">
        <f t="shared" si="1"/>
        <v>11111</v>
      </c>
      <c r="X14" t="str">
        <f>TRIM(O14)</f>
        <v>IRMO Valencia</v>
      </c>
      <c r="Y14" s="7" t="str">
        <f t="shared" si="2"/>
        <v/>
      </c>
      <c r="Z14" s="5" t="str">
        <f>IF(LEN(F14)-LEN(SUBSTITUTE(F14,",",""))&gt;2, SUBSTITUTE(F14, ",","",1), F14)</f>
        <v>100 Hylein Unit 4,  Tampa, State 11 11111</v>
      </c>
      <c r="AA14" s="5" t="str">
        <f>SUBSTITUTE(SUBSTITUTE(SUBSTITUTE(IFERROR(LEFT(F14, FIND(",", Z14)),""),"St.","Street"),"Ave.","Avenue"), "Blvd.", "Boulevard")</f>
        <v>100 Hylein, Unit 4</v>
      </c>
      <c r="AB14" s="5" t="str">
        <f t="shared" si="3"/>
        <v>100 Hylein| Unit 4</v>
      </c>
    </row>
    <row r="15" spans="1:28">
      <c r="A15" s="1">
        <v>15703531</v>
      </c>
      <c r="B15" s="1" t="s">
        <v>108</v>
      </c>
      <c r="C15" s="1"/>
      <c r="D15" s="1" t="s">
        <v>109</v>
      </c>
      <c r="E15" s="1"/>
      <c r="F15" s="1" t="s">
        <v>110</v>
      </c>
      <c r="G15" s="1"/>
      <c r="H15" s="1" t="s">
        <v>111</v>
      </c>
      <c r="I15" s="1" t="s">
        <v>32</v>
      </c>
      <c r="J15" s="2" t="s">
        <v>112</v>
      </c>
      <c r="K15" s="1"/>
      <c r="L15" s="1"/>
      <c r="M15" s="1"/>
      <c r="N15" s="1"/>
      <c r="O15" s="1" t="s">
        <v>113</v>
      </c>
      <c r="P15" s="1">
        <v>9416495</v>
      </c>
      <c r="Q15" s="5" t="s">
        <v>34</v>
      </c>
      <c r="R15" t="str">
        <f>_xlfn.CONCAT(D15,", ",B15," ",C15)</f>
        <v xml:space="preserve">Hou, Yen-Ming </v>
      </c>
      <c r="S15" t="str">
        <f>IFERROR(LEFT(AB15, FIND("|",AB15)-1),"")</f>
        <v>901 Skycreek Drive</v>
      </c>
      <c r="T15" t="str">
        <f>IFERROR(SUBSTITUTE(RIGHT(AB15, LEN(AB15)-FIND("|",AB15)),"|",""),"")</f>
        <v xml:space="preserve"> #87</v>
      </c>
      <c r="U15" s="6" t="str">
        <f>IFERROR(LEFT(TRIM(MID(Z15, FIND(",", Z15)+1, LEN(Z15))), FIND(",",TRIM(MID(Z15, FIND(",", Z15)+1, LEN(Z15))))-1), "")</f>
        <v>Miami</v>
      </c>
      <c r="V15" s="5" t="str">
        <f t="shared" si="0"/>
        <v>State 1</v>
      </c>
      <c r="W15" s="5" t="str">
        <f t="shared" si="1"/>
        <v>11111</v>
      </c>
      <c r="X15" t="str">
        <f>TRIM(O15)</f>
        <v>IRMO Mulroy &amp; Hou</v>
      </c>
      <c r="Y15" s="7" t="str">
        <f t="shared" si="2"/>
        <v/>
      </c>
      <c r="Z15" s="5" t="str">
        <f>IF(LEN(F15)-LEN(SUBSTITUTE(F15,",",""))&gt;2, SUBSTITUTE(F15, ",","",1), F15)</f>
        <v>901 Skycreek Drive #87, Miami, State 12 11111</v>
      </c>
      <c r="AA15" s="5" t="str">
        <f>SUBSTITUTE(SUBSTITUTE(SUBSTITUTE(IFERROR(LEFT(F15, FIND(",", Z15)),""),"St.","Street"),"Ave.","Avenue"), "Blvd.", "Boulevard")</f>
        <v>901 Skycreek Drive #87,</v>
      </c>
      <c r="AB15" s="5" t="str">
        <f t="shared" si="3"/>
        <v>901 Skycreek Drive| #87|</v>
      </c>
    </row>
    <row r="16" spans="1:28">
      <c r="A16" s="1">
        <v>16193894</v>
      </c>
      <c r="B16" s="1" t="s">
        <v>114</v>
      </c>
      <c r="C16" s="1" t="s">
        <v>115</v>
      </c>
      <c r="D16" s="1" t="s">
        <v>116</v>
      </c>
      <c r="E16" s="1"/>
      <c r="F16" s="1" t="s">
        <v>117</v>
      </c>
      <c r="G16" s="1"/>
      <c r="H16" s="1"/>
      <c r="I16" s="1" t="s">
        <v>32</v>
      </c>
      <c r="J16" s="2" t="s">
        <v>118</v>
      </c>
      <c r="K16" s="1"/>
      <c r="L16" s="3">
        <v>35057</v>
      </c>
      <c r="M16" s="1"/>
      <c r="N16" s="1"/>
      <c r="O16" s="1" t="s">
        <v>119</v>
      </c>
      <c r="P16" s="1">
        <v>9755543</v>
      </c>
      <c r="Q16" s="5" t="s">
        <v>34</v>
      </c>
      <c r="R16" t="str">
        <f>_xlfn.CONCAT(D16,", ",B16," ",C16)</f>
        <v>Bryant, Matthew Phil</v>
      </c>
      <c r="S16" t="str">
        <f>IFERROR(LEFT(AB16, FIND("|",AB16)-1),"")</f>
        <v>4009 Bayle Street</v>
      </c>
      <c r="T16" t="str">
        <f>IFERROR(SUBSTITUTE(RIGHT(AB16, LEN(AB16)-FIND("|",AB16)),"|",""),"")</f>
        <v xml:space="preserve"> Apt 803</v>
      </c>
      <c r="U16" s="6" t="str">
        <f>IFERROR(LEFT(TRIM(MID(Z16, FIND(",", Z16)+1, LEN(Z16))), FIND(",",TRIM(MID(Z16, FIND(",", Z16)+1, LEN(Z16))))-1), "")</f>
        <v>Seattle</v>
      </c>
      <c r="V16" s="5" t="str">
        <f t="shared" si="0"/>
        <v>State 1</v>
      </c>
      <c r="W16" s="5" t="str">
        <f t="shared" si="1"/>
        <v>11111</v>
      </c>
      <c r="X16" t="str">
        <f>TRIM(O16)</f>
        <v>Matthew Bryant</v>
      </c>
      <c r="Y16" s="7">
        <f t="shared" si="2"/>
        <v>20824</v>
      </c>
      <c r="Z16" s="5" t="str">
        <f>IF(LEN(F16)-LEN(SUBSTITUTE(F16,",",""))&gt;2, SUBSTITUTE(F16, ",","",1), F16)</f>
        <v>4009 Bayle Street Apt 803,  Seattle, State 13 11111</v>
      </c>
      <c r="AA16" s="5" t="str">
        <f>SUBSTITUTE(SUBSTITUTE(SUBSTITUTE(IFERROR(LEFT(F16, FIND(",", Z16)),""),"St.","Street"),"Ave.","Avenue"), "Blvd.", "Boulevard")</f>
        <v>4009 Bayle Street, Apt 803</v>
      </c>
      <c r="AB16" s="5" t="str">
        <f t="shared" si="3"/>
        <v>4009 Bayle Street| Apt 803</v>
      </c>
    </row>
    <row r="17" spans="1:28">
      <c r="A17" s="1">
        <v>16438810</v>
      </c>
      <c r="B17" s="1" t="s">
        <v>120</v>
      </c>
      <c r="C17" s="1" t="s">
        <v>121</v>
      </c>
      <c r="D17" s="1" t="s">
        <v>122</v>
      </c>
      <c r="E17" s="1"/>
      <c r="F17" s="1" t="s">
        <v>123</v>
      </c>
      <c r="G17" s="1"/>
      <c r="H17" s="1" t="s">
        <v>124</v>
      </c>
      <c r="I17" s="1" t="s">
        <v>32</v>
      </c>
      <c r="J17" s="2" t="s">
        <v>125</v>
      </c>
      <c r="K17" s="1"/>
      <c r="L17" s="1"/>
      <c r="M17" s="1"/>
      <c r="N17" s="1"/>
      <c r="O17" s="1" t="s">
        <v>126</v>
      </c>
      <c r="P17" s="1">
        <v>9928699</v>
      </c>
      <c r="Q17" s="5" t="s">
        <v>34</v>
      </c>
      <c r="R17" t="str">
        <f>_xlfn.CONCAT(D17,", ",B17," ",C17)</f>
        <v>Scanlan, Brittany Christine</v>
      </c>
      <c r="S17" t="str">
        <f>IFERROR(LEFT(AB17, FIND("|",AB17)-1),"")</f>
        <v>101 Boardway Avenue</v>
      </c>
      <c r="T17" t="str">
        <f>IFERROR(SUBSTITUTE(RIGHT(AB17, LEN(AB17)-FIND("|",AB17)),"|",""),"")</f>
        <v xml:space="preserve"> Apt.#21</v>
      </c>
      <c r="U17" s="6" t="str">
        <f>IFERROR(LEFT(TRIM(MID(Z17, FIND(",", Z17)+1, LEN(Z17))), FIND(",",TRIM(MID(Z17, FIND(",", Z17)+1, LEN(Z17))))-1), "")</f>
        <v>Fort Lauderdale</v>
      </c>
      <c r="V17" s="5" t="str">
        <f t="shared" si="0"/>
        <v>State 1</v>
      </c>
      <c r="W17" s="5" t="str">
        <f t="shared" si="1"/>
        <v>11111</v>
      </c>
      <c r="X17" t="str">
        <f>TRIM(O17)</f>
        <v>IRMO Scanlan</v>
      </c>
      <c r="Y17" s="7" t="str">
        <f t="shared" si="2"/>
        <v/>
      </c>
      <c r="Z17" s="5" t="str">
        <f>IF(LEN(F17)-LEN(SUBSTITUTE(F17,",",""))&gt;2, SUBSTITUTE(F17, ",","",1), F17)</f>
        <v>101 Boardway Ave. Apt.#21,  Fort Lauderdale, State 14 11111</v>
      </c>
      <c r="AA17" s="5" t="str">
        <f>SUBSTITUTE(SUBSTITUTE(SUBSTITUTE(IFERROR(LEFT(F17, FIND(",", Z17)),""),"St.","Street"),"Ave.","Avenue"), "Blvd.", "Boulevard")</f>
        <v>101 Boardway Avenue, Apt.#21</v>
      </c>
      <c r="AB17" s="5" t="str">
        <f t="shared" si="3"/>
        <v>101 Boardway Avenue| Apt.#21</v>
      </c>
    </row>
    <row r="18" spans="1:28">
      <c r="A18" s="1">
        <v>16480369</v>
      </c>
      <c r="B18" s="1" t="s">
        <v>127</v>
      </c>
      <c r="C18" s="1"/>
      <c r="D18" s="1" t="s">
        <v>128</v>
      </c>
      <c r="E18" s="1"/>
      <c r="F18" s="1" t="s">
        <v>129</v>
      </c>
      <c r="G18" s="1"/>
      <c r="H18" s="1" t="s">
        <v>130</v>
      </c>
      <c r="I18" s="1" t="s">
        <v>32</v>
      </c>
      <c r="J18" s="1"/>
      <c r="K18" s="1"/>
      <c r="L18" s="3">
        <v>24016</v>
      </c>
      <c r="M18" s="1"/>
      <c r="N18" s="1"/>
      <c r="O18" s="1" t="s">
        <v>131</v>
      </c>
      <c r="P18" s="1">
        <v>9953780</v>
      </c>
      <c r="Q18" s="5" t="s">
        <v>34</v>
      </c>
      <c r="R18" t="str">
        <f>_xlfn.CONCAT(D18,", ",B18," ",C18)</f>
        <v xml:space="preserve">Gotelli, Lauren </v>
      </c>
      <c r="S18" t="str">
        <f>IFERROR(LEFT(AB18, FIND("|",AB18)-1),"")</f>
        <v>6078 Burneigh Avenue</v>
      </c>
      <c r="T18" t="str">
        <f>IFERROR(SUBSTITUTE(RIGHT(AB18, LEN(AB18)-FIND("|",AB18)),"|",""),"")</f>
        <v xml:space="preserve"> #3</v>
      </c>
      <c r="U18" s="6" t="str">
        <f>IFERROR(LEFT(TRIM(MID(Z18, FIND(",", Z18)+1, LEN(Z18))), FIND(",",TRIM(MID(Z18, FIND(",", Z18)+1, LEN(Z18))))-1), "")</f>
        <v>Orlando</v>
      </c>
      <c r="V18" s="5" t="str">
        <f t="shared" si="0"/>
        <v>State 1</v>
      </c>
      <c r="W18" s="5" t="str">
        <f t="shared" si="1"/>
        <v>11111</v>
      </c>
      <c r="X18" t="str">
        <f>TRIM(O18)</f>
        <v>Lauren Gotelli</v>
      </c>
      <c r="Y18" s="7">
        <f t="shared" si="2"/>
        <v>5837</v>
      </c>
      <c r="Z18" s="5" t="str">
        <f>IF(LEN(F18)-LEN(SUBSTITUTE(F18,",",""))&gt;2, SUBSTITUTE(F18, ",","",1), F18)</f>
        <v>6078 Burneigh Ave. #3,  Orlando, State 15 11111</v>
      </c>
      <c r="AA18" s="5" t="str">
        <f>SUBSTITUTE(SUBSTITUTE(SUBSTITUTE(IFERROR(LEFT(F18, FIND(",", Z18)),""),"St.","Street"),"Ave.","Avenue"), "Blvd.", "Boulevard")</f>
        <v>6078 Burneigh Avenue, #3</v>
      </c>
      <c r="AB18" s="5" t="str">
        <f t="shared" si="3"/>
        <v>6078 Burneigh Avenue| #3</v>
      </c>
    </row>
    <row r="19" spans="1:28">
      <c r="A19" s="1">
        <v>17820681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/>
      <c r="H19" s="1"/>
      <c r="I19" s="1" t="s">
        <v>32</v>
      </c>
      <c r="J19" s="2" t="s">
        <v>136</v>
      </c>
      <c r="K19" s="1"/>
      <c r="L19" s="1"/>
      <c r="M19" s="1"/>
      <c r="N19" s="1"/>
      <c r="O19" s="1" t="s">
        <v>137</v>
      </c>
      <c r="P19" s="1">
        <v>10759701</v>
      </c>
      <c r="Q19" s="5" t="s">
        <v>34</v>
      </c>
      <c r="R19" t="str">
        <f>_xlfn.CONCAT(D19,", ",B19," ",C19)</f>
        <v xml:space="preserve">Gutierrez, Margarita                 </v>
      </c>
      <c r="S19" t="str">
        <f>IFERROR(LEFT(AB19, FIND("|",AB19)-1),"")</f>
        <v>9087 Christmas Drive</v>
      </c>
      <c r="T19" t="str">
        <f>IFERROR(SUBSTITUTE(RIGHT(AB19, LEN(AB19)-FIND("|",AB19)),"|",""),"")</f>
        <v xml:space="preserve"> # 101</v>
      </c>
      <c r="U19" s="6" t="str">
        <f>IFERROR(LEFT(TRIM(MID(Z19, FIND(",", Z19)+1, LEN(Z19))), FIND(",",TRIM(MID(Z19, FIND(",", Z19)+1, LEN(Z19))))-1), "")</f>
        <v>Las Vegas</v>
      </c>
      <c r="V19" s="5" t="str">
        <f t="shared" si="0"/>
        <v>State 1</v>
      </c>
      <c r="W19" s="5" t="str">
        <f t="shared" si="1"/>
        <v>11111</v>
      </c>
      <c r="X19" t="str">
        <f>TRIM(O19)</f>
        <v>Margarita Gutierrez</v>
      </c>
      <c r="Y19" s="7" t="str">
        <f t="shared" si="2"/>
        <v/>
      </c>
      <c r="Z19" s="5" t="str">
        <f>IF(LEN(F19)-LEN(SUBSTITUTE(F19,",",""))&gt;2, SUBSTITUTE(F19, ",","",1), F19)</f>
        <v>9087 Christmas Drive # 101, Las Vegas, State 16 11111</v>
      </c>
      <c r="AA19" s="5" t="str">
        <f>SUBSTITUTE(SUBSTITUTE(SUBSTITUTE(IFERROR(LEFT(F19, FIND(",", Z19)),""),"St.","Street"),"Ave.","Avenue"), "Blvd.", "Boulevard")</f>
        <v>9087 Christmas Drive # 101,</v>
      </c>
      <c r="AB19" s="5" t="str">
        <f t="shared" si="3"/>
        <v>9087 Christmas Drive| # 101|</v>
      </c>
    </row>
    <row r="21" spans="1:28" ht="15.75" customHeight="1"/>
    <row r="22" spans="1:28" ht="15.75" customHeight="1">
      <c r="B22" t="s">
        <v>138</v>
      </c>
    </row>
    <row r="23" spans="1:28" ht="15.75" customHeight="1"/>
    <row r="24" spans="1:28" ht="15.75" customHeight="1">
      <c r="B24" t="s">
        <v>139</v>
      </c>
    </row>
    <row r="25" spans="1:28" ht="15.75" customHeight="1"/>
    <row r="26" spans="1:28" ht="15.75" customHeight="1"/>
    <row r="27" spans="1:28" ht="15.75" customHeight="1"/>
    <row r="28" spans="1:28" ht="15.75" customHeight="1"/>
    <row r="29" spans="1:28" ht="15.75" customHeight="1"/>
    <row r="30" spans="1:28" ht="15.75" customHeight="1"/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9" r:id="rId15" xr:uid="{00000000-0004-0000-0000-00000E000000}"/>
  </hyperlinks>
  <pageMargins left="0.7" right="0.7" top="0.75" bottom="0.75" header="0" footer="0"/>
  <pageSetup orientation="landscape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2.5703125" defaultRowHeight="15" customHeight="1"/>
  <cols>
    <col min="1" max="4" width="8.5703125" customWidth="1"/>
    <col min="5" max="5" width="24.5703125" customWidth="1"/>
    <col min="6" max="6" width="8.5703125" customWidth="1"/>
    <col min="7" max="7" width="36.42578125" customWidth="1"/>
    <col min="8" max="8" width="24.7109375" customWidth="1"/>
    <col min="9" max="9" width="13" customWidth="1"/>
    <col min="10" max="17" width="8.5703125" customWidth="1"/>
    <col min="18" max="18" width="10.42578125" customWidth="1"/>
    <col min="19" max="20" width="8.5703125" customWidth="1"/>
    <col min="21" max="21" width="35.28515625" customWidth="1"/>
    <col min="22" max="26" width="8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140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>
      <c r="A2" s="1">
        <v>7398191</v>
      </c>
      <c r="B2" s="1" t="s">
        <v>28</v>
      </c>
      <c r="C2" s="1" t="s">
        <v>29</v>
      </c>
      <c r="D2" s="1" t="s">
        <v>30</v>
      </c>
      <c r="E2" s="1" t="s">
        <v>141</v>
      </c>
      <c r="F2" s="1"/>
      <c r="G2" s="1" t="s">
        <v>31</v>
      </c>
      <c r="H2" s="3" t="s">
        <v>142</v>
      </c>
      <c r="I2" s="1" t="s">
        <v>142</v>
      </c>
      <c r="J2" s="1"/>
      <c r="K2" s="1"/>
      <c r="L2" s="1"/>
      <c r="M2" s="1"/>
      <c r="N2" s="1"/>
      <c r="O2" s="1" t="s">
        <v>32</v>
      </c>
      <c r="P2" s="1"/>
      <c r="Q2" s="1"/>
      <c r="R2" s="4"/>
      <c r="S2" s="1"/>
      <c r="T2" s="1"/>
      <c r="U2" s="1" t="s">
        <v>143</v>
      </c>
      <c r="V2" s="1">
        <v>3783285</v>
      </c>
    </row>
    <row r="3" spans="1:22">
      <c r="A3" s="1">
        <v>7439820</v>
      </c>
      <c r="B3" s="1" t="s">
        <v>35</v>
      </c>
      <c r="C3" s="1" t="s">
        <v>36</v>
      </c>
      <c r="D3" s="1" t="s">
        <v>37</v>
      </c>
      <c r="E3" s="1" t="s">
        <v>144</v>
      </c>
      <c r="F3" s="1"/>
      <c r="G3" s="1" t="s">
        <v>38</v>
      </c>
      <c r="H3" s="3" t="s">
        <v>145</v>
      </c>
      <c r="I3" s="1" t="s">
        <v>146</v>
      </c>
      <c r="J3" s="1" t="s">
        <v>147</v>
      </c>
      <c r="K3" s="1" t="s">
        <v>148</v>
      </c>
      <c r="L3" s="1">
        <v>11111</v>
      </c>
      <c r="M3" s="1"/>
      <c r="N3" s="1" t="s">
        <v>39</v>
      </c>
      <c r="O3" s="1" t="s">
        <v>32</v>
      </c>
      <c r="P3" s="2" t="s">
        <v>40</v>
      </c>
      <c r="Q3" s="1"/>
      <c r="R3" s="4"/>
      <c r="S3" s="1"/>
      <c r="T3" s="1"/>
      <c r="U3" s="1" t="s">
        <v>149</v>
      </c>
      <c r="V3" s="1">
        <v>3810123</v>
      </c>
    </row>
    <row r="4" spans="1:22">
      <c r="A4" s="1">
        <v>7451828</v>
      </c>
      <c r="B4" s="1" t="s">
        <v>42</v>
      </c>
      <c r="C4" s="1" t="s">
        <v>31</v>
      </c>
      <c r="D4" s="1" t="s">
        <v>43</v>
      </c>
      <c r="E4" s="1" t="s">
        <v>150</v>
      </c>
      <c r="F4" s="1"/>
      <c r="G4" s="1" t="s">
        <v>31</v>
      </c>
      <c r="H4" s="3" t="s">
        <v>142</v>
      </c>
      <c r="I4" s="1" t="s">
        <v>142</v>
      </c>
      <c r="J4" s="1"/>
      <c r="K4" s="1"/>
      <c r="L4" s="1"/>
      <c r="M4" s="1"/>
      <c r="N4" s="1"/>
      <c r="O4" s="1" t="s">
        <v>32</v>
      </c>
      <c r="P4" s="2" t="s">
        <v>44</v>
      </c>
      <c r="Q4" s="1"/>
      <c r="R4" s="4"/>
      <c r="S4" s="1"/>
      <c r="T4" s="1"/>
      <c r="U4" s="1" t="s">
        <v>151</v>
      </c>
      <c r="V4" s="1">
        <v>3820215</v>
      </c>
    </row>
    <row r="5" spans="1:22">
      <c r="A5" s="1">
        <v>7871642</v>
      </c>
      <c r="B5" s="1" t="s">
        <v>46</v>
      </c>
      <c r="C5" s="1" t="s">
        <v>47</v>
      </c>
      <c r="D5" s="1" t="s">
        <v>48</v>
      </c>
      <c r="E5" s="1" t="s">
        <v>152</v>
      </c>
      <c r="F5" s="1"/>
      <c r="G5" s="1" t="s">
        <v>49</v>
      </c>
      <c r="H5" s="3" t="s">
        <v>153</v>
      </c>
      <c r="I5" s="1" t="s">
        <v>154</v>
      </c>
      <c r="J5" s="1" t="s">
        <v>155</v>
      </c>
      <c r="K5" s="1" t="s">
        <v>156</v>
      </c>
      <c r="L5" s="1">
        <v>11111</v>
      </c>
      <c r="M5" s="1"/>
      <c r="N5" s="1" t="s">
        <v>50</v>
      </c>
      <c r="O5" s="1" t="s">
        <v>32</v>
      </c>
      <c r="P5" s="2" t="s">
        <v>51</v>
      </c>
      <c r="Q5" s="1"/>
      <c r="R5" s="4"/>
      <c r="S5" s="1"/>
      <c r="T5" s="1"/>
      <c r="U5" s="1" t="s">
        <v>52</v>
      </c>
      <c r="V5" s="1">
        <v>4066854</v>
      </c>
    </row>
    <row r="6" spans="1:22">
      <c r="A6" s="1">
        <v>8004314</v>
      </c>
      <c r="B6" s="1" t="s">
        <v>53</v>
      </c>
      <c r="C6" s="1"/>
      <c r="D6" s="1" t="s">
        <v>54</v>
      </c>
      <c r="E6" s="1" t="s">
        <v>157</v>
      </c>
      <c r="F6" s="1"/>
      <c r="G6" s="1" t="s">
        <v>55</v>
      </c>
      <c r="H6" s="3" t="s">
        <v>158</v>
      </c>
      <c r="I6" s="1" t="s">
        <v>142</v>
      </c>
      <c r="J6" s="1" t="s">
        <v>159</v>
      </c>
      <c r="K6" s="1" t="s">
        <v>160</v>
      </c>
      <c r="L6" s="1">
        <v>11111</v>
      </c>
      <c r="M6" s="1"/>
      <c r="N6" s="1"/>
      <c r="O6" s="1" t="s">
        <v>32</v>
      </c>
      <c r="P6" s="2" t="s">
        <v>56</v>
      </c>
      <c r="Q6" s="1"/>
      <c r="R6" s="4">
        <v>31648</v>
      </c>
      <c r="S6" s="1"/>
      <c r="T6" s="1" t="s">
        <v>57</v>
      </c>
      <c r="U6" s="1" t="s">
        <v>161</v>
      </c>
      <c r="V6" s="1">
        <v>4134776</v>
      </c>
    </row>
    <row r="7" spans="1:22">
      <c r="A7" s="1">
        <v>8393082</v>
      </c>
      <c r="B7" s="1" t="s">
        <v>59</v>
      </c>
      <c r="C7" s="1" t="s">
        <v>60</v>
      </c>
      <c r="D7" s="1" t="s">
        <v>61</v>
      </c>
      <c r="E7" s="1" t="s">
        <v>162</v>
      </c>
      <c r="F7" s="1"/>
      <c r="G7" s="1" t="s">
        <v>62</v>
      </c>
      <c r="H7" s="3" t="s">
        <v>163</v>
      </c>
      <c r="I7" s="1" t="s">
        <v>142</v>
      </c>
      <c r="J7" s="1" t="s">
        <v>164</v>
      </c>
      <c r="K7" s="1" t="s">
        <v>165</v>
      </c>
      <c r="L7" s="1">
        <v>11111</v>
      </c>
      <c r="M7" s="1"/>
      <c r="N7" s="1" t="s">
        <v>63</v>
      </c>
      <c r="O7" s="1" t="s">
        <v>32</v>
      </c>
      <c r="P7" s="2" t="s">
        <v>64</v>
      </c>
      <c r="Q7" s="1"/>
      <c r="R7" s="4"/>
      <c r="S7" s="1"/>
      <c r="T7" s="1"/>
      <c r="U7" s="1" t="s">
        <v>166</v>
      </c>
      <c r="V7" s="1">
        <v>4411263</v>
      </c>
    </row>
    <row r="8" spans="1:22">
      <c r="A8" s="1">
        <v>8797264</v>
      </c>
      <c r="B8" s="1" t="s">
        <v>66</v>
      </c>
      <c r="C8" s="1"/>
      <c r="D8" s="1" t="s">
        <v>67</v>
      </c>
      <c r="E8" s="1" t="s">
        <v>167</v>
      </c>
      <c r="F8" s="1"/>
      <c r="G8" s="1" t="s">
        <v>68</v>
      </c>
      <c r="H8" s="3" t="s">
        <v>168</v>
      </c>
      <c r="I8" s="1" t="s">
        <v>169</v>
      </c>
      <c r="J8" s="1" t="s">
        <v>170</v>
      </c>
      <c r="K8" s="1" t="s">
        <v>171</v>
      </c>
      <c r="L8" s="1">
        <v>11111</v>
      </c>
      <c r="M8" s="1"/>
      <c r="N8" s="1" t="s">
        <v>69</v>
      </c>
      <c r="O8" s="1" t="s">
        <v>32</v>
      </c>
      <c r="P8" s="2" t="s">
        <v>70</v>
      </c>
      <c r="Q8" s="1"/>
      <c r="R8" s="4"/>
      <c r="S8" s="1"/>
      <c r="T8" s="1"/>
      <c r="U8" s="1" t="s">
        <v>71</v>
      </c>
      <c r="V8" s="1">
        <v>4663111</v>
      </c>
    </row>
    <row r="9" spans="1:22">
      <c r="A9" s="1">
        <v>8886849</v>
      </c>
      <c r="B9" s="1" t="s">
        <v>72</v>
      </c>
      <c r="C9" s="1"/>
      <c r="D9" s="1" t="s">
        <v>73</v>
      </c>
      <c r="E9" s="1" t="s">
        <v>172</v>
      </c>
      <c r="F9" s="1"/>
      <c r="G9" s="1" t="s">
        <v>74</v>
      </c>
      <c r="H9" s="3" t="s">
        <v>173</v>
      </c>
      <c r="I9" s="1" t="s">
        <v>174</v>
      </c>
      <c r="J9" s="1" t="s">
        <v>175</v>
      </c>
      <c r="K9" s="1" t="s">
        <v>176</v>
      </c>
      <c r="L9" s="1">
        <v>11111</v>
      </c>
      <c r="M9" s="1"/>
      <c r="N9" s="1" t="s">
        <v>75</v>
      </c>
      <c r="O9" s="1" t="s">
        <v>32</v>
      </c>
      <c r="P9" s="2" t="s">
        <v>76</v>
      </c>
      <c r="Q9" s="1"/>
      <c r="R9" s="4"/>
      <c r="S9" s="1"/>
      <c r="T9" s="1"/>
      <c r="U9" s="1" t="s">
        <v>177</v>
      </c>
      <c r="V9" s="1">
        <v>4723026</v>
      </c>
    </row>
    <row r="10" spans="1:22">
      <c r="A10" s="1">
        <v>14280362</v>
      </c>
      <c r="B10" s="1" t="s">
        <v>78</v>
      </c>
      <c r="C10" s="1"/>
      <c r="D10" s="1" t="s">
        <v>79</v>
      </c>
      <c r="E10" s="1" t="s">
        <v>178</v>
      </c>
      <c r="F10" s="1"/>
      <c r="G10" s="1" t="s">
        <v>80</v>
      </c>
      <c r="H10" s="3" t="s">
        <v>179</v>
      </c>
      <c r="I10" s="1" t="s">
        <v>142</v>
      </c>
      <c r="J10" s="1" t="s">
        <v>180</v>
      </c>
      <c r="K10" s="1" t="s">
        <v>181</v>
      </c>
      <c r="L10" s="1">
        <v>11111</v>
      </c>
      <c r="M10" s="1"/>
      <c r="N10" s="1"/>
      <c r="O10" s="1" t="s">
        <v>32</v>
      </c>
      <c r="P10" s="1"/>
      <c r="Q10" s="1"/>
      <c r="R10" s="4"/>
      <c r="S10" s="1" t="s">
        <v>81</v>
      </c>
      <c r="T10" s="1"/>
      <c r="U10" s="1" t="s">
        <v>182</v>
      </c>
      <c r="V10" s="1">
        <v>8536109</v>
      </c>
    </row>
    <row r="11" spans="1:22">
      <c r="A11" s="1">
        <v>14280377</v>
      </c>
      <c r="B11" s="1" t="s">
        <v>83</v>
      </c>
      <c r="C11" s="1" t="s">
        <v>84</v>
      </c>
      <c r="D11" s="1" t="s">
        <v>85</v>
      </c>
      <c r="E11" s="1" t="s">
        <v>183</v>
      </c>
      <c r="F11" s="1"/>
      <c r="G11" s="1" t="s">
        <v>86</v>
      </c>
      <c r="H11" s="3" t="s">
        <v>184</v>
      </c>
      <c r="I11" s="1" t="s">
        <v>185</v>
      </c>
      <c r="J11" s="1" t="s">
        <v>186</v>
      </c>
      <c r="K11" s="1" t="s">
        <v>187</v>
      </c>
      <c r="L11" s="1">
        <v>11111</v>
      </c>
      <c r="M11" s="1"/>
      <c r="N11" s="1" t="s">
        <v>87</v>
      </c>
      <c r="O11" s="1" t="s">
        <v>32</v>
      </c>
      <c r="P11" s="2" t="s">
        <v>88</v>
      </c>
      <c r="Q11" s="1"/>
      <c r="R11" s="4">
        <v>27130</v>
      </c>
      <c r="S11" s="1"/>
      <c r="T11" s="1"/>
      <c r="U11" s="1" t="s">
        <v>188</v>
      </c>
      <c r="V11" s="1">
        <v>8536123</v>
      </c>
    </row>
    <row r="12" spans="1:22">
      <c r="A12" s="1">
        <v>14931136</v>
      </c>
      <c r="B12" s="1" t="s">
        <v>90</v>
      </c>
      <c r="C12" s="1"/>
      <c r="D12" s="1" t="s">
        <v>91</v>
      </c>
      <c r="E12" s="1" t="s">
        <v>189</v>
      </c>
      <c r="F12" s="1"/>
      <c r="G12" s="1" t="s">
        <v>92</v>
      </c>
      <c r="H12" s="3" t="s">
        <v>190</v>
      </c>
      <c r="I12" s="1" t="s">
        <v>142</v>
      </c>
      <c r="J12" s="1" t="s">
        <v>191</v>
      </c>
      <c r="K12" s="1" t="s">
        <v>192</v>
      </c>
      <c r="L12" s="1">
        <v>11111</v>
      </c>
      <c r="M12" s="1"/>
      <c r="N12" s="1">
        <v>7345754375</v>
      </c>
      <c r="O12" s="1" t="s">
        <v>32</v>
      </c>
      <c r="P12" s="2" t="s">
        <v>93</v>
      </c>
      <c r="Q12" s="1"/>
      <c r="R12" s="4"/>
      <c r="S12" s="1"/>
      <c r="T12" s="1"/>
      <c r="U12" s="1" t="s">
        <v>193</v>
      </c>
      <c r="V12" s="1">
        <v>8907389</v>
      </c>
    </row>
    <row r="13" spans="1:22">
      <c r="A13" s="1">
        <v>15482333</v>
      </c>
      <c r="B13" s="1" t="s">
        <v>95</v>
      </c>
      <c r="C13" s="1" t="s">
        <v>96</v>
      </c>
      <c r="D13" s="1" t="s">
        <v>97</v>
      </c>
      <c r="E13" s="1" t="s">
        <v>194</v>
      </c>
      <c r="F13" s="1"/>
      <c r="G13" s="1" t="s">
        <v>98</v>
      </c>
      <c r="H13" s="3" t="s">
        <v>195</v>
      </c>
      <c r="I13" s="1" t="s">
        <v>196</v>
      </c>
      <c r="J13" s="1" t="s">
        <v>197</v>
      </c>
      <c r="K13" s="1" t="s">
        <v>198</v>
      </c>
      <c r="L13" s="1">
        <v>11111</v>
      </c>
      <c r="M13" s="1"/>
      <c r="N13" s="1">
        <v>11111111111</v>
      </c>
      <c r="O13" s="1" t="s">
        <v>32</v>
      </c>
      <c r="P13" s="2" t="s">
        <v>99</v>
      </c>
      <c r="Q13" s="1"/>
      <c r="R13" s="4">
        <v>29271</v>
      </c>
      <c r="S13" s="1"/>
      <c r="T13" s="1"/>
      <c r="U13" s="1" t="s">
        <v>100</v>
      </c>
      <c r="V13" s="1">
        <v>9246182</v>
      </c>
    </row>
    <row r="14" spans="1:22">
      <c r="A14" s="1">
        <v>15603341</v>
      </c>
      <c r="B14" s="1" t="s">
        <v>101</v>
      </c>
      <c r="C14" s="1" t="s">
        <v>102</v>
      </c>
      <c r="D14" s="1" t="s">
        <v>103</v>
      </c>
      <c r="E14" s="1" t="s">
        <v>199</v>
      </c>
      <c r="F14" s="1"/>
      <c r="G14" s="1" t="s">
        <v>104</v>
      </c>
      <c r="H14" s="3" t="s">
        <v>200</v>
      </c>
      <c r="I14" s="1" t="s">
        <v>201</v>
      </c>
      <c r="J14" s="1" t="s">
        <v>202</v>
      </c>
      <c r="K14" s="1" t="s">
        <v>203</v>
      </c>
      <c r="L14" s="1">
        <v>11111</v>
      </c>
      <c r="M14" s="1"/>
      <c r="N14" s="1" t="s">
        <v>105</v>
      </c>
      <c r="O14" s="1" t="s">
        <v>32</v>
      </c>
      <c r="P14" s="2" t="s">
        <v>106</v>
      </c>
      <c r="Q14" s="1"/>
      <c r="R14" s="4"/>
      <c r="S14" s="1"/>
      <c r="T14" s="1"/>
      <c r="U14" s="1" t="s">
        <v>107</v>
      </c>
      <c r="V14" s="1">
        <v>9336068</v>
      </c>
    </row>
    <row r="15" spans="1:22">
      <c r="A15" s="1">
        <v>15703531</v>
      </c>
      <c r="B15" s="1" t="s">
        <v>108</v>
      </c>
      <c r="C15" s="1"/>
      <c r="D15" s="1" t="s">
        <v>109</v>
      </c>
      <c r="E15" s="1" t="s">
        <v>204</v>
      </c>
      <c r="F15" s="1"/>
      <c r="G15" s="1" t="s">
        <v>110</v>
      </c>
      <c r="H15" s="3" t="s">
        <v>205</v>
      </c>
      <c r="I15" s="1" t="s">
        <v>206</v>
      </c>
      <c r="J15" s="1" t="s">
        <v>207</v>
      </c>
      <c r="K15" s="1" t="s">
        <v>208</v>
      </c>
      <c r="L15" s="1">
        <v>11111</v>
      </c>
      <c r="M15" s="1"/>
      <c r="N15" s="1" t="s">
        <v>111</v>
      </c>
      <c r="O15" s="1" t="s">
        <v>32</v>
      </c>
      <c r="P15" s="2" t="s">
        <v>112</v>
      </c>
      <c r="Q15" s="1"/>
      <c r="R15" s="4"/>
      <c r="S15" s="1"/>
      <c r="T15" s="1"/>
      <c r="U15" s="1" t="s">
        <v>209</v>
      </c>
      <c r="V15" s="1">
        <v>9416495</v>
      </c>
    </row>
    <row r="16" spans="1:22">
      <c r="A16" s="1">
        <v>16193894</v>
      </c>
      <c r="B16" s="1" t="s">
        <v>114</v>
      </c>
      <c r="C16" s="1" t="s">
        <v>115</v>
      </c>
      <c r="D16" s="1" t="s">
        <v>116</v>
      </c>
      <c r="E16" s="1" t="s">
        <v>210</v>
      </c>
      <c r="F16" s="1"/>
      <c r="G16" s="1" t="s">
        <v>117</v>
      </c>
      <c r="H16" s="3" t="s">
        <v>211</v>
      </c>
      <c r="I16" s="1" t="s">
        <v>212</v>
      </c>
      <c r="J16" s="1" t="s">
        <v>213</v>
      </c>
      <c r="K16" s="1" t="s">
        <v>214</v>
      </c>
      <c r="L16" s="1">
        <v>11111</v>
      </c>
      <c r="M16" s="1"/>
      <c r="N16" s="1"/>
      <c r="O16" s="1" t="s">
        <v>32</v>
      </c>
      <c r="P16" s="2" t="s">
        <v>118</v>
      </c>
      <c r="Q16" s="1"/>
      <c r="R16" s="4">
        <v>35057</v>
      </c>
      <c r="S16" s="1"/>
      <c r="T16" s="1"/>
      <c r="U16" s="1" t="s">
        <v>119</v>
      </c>
      <c r="V16" s="1">
        <v>9755543</v>
      </c>
    </row>
    <row r="17" spans="1:22">
      <c r="A17" s="1">
        <v>16438810</v>
      </c>
      <c r="B17" s="1" t="s">
        <v>120</v>
      </c>
      <c r="C17" s="1" t="s">
        <v>121</v>
      </c>
      <c r="D17" s="1" t="s">
        <v>122</v>
      </c>
      <c r="E17" s="1" t="s">
        <v>215</v>
      </c>
      <c r="F17" s="1"/>
      <c r="G17" s="1" t="s">
        <v>123</v>
      </c>
      <c r="H17" s="3" t="s">
        <v>216</v>
      </c>
      <c r="I17" s="1" t="s">
        <v>217</v>
      </c>
      <c r="J17" s="1" t="s">
        <v>218</v>
      </c>
      <c r="K17" s="1" t="s">
        <v>219</v>
      </c>
      <c r="L17" s="1">
        <v>11111</v>
      </c>
      <c r="M17" s="1"/>
      <c r="N17" s="1" t="s">
        <v>124</v>
      </c>
      <c r="O17" s="1" t="s">
        <v>32</v>
      </c>
      <c r="P17" s="2" t="s">
        <v>125</v>
      </c>
      <c r="Q17" s="1"/>
      <c r="R17" s="4"/>
      <c r="S17" s="1"/>
      <c r="T17" s="1"/>
      <c r="U17" s="1" t="s">
        <v>126</v>
      </c>
      <c r="V17" s="1">
        <v>9928699</v>
      </c>
    </row>
    <row r="18" spans="1:22">
      <c r="A18" s="1">
        <v>16480369</v>
      </c>
      <c r="B18" s="1" t="s">
        <v>127</v>
      </c>
      <c r="C18" s="1"/>
      <c r="D18" s="1" t="s">
        <v>128</v>
      </c>
      <c r="E18" s="1" t="s">
        <v>220</v>
      </c>
      <c r="F18" s="1"/>
      <c r="G18" s="1" t="s">
        <v>129</v>
      </c>
      <c r="H18" s="3" t="s">
        <v>221</v>
      </c>
      <c r="I18" s="1" t="s">
        <v>222</v>
      </c>
      <c r="J18" s="1" t="s">
        <v>223</v>
      </c>
      <c r="K18" s="1" t="s">
        <v>224</v>
      </c>
      <c r="L18" s="1">
        <v>11111</v>
      </c>
      <c r="M18" s="1"/>
      <c r="N18" s="1" t="s">
        <v>130</v>
      </c>
      <c r="O18" s="1" t="s">
        <v>32</v>
      </c>
      <c r="P18" s="1"/>
      <c r="Q18" s="1"/>
      <c r="R18" s="4">
        <v>24016</v>
      </c>
      <c r="S18" s="1"/>
      <c r="T18" s="1"/>
      <c r="U18" s="1" t="s">
        <v>131</v>
      </c>
      <c r="V18" s="1">
        <v>9953780</v>
      </c>
    </row>
    <row r="19" spans="1:22">
      <c r="A19" s="1">
        <v>17820681</v>
      </c>
      <c r="B19" s="1" t="s">
        <v>132</v>
      </c>
      <c r="C19" s="1" t="s">
        <v>133</v>
      </c>
      <c r="D19" s="1" t="s">
        <v>134</v>
      </c>
      <c r="E19" s="1" t="s">
        <v>225</v>
      </c>
      <c r="F19" s="1"/>
      <c r="G19" s="1" t="s">
        <v>135</v>
      </c>
      <c r="H19" s="3" t="s">
        <v>226</v>
      </c>
      <c r="I19" s="1" t="s">
        <v>227</v>
      </c>
      <c r="J19" s="1" t="s">
        <v>228</v>
      </c>
      <c r="K19" s="1" t="s">
        <v>229</v>
      </c>
      <c r="L19" s="1">
        <v>11111</v>
      </c>
      <c r="M19" s="1"/>
      <c r="N19" s="1"/>
      <c r="O19" s="1" t="s">
        <v>32</v>
      </c>
      <c r="P19" s="2" t="s">
        <v>136</v>
      </c>
      <c r="Q19" s="1"/>
      <c r="R19" s="4"/>
      <c r="S19" s="1"/>
      <c r="T19" s="1"/>
      <c r="U19" s="1" t="s">
        <v>137</v>
      </c>
      <c r="V19" s="1">
        <v>10759701</v>
      </c>
    </row>
    <row r="21" spans="1:22" ht="15.75" customHeight="1"/>
    <row r="22" spans="1:22" ht="15.75" customHeight="1"/>
    <row r="23" spans="1:22" ht="15.75" customHeight="1"/>
    <row r="24" spans="1:22" ht="15.75" customHeight="1"/>
    <row r="25" spans="1:22" ht="15.75" customHeight="1"/>
    <row r="26" spans="1:22" ht="15.75" customHeight="1"/>
    <row r="27" spans="1:22" ht="15.75" customHeight="1"/>
    <row r="28" spans="1:22" ht="15.75" customHeight="1"/>
    <row r="29" spans="1:22" ht="15.75" customHeight="1"/>
    <row r="30" spans="1:22" ht="15.75" customHeight="1"/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5" r:id="rId12" xr:uid="{00000000-0004-0000-0100-00000B000000}"/>
    <hyperlink ref="P16" r:id="rId13" xr:uid="{00000000-0004-0000-0100-00000C000000}"/>
    <hyperlink ref="P17" r:id="rId14" xr:uid="{00000000-0004-0000-0100-00000D000000}"/>
    <hyperlink ref="P19" r:id="rId15" xr:uid="{00000000-0004-0000-0100-00000E000000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Dion Ortiz</cp:lastModifiedBy>
  <cp:revision/>
  <dcterms:created xsi:type="dcterms:W3CDTF">2024-12-28T15:55:05Z</dcterms:created>
  <dcterms:modified xsi:type="dcterms:W3CDTF">2024-12-28T17:42:45Z</dcterms:modified>
  <cp:category/>
  <cp:contentStatus/>
</cp:coreProperties>
</file>