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a/Desktop/rankCities/data/"/>
    </mc:Choice>
  </mc:AlternateContent>
  <xr:revisionPtr revIDLastSave="0" documentId="13_ncr:1_{F1140AC4-B98F-114D-9EB9-94E199B6F76B}" xr6:coauthVersionLast="45" xr6:coauthVersionMax="45" xr10:uidLastSave="{00000000-0000-0000-0000-000000000000}"/>
  <bookViews>
    <workbookView xWindow="660" yWindow="460" windowWidth="27640" windowHeight="16200" activeTab="2" xr2:uid="{7B7E47EA-8A05-C94D-8B75-67B6A647BD36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Sheet1!$B$1:$B$941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29" i="3" l="1"/>
  <c r="AB29" i="3" s="1"/>
  <c r="AA30" i="3"/>
  <c r="AB30" i="3"/>
  <c r="AA31" i="3"/>
  <c r="AB31" i="3" s="1"/>
  <c r="AA32" i="3"/>
  <c r="AB32" i="3"/>
  <c r="AB33" i="3"/>
  <c r="AA34" i="3"/>
  <c r="AB34" i="3"/>
  <c r="AA35" i="3"/>
  <c r="AB35" i="3" s="1"/>
  <c r="AA36" i="3"/>
  <c r="AB36" i="3"/>
  <c r="AA37" i="3"/>
  <c r="AB37" i="3" s="1"/>
  <c r="AA38" i="3"/>
  <c r="AB38" i="3"/>
  <c r="AA39" i="3"/>
  <c r="AB39" i="3" s="1"/>
  <c r="AA40" i="3"/>
  <c r="AB40" i="3"/>
  <c r="AA41" i="3"/>
  <c r="AB41" i="3" s="1"/>
  <c r="AA42" i="3"/>
  <c r="AB42" i="3"/>
  <c r="AB43" i="3"/>
  <c r="AB44" i="3"/>
  <c r="AB45" i="3"/>
  <c r="AB46" i="3"/>
  <c r="AB47" i="3"/>
  <c r="AB48" i="3"/>
  <c r="AA49" i="3"/>
  <c r="AB49" i="3"/>
  <c r="AA50" i="3"/>
  <c r="AB50" i="3" s="1"/>
  <c r="AB51" i="3"/>
  <c r="AA52" i="3"/>
  <c r="AB52" i="3"/>
  <c r="AB53" i="3"/>
  <c r="AA54" i="3"/>
  <c r="AB54" i="3"/>
  <c r="AB55" i="3"/>
  <c r="AB56" i="3"/>
  <c r="AB57" i="3"/>
  <c r="AB58" i="3"/>
  <c r="AB59" i="3"/>
  <c r="AA60" i="3"/>
  <c r="AB60" i="3"/>
  <c r="AA61" i="3"/>
  <c r="AB61" i="3"/>
  <c r="AA62" i="3"/>
  <c r="AB62" i="3"/>
  <c r="AB63" i="3"/>
  <c r="AA64" i="3"/>
  <c r="AB64" i="3" s="1"/>
  <c r="AB65" i="3"/>
  <c r="AB66" i="3"/>
  <c r="AB67" i="3"/>
  <c r="AB68" i="3"/>
  <c r="AB69" i="3"/>
  <c r="AB70" i="3"/>
  <c r="AB71" i="3"/>
  <c r="AA72" i="3"/>
  <c r="AB72" i="3"/>
  <c r="AB73" i="3"/>
  <c r="AB74" i="3"/>
  <c r="AA75" i="3"/>
  <c r="AB75" i="3"/>
  <c r="AB76" i="3"/>
  <c r="AB77" i="3"/>
  <c r="AA78" i="3"/>
  <c r="AB78" i="3"/>
  <c r="AA79" i="3"/>
  <c r="AB79" i="3"/>
  <c r="AA80" i="3"/>
  <c r="AB80" i="3"/>
  <c r="AB81" i="3"/>
  <c r="AA82" i="3"/>
  <c r="AB82" i="3" s="1"/>
  <c r="AB83" i="3"/>
  <c r="AA84" i="3"/>
  <c r="AB84" i="3"/>
  <c r="AA85" i="3"/>
  <c r="AB85" i="3"/>
  <c r="AB86" i="3"/>
  <c r="AB87" i="3"/>
  <c r="AA88" i="3"/>
  <c r="AB88" i="3"/>
  <c r="AA89" i="3"/>
  <c r="AB89" i="3"/>
  <c r="AB90" i="3"/>
  <c r="AA91" i="3"/>
  <c r="AB91" i="3"/>
  <c r="AA92" i="3"/>
  <c r="AB92" i="3" s="1"/>
  <c r="AA93" i="3"/>
  <c r="AB93" i="3"/>
  <c r="AA94" i="3"/>
  <c r="AB94" i="3" s="1"/>
  <c r="AA95" i="3"/>
  <c r="AB95" i="3"/>
  <c r="AA96" i="3"/>
  <c r="AB96" i="3" s="1"/>
  <c r="AA97" i="3"/>
  <c r="AB97" i="3"/>
  <c r="AB98" i="3"/>
  <c r="AA99" i="3"/>
  <c r="AB99" i="3"/>
  <c r="AA100" i="3"/>
  <c r="AB100" i="3"/>
  <c r="AB101" i="3"/>
  <c r="AB102" i="3"/>
  <c r="AB103" i="3"/>
  <c r="AA104" i="3"/>
  <c r="AB104" i="3" s="1"/>
  <c r="AB105" i="3"/>
  <c r="AB106" i="3"/>
  <c r="AB107" i="3"/>
  <c r="AA28" i="3"/>
  <c r="AB28" i="3" s="1"/>
  <c r="B45" i="3"/>
  <c r="R32" i="3"/>
  <c r="P31" i="3"/>
  <c r="D30" i="3"/>
  <c r="B27" i="3"/>
  <c r="R24" i="3"/>
  <c r="P24" i="3"/>
  <c r="F24" i="3"/>
  <c r="B24" i="3"/>
  <c r="R23" i="3"/>
  <c r="F23" i="3"/>
  <c r="P22" i="3"/>
  <c r="R21" i="3"/>
  <c r="R20" i="3"/>
  <c r="H20" i="3"/>
  <c r="R19" i="3"/>
  <c r="J19" i="3"/>
  <c r="J18" i="3"/>
  <c r="P16" i="3"/>
  <c r="N16" i="3"/>
  <c r="L16" i="3"/>
  <c r="H16" i="3"/>
  <c r="F16" i="3"/>
  <c r="N12" i="3"/>
  <c r="P11" i="3"/>
  <c r="L11" i="3"/>
  <c r="R10" i="3"/>
  <c r="P10" i="3"/>
  <c r="R9" i="3"/>
  <c r="P9" i="3"/>
  <c r="L9" i="3"/>
  <c r="J9" i="3"/>
  <c r="H9" i="3"/>
  <c r="R8" i="3"/>
  <c r="N8" i="3"/>
  <c r="J8" i="3"/>
  <c r="F8" i="3"/>
  <c r="B8" i="3"/>
  <c r="R7" i="3"/>
  <c r="P7" i="3"/>
  <c r="N7" i="3"/>
  <c r="L7" i="3"/>
  <c r="J7" i="3"/>
  <c r="H7" i="3"/>
  <c r="D7" i="3"/>
  <c r="B7" i="3"/>
  <c r="P6" i="3"/>
  <c r="H6" i="3"/>
  <c r="F6" i="3"/>
  <c r="L5" i="3"/>
  <c r="J5" i="3"/>
  <c r="D5" i="3"/>
  <c r="B5" i="3"/>
  <c r="N4" i="3"/>
  <c r="L4" i="3"/>
  <c r="J4" i="3"/>
  <c r="H4" i="3"/>
  <c r="F4" i="3"/>
  <c r="D4" i="3"/>
  <c r="B4" i="3"/>
  <c r="R3" i="3"/>
  <c r="P3" i="3"/>
  <c r="R2" i="3"/>
  <c r="P2" i="3"/>
  <c r="N2" i="3"/>
  <c r="L2" i="3"/>
  <c r="J2" i="3"/>
  <c r="H2" i="3"/>
  <c r="F2" i="3"/>
  <c r="D2" i="3"/>
  <c r="B2" i="3"/>
  <c r="C2" i="2"/>
  <c r="S2" i="2"/>
  <c r="Q2" i="2" s="1"/>
  <c r="O2" i="2" s="1"/>
  <c r="M2" i="2" s="1"/>
  <c r="K2" i="2" s="1"/>
  <c r="I2" i="2" s="1"/>
  <c r="G2" i="2" s="1"/>
  <c r="E2" i="2" s="1"/>
  <c r="C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2" i="2"/>
  <c r="G24" i="2"/>
  <c r="S22" i="2"/>
  <c r="I7" i="2"/>
  <c r="K9" i="2"/>
  <c r="O9" i="2"/>
  <c r="O13" i="2"/>
  <c r="Q4" i="2"/>
  <c r="Q23" i="2"/>
  <c r="Q11" i="2"/>
  <c r="C3" i="2" l="1"/>
  <c r="C6" i="2"/>
  <c r="C5" i="2"/>
  <c r="C28" i="2"/>
  <c r="C46" i="2"/>
  <c r="C25" i="2"/>
  <c r="C8" i="2"/>
  <c r="E3" i="2"/>
  <c r="E8" i="2"/>
  <c r="E6" i="2"/>
  <c r="E5" i="2"/>
  <c r="G17" i="2"/>
  <c r="E31" i="2"/>
  <c r="G3" i="2"/>
  <c r="I3" i="2"/>
  <c r="G9" i="2"/>
  <c r="G5" i="2"/>
  <c r="G7" i="2"/>
  <c r="G25" i="2"/>
  <c r="I8" i="2"/>
  <c r="I21" i="2"/>
  <c r="I10" i="2"/>
  <c r="I17" i="2"/>
  <c r="I5" i="2"/>
  <c r="K3" i="2"/>
  <c r="K8" i="2"/>
  <c r="K20" i="2"/>
  <c r="K6" i="2"/>
  <c r="K5" i="2"/>
  <c r="K10" i="2"/>
  <c r="K19" i="2"/>
  <c r="M3" i="2"/>
  <c r="M8" i="2"/>
  <c r="M12" i="2"/>
  <c r="M6" i="2"/>
  <c r="M17" i="2"/>
  <c r="M10" i="2"/>
  <c r="M5" i="2"/>
  <c r="O3" i="2"/>
  <c r="O8" i="2"/>
  <c r="O5" i="2"/>
  <c r="O17" i="2"/>
  <c r="Q17" i="2"/>
  <c r="Q10" i="2" l="1"/>
  <c r="Q12" i="2"/>
  <c r="Q7" i="2"/>
  <c r="Q3" i="2"/>
  <c r="Q8" i="2"/>
  <c r="Q25" i="2"/>
  <c r="Q32" i="2"/>
  <c r="S20" i="2"/>
  <c r="S11" i="2"/>
  <c r="S24" i="2"/>
  <c r="S33" i="2" l="1"/>
  <c r="S21" i="2"/>
  <c r="S25" i="2"/>
  <c r="S10" i="2"/>
  <c r="S9" i="2"/>
  <c r="S8" i="2"/>
  <c r="S4" i="2"/>
  <c r="S3" i="2"/>
</calcChain>
</file>

<file path=xl/sharedStrings.xml><?xml version="1.0" encoding="utf-8"?>
<sst xmlns="http://schemas.openxmlformats.org/spreadsheetml/2006/main" count="5583" uniqueCount="1086">
  <si>
    <t>Name</t>
  </si>
  <si>
    <t>Status</t>
  </si>
  <si>
    <t>State(s)</t>
  </si>
  <si>
    <t>Population</t>
  </si>
  <si>
    <t>Census</t>
  </si>
  <si>
    <t>Estimate</t>
  </si>
  <si>
    <t>Aberdeen</t>
  </si>
  <si>
    <t>Micropolitan Statistical Area</t>
  </si>
  <si>
    <t>SD</t>
  </si>
  <si>
    <t>WA</t>
  </si>
  <si>
    <t>Abilene</t>
  </si>
  <si>
    <t>Metropolitan Statistical Area</t>
  </si>
  <si>
    <t>TX</t>
  </si>
  <si>
    <t>Ada</t>
  </si>
  <si>
    <t>OK</t>
  </si>
  <si>
    <t>Adrian</t>
  </si>
  <si>
    <t>MI</t>
  </si>
  <si>
    <t>Aguadilla - Isabela</t>
  </si>
  <si>
    <t>PR</t>
  </si>
  <si>
    <t>Akron</t>
  </si>
  <si>
    <t>OH</t>
  </si>
  <si>
    <t>Alamogordo</t>
  </si>
  <si>
    <t>NM</t>
  </si>
  <si>
    <t>Albany</t>
  </si>
  <si>
    <t>GA</t>
  </si>
  <si>
    <t>Albany - Lebanon</t>
  </si>
  <si>
    <t>OR</t>
  </si>
  <si>
    <t>Albany - Schenectady - Troy (Capital District)</t>
  </si>
  <si>
    <t>NY</t>
  </si>
  <si>
    <t>Albemarle</t>
  </si>
  <si>
    <t>NC</t>
  </si>
  <si>
    <t>Albert Lea</t>
  </si>
  <si>
    <t>MN</t>
  </si>
  <si>
    <t>Albertville</t>
  </si>
  <si>
    <t>AL</t>
  </si>
  <si>
    <t>Albuquerque</t>
  </si>
  <si>
    <t>Alexander City</t>
  </si>
  <si>
    <t>Alexandria</t>
  </si>
  <si>
    <t>LA</t>
  </si>
  <si>
    <t>Alice</t>
  </si>
  <si>
    <t>Allentown - Bethlehem - Easton (Lehigh Valley)</t>
  </si>
  <si>
    <t>PA-NJ</t>
  </si>
  <si>
    <t>Alma</t>
  </si>
  <si>
    <t>Alpena</t>
  </si>
  <si>
    <t>Altoona</t>
  </si>
  <si>
    <t>PA</t>
  </si>
  <si>
    <t>Altus</t>
  </si>
  <si>
    <t>Amarillo</t>
  </si>
  <si>
    <t>Americus</t>
  </si>
  <si>
    <t>Ames</t>
  </si>
  <si>
    <t>IA</t>
  </si>
  <si>
    <t>Amsterdam</t>
  </si>
  <si>
    <t>Anchorage</t>
  </si>
  <si>
    <t>AK</t>
  </si>
  <si>
    <t>Andrews</t>
  </si>
  <si>
    <t>Angola</t>
  </si>
  <si>
    <t>IN</t>
  </si>
  <si>
    <t>Ann Arbor</t>
  </si>
  <si>
    <t>Anniston - Oxford</t>
  </si>
  <si>
    <t>Appleton</t>
  </si>
  <si>
    <t>WI</t>
  </si>
  <si>
    <t>Arcadia</t>
  </si>
  <si>
    <t>FL</t>
  </si>
  <si>
    <t>Ardmore</t>
  </si>
  <si>
    <t>Arecibo</t>
  </si>
  <si>
    <t>Arkadelphia</t>
  </si>
  <si>
    <t>AR</t>
  </si>
  <si>
    <t>Asheville</t>
  </si>
  <si>
    <t>Ashland</t>
  </si>
  <si>
    <t>Ashtabula</t>
  </si>
  <si>
    <t>Astoria</t>
  </si>
  <si>
    <t>Atchison</t>
  </si>
  <si>
    <t>KS</t>
  </si>
  <si>
    <t>Athens</t>
  </si>
  <si>
    <t>TN</t>
  </si>
  <si>
    <t>Athens - Clarke County</t>
  </si>
  <si>
    <t>Atlanta - Sandy Springs - Alpharetta</t>
  </si>
  <si>
    <t>Atlantic City - Hammonton</t>
  </si>
  <si>
    <t>NJ</t>
  </si>
  <si>
    <t>Atmore</t>
  </si>
  <si>
    <t>Auburn</t>
  </si>
  <si>
    <t>Auburn - Opelika</t>
  </si>
  <si>
    <t>Augusta - Richmond County</t>
  </si>
  <si>
    <t>GA-SC</t>
  </si>
  <si>
    <t>Augusta - Waterville</t>
  </si>
  <si>
    <t>ME</t>
  </si>
  <si>
    <t>Austin</t>
  </si>
  <si>
    <t>Austin - Round Rock - Georgetown</t>
  </si>
  <si>
    <t>Bainbridge</t>
  </si>
  <si>
    <t>Bakersfield</t>
  </si>
  <si>
    <t>CA</t>
  </si>
  <si>
    <t>Baltimore - Columbia - Towson</t>
  </si>
  <si>
    <t>MD</t>
  </si>
  <si>
    <t>Bangor</t>
  </si>
  <si>
    <t>Baraboo</t>
  </si>
  <si>
    <t>Bardstown</t>
  </si>
  <si>
    <t>KY</t>
  </si>
  <si>
    <t>Barnstable Town</t>
  </si>
  <si>
    <t>MA</t>
  </si>
  <si>
    <t>Barre</t>
  </si>
  <si>
    <t>VT</t>
  </si>
  <si>
    <t>Bartlesville</t>
  </si>
  <si>
    <t>Batavia</t>
  </si>
  <si>
    <t>Batesville</t>
  </si>
  <si>
    <t>Baton Rouge</t>
  </si>
  <si>
    <t>Battle Creek</t>
  </si>
  <si>
    <t>Bay City</t>
  </si>
  <si>
    <t>Beatrice</t>
  </si>
  <si>
    <t>NE</t>
  </si>
  <si>
    <t>Beaumont - Port Arthur</t>
  </si>
  <si>
    <t>Beaver Dam</t>
  </si>
  <si>
    <t>Beckley</t>
  </si>
  <si>
    <t>WV</t>
  </si>
  <si>
    <t>Bedford</t>
  </si>
  <si>
    <t>Beeville</t>
  </si>
  <si>
    <t>Bellefontaine</t>
  </si>
  <si>
    <t>Bellingham</t>
  </si>
  <si>
    <t>Bemidji</t>
  </si>
  <si>
    <t>Bend</t>
  </si>
  <si>
    <t>Bennettsville</t>
  </si>
  <si>
    <t>SC</t>
  </si>
  <si>
    <t>Bennington</t>
  </si>
  <si>
    <t>Berlin</t>
  </si>
  <si>
    <t>NH</t>
  </si>
  <si>
    <t>Big Rapids</t>
  </si>
  <si>
    <t>Big Spring</t>
  </si>
  <si>
    <t>Big Stone Gap</t>
  </si>
  <si>
    <t>VA</t>
  </si>
  <si>
    <t>Billings</t>
  </si>
  <si>
    <t>MT</t>
  </si>
  <si>
    <t>Binghamton</t>
  </si>
  <si>
    <t>Birmingham - Hoover</t>
  </si>
  <si>
    <t>Bismarck</t>
  </si>
  <si>
    <t>ND</t>
  </si>
  <si>
    <t>Blackfoot</t>
  </si>
  <si>
    <t>ID</t>
  </si>
  <si>
    <t>Blacksburg - Christiansburg</t>
  </si>
  <si>
    <t>Bloomington</t>
  </si>
  <si>
    <t>IL</t>
  </si>
  <si>
    <t>Bloomsburg - Berwick</t>
  </si>
  <si>
    <t>Bluefield</t>
  </si>
  <si>
    <t>WV-VA</t>
  </si>
  <si>
    <t>Blytheville</t>
  </si>
  <si>
    <t>Bogalusa</t>
  </si>
  <si>
    <t>Boise City</t>
  </si>
  <si>
    <t>Bonham</t>
  </si>
  <si>
    <t>Boone</t>
  </si>
  <si>
    <t>Borger</t>
  </si>
  <si>
    <t>Boston - Cambridge - Newton</t>
  </si>
  <si>
    <t>MA-NH</t>
  </si>
  <si>
    <t>Boulder</t>
  </si>
  <si>
    <t>CO</t>
  </si>
  <si>
    <t>Bowling Green</t>
  </si>
  <si>
    <t>Bozeman</t>
  </si>
  <si>
    <t>Bradford</t>
  </si>
  <si>
    <t>Brainerd</t>
  </si>
  <si>
    <t>Branson</t>
  </si>
  <si>
    <t>MO</t>
  </si>
  <si>
    <t>Breckenridge</t>
  </si>
  <si>
    <t>Bremerton - Silverdale - Port Orchard</t>
  </si>
  <si>
    <t>Brenham</t>
  </si>
  <si>
    <t>Brevard</t>
  </si>
  <si>
    <t>Bridgeport - Stamford - Norwalk</t>
  </si>
  <si>
    <t>CT</t>
  </si>
  <si>
    <t>Brookhaven</t>
  </si>
  <si>
    <t>MS</t>
  </si>
  <si>
    <t>Brookings</t>
  </si>
  <si>
    <t>Brownsville</t>
  </si>
  <si>
    <t>Brownsville - Harlingen</t>
  </si>
  <si>
    <t>Brownwood</t>
  </si>
  <si>
    <t>Brunswick</t>
  </si>
  <si>
    <t>Bucyrus - Galion</t>
  </si>
  <si>
    <t>Buffalo - Cheektowaga</t>
  </si>
  <si>
    <t>Burley</t>
  </si>
  <si>
    <t>Burlington</t>
  </si>
  <si>
    <t>IA-IL</t>
  </si>
  <si>
    <t>Burlington - South Burlington</t>
  </si>
  <si>
    <t>Butte - Silver Bow</t>
  </si>
  <si>
    <t>Cadillac</t>
  </si>
  <si>
    <t>Calhoun</t>
  </si>
  <si>
    <t>California - Lexington Park</t>
  </si>
  <si>
    <t>Cambridge</t>
  </si>
  <si>
    <t>Camden</t>
  </si>
  <si>
    <t>Campbellsville</t>
  </si>
  <si>
    <t>Cañon City</t>
  </si>
  <si>
    <t>Canton - Massillon</t>
  </si>
  <si>
    <t>Cape Coral - Fort Myers</t>
  </si>
  <si>
    <t>Cape Girardeau</t>
  </si>
  <si>
    <t>MO-IL</t>
  </si>
  <si>
    <t>Carbondale - Marion</t>
  </si>
  <si>
    <t>Carlsbad - Artesia</t>
  </si>
  <si>
    <t>Carroll</t>
  </si>
  <si>
    <t>Carson City</t>
  </si>
  <si>
    <t>NV</t>
  </si>
  <si>
    <t>Casper</t>
  </si>
  <si>
    <t>WY</t>
  </si>
  <si>
    <t>Cedar City</t>
  </si>
  <si>
    <t>UT</t>
  </si>
  <si>
    <t>Cedar Rapids</t>
  </si>
  <si>
    <t>Cedartown</t>
  </si>
  <si>
    <t>Celina</t>
  </si>
  <si>
    <t>Central City</t>
  </si>
  <si>
    <t>Centralia</t>
  </si>
  <si>
    <t>Chambersburg - Waynesboro</t>
  </si>
  <si>
    <t>Champaign - Urbana</t>
  </si>
  <si>
    <t>Charleston</t>
  </si>
  <si>
    <t>Charleston - Mattoon</t>
  </si>
  <si>
    <t>Charleston - North Charleston</t>
  </si>
  <si>
    <t>Charlotte - Concord - Gastonia</t>
  </si>
  <si>
    <t>NC-SC</t>
  </si>
  <si>
    <t>Charlottesville</t>
  </si>
  <si>
    <t>Chattanooga</t>
  </si>
  <si>
    <t>TN-GA</t>
  </si>
  <si>
    <t>Cheyenne</t>
  </si>
  <si>
    <t>Chicago - Naperville - Elgin</t>
  </si>
  <si>
    <t>IL-IN-WI</t>
  </si>
  <si>
    <t>Chico</t>
  </si>
  <si>
    <t>Chillicothe</t>
  </si>
  <si>
    <t>Cincinnati</t>
  </si>
  <si>
    <t>OH-KY-IN</t>
  </si>
  <si>
    <t>Clarksburg</t>
  </si>
  <si>
    <t>Clarksdale</t>
  </si>
  <si>
    <t>Clarksville</t>
  </si>
  <si>
    <t>TN-KY</t>
  </si>
  <si>
    <t>Clearlake</t>
  </si>
  <si>
    <t>Cleveland</t>
  </si>
  <si>
    <t>Cleveland - Elyria</t>
  </si>
  <si>
    <t>Clewiston</t>
  </si>
  <si>
    <t>Clinton</t>
  </si>
  <si>
    <t>Clovis</t>
  </si>
  <si>
    <t>Coamo</t>
  </si>
  <si>
    <t>Coco (Salinas)</t>
  </si>
  <si>
    <t>Coeur d'Alene</t>
  </si>
  <si>
    <t>Coffeyville</t>
  </si>
  <si>
    <t>Coldwater</t>
  </si>
  <si>
    <t>College Station - Bryan</t>
  </si>
  <si>
    <t>Colorado Springs</t>
  </si>
  <si>
    <t>Columbia</t>
  </si>
  <si>
    <t>Columbus</t>
  </si>
  <si>
    <t>GA-AL</t>
  </si>
  <si>
    <t>Concord</t>
  </si>
  <si>
    <t>Connersville</t>
  </si>
  <si>
    <t>Cookeville</t>
  </si>
  <si>
    <t>Coos Bay</t>
  </si>
  <si>
    <t>Cordele</t>
  </si>
  <si>
    <t>Corinth</t>
  </si>
  <si>
    <t>Cornelia</t>
  </si>
  <si>
    <t>Corning</t>
  </si>
  <si>
    <t>Corpus Christi</t>
  </si>
  <si>
    <t>Corsicana</t>
  </si>
  <si>
    <t>Cortland</t>
  </si>
  <si>
    <t>Corvallis</t>
  </si>
  <si>
    <t>Coshocton</t>
  </si>
  <si>
    <t>Craig</t>
  </si>
  <si>
    <t>Crawfordsville</t>
  </si>
  <si>
    <t>Crescent City</t>
  </si>
  <si>
    <t>Crestview - Fort Walton Beach - Destin</t>
  </si>
  <si>
    <t>Crossville</t>
  </si>
  <si>
    <t>Cullman</t>
  </si>
  <si>
    <t>Cullowhee</t>
  </si>
  <si>
    <t>Cumberland</t>
  </si>
  <si>
    <t>MD-WV</t>
  </si>
  <si>
    <t>Dallas - Fort Worth - Arlington</t>
  </si>
  <si>
    <t>Dalton</t>
  </si>
  <si>
    <t>Danville</t>
  </si>
  <si>
    <t>Daphne - Fairhope - Foley</t>
  </si>
  <si>
    <t>Davenport - Moline - Rock Island (Quad Cities)</t>
  </si>
  <si>
    <t>Dayton</t>
  </si>
  <si>
    <t>Dayton - Kettering</t>
  </si>
  <si>
    <t>Decatur</t>
  </si>
  <si>
    <t>Defiance</t>
  </si>
  <si>
    <t>Del Rio</t>
  </si>
  <si>
    <t>Deltona - Daytona Beach - Ormond Beach</t>
  </si>
  <si>
    <t>Deming</t>
  </si>
  <si>
    <t>Denver - Aurora - Lakewood</t>
  </si>
  <si>
    <t>DeRidder</t>
  </si>
  <si>
    <t>Des Moines - West Des Moines</t>
  </si>
  <si>
    <t>Detroit - Warren - Dearborn</t>
  </si>
  <si>
    <t>Dickinson</t>
  </si>
  <si>
    <t>Dixon</t>
  </si>
  <si>
    <t>Dodge City</t>
  </si>
  <si>
    <t>Dothan</t>
  </si>
  <si>
    <t>Douglas</t>
  </si>
  <si>
    <t>Dover</t>
  </si>
  <si>
    <t>DE</t>
  </si>
  <si>
    <t>Dublin</t>
  </si>
  <si>
    <t>DuBois</t>
  </si>
  <si>
    <t>Dubuque</t>
  </si>
  <si>
    <t>Duluth</t>
  </si>
  <si>
    <t>MN-WI</t>
  </si>
  <si>
    <t>Dumas</t>
  </si>
  <si>
    <t>Duncan</t>
  </si>
  <si>
    <t>Durango</t>
  </si>
  <si>
    <t>Durant</t>
  </si>
  <si>
    <t>Durham - Chapel Hill (Research Triangle)</t>
  </si>
  <si>
    <t>Dyersburg</t>
  </si>
  <si>
    <t>Eagle Pass</t>
  </si>
  <si>
    <t>Easton</t>
  </si>
  <si>
    <t>East Stroudsburg</t>
  </si>
  <si>
    <t>Eau Claire</t>
  </si>
  <si>
    <t>Edwards</t>
  </si>
  <si>
    <t>Effingham</t>
  </si>
  <si>
    <t>El Campo</t>
  </si>
  <si>
    <t>El Centro</t>
  </si>
  <si>
    <t>El Dorado</t>
  </si>
  <si>
    <t>Elizabeth City</t>
  </si>
  <si>
    <t>Elizabethtown - Fort Knox</t>
  </si>
  <si>
    <t>Elk City</t>
  </si>
  <si>
    <t>Elkhart - Goshen</t>
  </si>
  <si>
    <t>Elkins</t>
  </si>
  <si>
    <t>Elko</t>
  </si>
  <si>
    <t>Ellensburg</t>
  </si>
  <si>
    <t>Elmira</t>
  </si>
  <si>
    <t>El Paso</t>
  </si>
  <si>
    <t>Emporia</t>
  </si>
  <si>
    <t>Enid</t>
  </si>
  <si>
    <t>Enterprise</t>
  </si>
  <si>
    <t>Erie</t>
  </si>
  <si>
    <t>Escanaba</t>
  </si>
  <si>
    <t>Española</t>
  </si>
  <si>
    <t>Eufaula</t>
  </si>
  <si>
    <t>AL-GA</t>
  </si>
  <si>
    <t>Eugene - Springfield</t>
  </si>
  <si>
    <t>Eureka - Arcata</t>
  </si>
  <si>
    <t>Evanston</t>
  </si>
  <si>
    <t>Evansville</t>
  </si>
  <si>
    <t>IN-KY</t>
  </si>
  <si>
    <t>Fairbanks</t>
  </si>
  <si>
    <t>Fairfield</t>
  </si>
  <si>
    <t>Fairmont</t>
  </si>
  <si>
    <t>Fallon</t>
  </si>
  <si>
    <t>Fargo</t>
  </si>
  <si>
    <t>ND-MN</t>
  </si>
  <si>
    <t>Faribault - Northfield</t>
  </si>
  <si>
    <t>Farmington</t>
  </si>
  <si>
    <t>Fayetteville</t>
  </si>
  <si>
    <t>Fayetteville - Springdale - Rogers (Northwest Arkansas)</t>
  </si>
  <si>
    <t>Fergus Falls</t>
  </si>
  <si>
    <t>Fernley</t>
  </si>
  <si>
    <t>Findlay</t>
  </si>
  <si>
    <t>Fitzgerald</t>
  </si>
  <si>
    <t>Flagstaff</t>
  </si>
  <si>
    <t>AZ</t>
  </si>
  <si>
    <t>Flint</t>
  </si>
  <si>
    <t>Florence</t>
  </si>
  <si>
    <t>Florence - Muscle Shoals</t>
  </si>
  <si>
    <t>Fond du Lac</t>
  </si>
  <si>
    <t>Forest City</t>
  </si>
  <si>
    <t>Forrest City</t>
  </si>
  <si>
    <t>Fort Collins</t>
  </si>
  <si>
    <t>Fort Dodge</t>
  </si>
  <si>
    <t>Fort Leonard Wood</t>
  </si>
  <si>
    <t>Fort Madison - Keokuk</t>
  </si>
  <si>
    <t>IA-IL-MO</t>
  </si>
  <si>
    <t>Fort Morgan</t>
  </si>
  <si>
    <t>Fort Payne</t>
  </si>
  <si>
    <t>Fort Polk South</t>
  </si>
  <si>
    <t>Fort Smith</t>
  </si>
  <si>
    <t>AR-OK</t>
  </si>
  <si>
    <t>Fort Wayne</t>
  </si>
  <si>
    <t>Frankfort</t>
  </si>
  <si>
    <t>Fredericksburg</t>
  </si>
  <si>
    <t>Freeport</t>
  </si>
  <si>
    <t>Fremont</t>
  </si>
  <si>
    <t>Fresno</t>
  </si>
  <si>
    <t>Gadsden</t>
  </si>
  <si>
    <t>Gaffney</t>
  </si>
  <si>
    <t>Gainesville</t>
  </si>
  <si>
    <t>Galesburg</t>
  </si>
  <si>
    <t>Gallup</t>
  </si>
  <si>
    <t>Garden City</t>
  </si>
  <si>
    <t>Gardnerville Ranchos</t>
  </si>
  <si>
    <t>Georgetown</t>
  </si>
  <si>
    <t>Gettysburg</t>
  </si>
  <si>
    <t>Gillette</t>
  </si>
  <si>
    <t>Glasgow</t>
  </si>
  <si>
    <t>Glens Falls</t>
  </si>
  <si>
    <t>Glenwood Springs</t>
  </si>
  <si>
    <t>Gloversville</t>
  </si>
  <si>
    <t>Goldsboro</t>
  </si>
  <si>
    <t>Granbury</t>
  </si>
  <si>
    <t>Grand Forks</t>
  </si>
  <si>
    <t>Grand Island</t>
  </si>
  <si>
    <t>Grand Junction</t>
  </si>
  <si>
    <t>Grand Rapids</t>
  </si>
  <si>
    <t>Grand Rapids - Kentwood</t>
  </si>
  <si>
    <t>Grants</t>
  </si>
  <si>
    <t>Grants Pass</t>
  </si>
  <si>
    <t>Great Bend</t>
  </si>
  <si>
    <t>Great Falls</t>
  </si>
  <si>
    <t>Greeley</t>
  </si>
  <si>
    <t>Green Bay</t>
  </si>
  <si>
    <t>Greeneville</t>
  </si>
  <si>
    <t>Greensboro - High Point (Piedmont Triad)</t>
  </si>
  <si>
    <t>Greensburg</t>
  </si>
  <si>
    <t>Greenville</t>
  </si>
  <si>
    <t>Greenville - Anderson</t>
  </si>
  <si>
    <t>Greenwood</t>
  </si>
  <si>
    <t>Grenada</t>
  </si>
  <si>
    <t>Guayama</t>
  </si>
  <si>
    <t>Gulfport - Biloxi</t>
  </si>
  <si>
    <t>Guymon</t>
  </si>
  <si>
    <t>Hagerstown - Martinsburg</t>
  </si>
  <si>
    <t>Hailey</t>
  </si>
  <si>
    <t>Hammond</t>
  </si>
  <si>
    <t>Hanford - Corcoran</t>
  </si>
  <si>
    <t>Hannibal</t>
  </si>
  <si>
    <t>Harrisburg - Carlisle</t>
  </si>
  <si>
    <t>Harrison</t>
  </si>
  <si>
    <t>Harrisonburg</t>
  </si>
  <si>
    <t>Hartford - East Hartford - Middletown</t>
  </si>
  <si>
    <t>Hastings</t>
  </si>
  <si>
    <t>Hattiesburg</t>
  </si>
  <si>
    <t>Hays</t>
  </si>
  <si>
    <t>Heber</t>
  </si>
  <si>
    <t>Helena</t>
  </si>
  <si>
    <t>Helena - West Helena</t>
  </si>
  <si>
    <t>Henderson</t>
  </si>
  <si>
    <t>Hereford</t>
  </si>
  <si>
    <t>Hermiston - Pendleton</t>
  </si>
  <si>
    <t>Hickory - Lenoir - Morganton (The Unifour)</t>
  </si>
  <si>
    <t>Hillsdale</t>
  </si>
  <si>
    <t>Hilo</t>
  </si>
  <si>
    <t>HI</t>
  </si>
  <si>
    <t>Hilton Head Island - Bluffton</t>
  </si>
  <si>
    <t>Hinesville</t>
  </si>
  <si>
    <t>Hobbs</t>
  </si>
  <si>
    <t>Holland</t>
  </si>
  <si>
    <t>Homosassa Springs</t>
  </si>
  <si>
    <t>Honolulu</t>
  </si>
  <si>
    <t>Hood River</t>
  </si>
  <si>
    <t>Hope</t>
  </si>
  <si>
    <t>Hot Springs</t>
  </si>
  <si>
    <t>Houghton</t>
  </si>
  <si>
    <t>Houma - Thibodaux</t>
  </si>
  <si>
    <t>Houston - The Woodlands - Sugar Land</t>
  </si>
  <si>
    <t>Hudson</t>
  </si>
  <si>
    <t>Huntingdon</t>
  </si>
  <si>
    <t>Huntington</t>
  </si>
  <si>
    <t>Huntington - Ashland</t>
  </si>
  <si>
    <t>WV-KY-OH</t>
  </si>
  <si>
    <t>Huntsville</t>
  </si>
  <si>
    <t>Huron</t>
  </si>
  <si>
    <t>Hutchinson</t>
  </si>
  <si>
    <t>Idaho Falls</t>
  </si>
  <si>
    <t>Indiana</t>
  </si>
  <si>
    <t>Indianapolis - Carmel - Anderson</t>
  </si>
  <si>
    <t>Indianola</t>
  </si>
  <si>
    <t>Iowa City</t>
  </si>
  <si>
    <t>Iron Mountain</t>
  </si>
  <si>
    <t>MI-WI</t>
  </si>
  <si>
    <t>Ithaca</t>
  </si>
  <si>
    <t>Jackson</t>
  </si>
  <si>
    <t>WY-ID</t>
  </si>
  <si>
    <t>Jacksonville</t>
  </si>
  <si>
    <t>Jamestown</t>
  </si>
  <si>
    <t>Jamestown - Dunkirk - Fredonia</t>
  </si>
  <si>
    <t>Janesville - Beloit</t>
  </si>
  <si>
    <t>Jasper</t>
  </si>
  <si>
    <t>Jayuya</t>
  </si>
  <si>
    <t>Jefferson</t>
  </si>
  <si>
    <t>Jefferson City</t>
  </si>
  <si>
    <t>Jennings</t>
  </si>
  <si>
    <t>Jesup</t>
  </si>
  <si>
    <t>Johnson City</t>
  </si>
  <si>
    <t>Johnstown</t>
  </si>
  <si>
    <t>Jonesboro</t>
  </si>
  <si>
    <t>Joplin</t>
  </si>
  <si>
    <t>Juneau</t>
  </si>
  <si>
    <t>Kahului - Wailuku - Lahaina</t>
  </si>
  <si>
    <t>Kalamazoo - Portage</t>
  </si>
  <si>
    <t>Kalispell</t>
  </si>
  <si>
    <t>Kankakee</t>
  </si>
  <si>
    <t>Kansas City</t>
  </si>
  <si>
    <t>MO-KS</t>
  </si>
  <si>
    <t>Kapaa</t>
  </si>
  <si>
    <t>Kearney</t>
  </si>
  <si>
    <t>Keene</t>
  </si>
  <si>
    <t>Kendallville</t>
  </si>
  <si>
    <t>Kennett</t>
  </si>
  <si>
    <t>Kennewick - Richland (Tri-Cities)</t>
  </si>
  <si>
    <t>Kerrville</t>
  </si>
  <si>
    <t>Ketchikan</t>
  </si>
  <si>
    <t>Key West</t>
  </si>
  <si>
    <t>Kill Devil Hills</t>
  </si>
  <si>
    <t>Killeen - Temple</t>
  </si>
  <si>
    <t>Kingsport - Bristol</t>
  </si>
  <si>
    <t>TN-VA</t>
  </si>
  <si>
    <t>Kingston</t>
  </si>
  <si>
    <t>Kingsville</t>
  </si>
  <si>
    <t>Kinston</t>
  </si>
  <si>
    <t>Kirksville</t>
  </si>
  <si>
    <t>Klamath Falls</t>
  </si>
  <si>
    <t>Knoxville</t>
  </si>
  <si>
    <t>Kokomo</t>
  </si>
  <si>
    <t>Laconia</t>
  </si>
  <si>
    <t>La Crosse - Onalaska</t>
  </si>
  <si>
    <t>WI-MN</t>
  </si>
  <si>
    <t>Lafayette</t>
  </si>
  <si>
    <t>Lafayette - West Lafayette</t>
  </si>
  <si>
    <t>La Grande</t>
  </si>
  <si>
    <t>LaGrange</t>
  </si>
  <si>
    <t>Lake Charles</t>
  </si>
  <si>
    <t>Lake City</t>
  </si>
  <si>
    <t>Lake Havasu City - Kingman</t>
  </si>
  <si>
    <t>Lakeland - Winter Haven</t>
  </si>
  <si>
    <t>Lamesa</t>
  </si>
  <si>
    <t>Lancaster</t>
  </si>
  <si>
    <t>Lansing - East Lansing</t>
  </si>
  <si>
    <t>Laramie</t>
  </si>
  <si>
    <t>Laredo</t>
  </si>
  <si>
    <t>Las Cruces</t>
  </si>
  <si>
    <t>Las Vegas</t>
  </si>
  <si>
    <t>Las Vegas - Henderson - Paradise</t>
  </si>
  <si>
    <t>Laurel</t>
  </si>
  <si>
    <t>Laurinburg</t>
  </si>
  <si>
    <t>Lawrence</t>
  </si>
  <si>
    <t>Lawrenceburg</t>
  </si>
  <si>
    <t>Lawton</t>
  </si>
  <si>
    <t>Lebanon</t>
  </si>
  <si>
    <t>NH-VT</t>
  </si>
  <si>
    <t>Levelland</t>
  </si>
  <si>
    <t>Lewisburg</t>
  </si>
  <si>
    <t>Lewiston</t>
  </si>
  <si>
    <t>ID-WA</t>
  </si>
  <si>
    <t>Lewiston - Auburn</t>
  </si>
  <si>
    <t>Lewistown</t>
  </si>
  <si>
    <t>Lexington</t>
  </si>
  <si>
    <t>Lexington - Fayette</t>
  </si>
  <si>
    <t>Liberal</t>
  </si>
  <si>
    <t>Lima</t>
  </si>
  <si>
    <t>Lincoln</t>
  </si>
  <si>
    <t>Little Rock - North Little Rock - Conway</t>
  </si>
  <si>
    <t>Lock Haven</t>
  </si>
  <si>
    <t>Logan</t>
  </si>
  <si>
    <t>UT-ID</t>
  </si>
  <si>
    <t>Logansport</t>
  </si>
  <si>
    <t>London</t>
  </si>
  <si>
    <t>Longview</t>
  </si>
  <si>
    <t>Los Alamos</t>
  </si>
  <si>
    <t>Los Angeles - Long Beach - Anaheim</t>
  </si>
  <si>
    <t>Louisville/Jefferson County</t>
  </si>
  <si>
    <t>KY-IN</t>
  </si>
  <si>
    <t>Lubbock</t>
  </si>
  <si>
    <t>Ludington</t>
  </si>
  <si>
    <t>Lufkin</t>
  </si>
  <si>
    <t>Lumberton</t>
  </si>
  <si>
    <t>Lynchburg</t>
  </si>
  <si>
    <t>Macomb</t>
  </si>
  <si>
    <t>Macon - Bibb County</t>
  </si>
  <si>
    <t>Madera</t>
  </si>
  <si>
    <t>Madison</t>
  </si>
  <si>
    <t>Madisonville</t>
  </si>
  <si>
    <t>Magnolia</t>
  </si>
  <si>
    <t>Malone</t>
  </si>
  <si>
    <t>Malvern</t>
  </si>
  <si>
    <t>Manchester - Nashua</t>
  </si>
  <si>
    <t>Manhattan</t>
  </si>
  <si>
    <t>Manitowoc</t>
  </si>
  <si>
    <t>Mankato</t>
  </si>
  <si>
    <t>Mansfield</t>
  </si>
  <si>
    <t>Marietta</t>
  </si>
  <si>
    <t>Marinette</t>
  </si>
  <si>
    <t>WI-MI</t>
  </si>
  <si>
    <t>Marion</t>
  </si>
  <si>
    <t>Marquette</t>
  </si>
  <si>
    <t>Marshall</t>
  </si>
  <si>
    <t>Marshalltown</t>
  </si>
  <si>
    <t>Martin</t>
  </si>
  <si>
    <t>Martinsville</t>
  </si>
  <si>
    <t>Maryville</t>
  </si>
  <si>
    <t>Mason City</t>
  </si>
  <si>
    <t>Mayagüez</t>
  </si>
  <si>
    <t>Mayfield</t>
  </si>
  <si>
    <t>Maysville</t>
  </si>
  <si>
    <t>McAlester</t>
  </si>
  <si>
    <t>McAllen - Edinburg - Mission</t>
  </si>
  <si>
    <t>McComb</t>
  </si>
  <si>
    <t>McMinnville</t>
  </si>
  <si>
    <t>McPherson</t>
  </si>
  <si>
    <t>Meadville</t>
  </si>
  <si>
    <t>Medford</t>
  </si>
  <si>
    <t>Memphis</t>
  </si>
  <si>
    <t>TN-MS-AR</t>
  </si>
  <si>
    <t>Menomonie</t>
  </si>
  <si>
    <t>Merced</t>
  </si>
  <si>
    <t>Meridian</t>
  </si>
  <si>
    <t>Mexico</t>
  </si>
  <si>
    <t>Miami</t>
  </si>
  <si>
    <t>Miami - Fort Lauderdale - Pompano Beach</t>
  </si>
  <si>
    <t>Michigan City - La Porte</t>
  </si>
  <si>
    <t>Middlesborough</t>
  </si>
  <si>
    <t>Midland</t>
  </si>
  <si>
    <t>Milledgeville</t>
  </si>
  <si>
    <t>Milwaukee - Waukesha</t>
  </si>
  <si>
    <t>Minden</t>
  </si>
  <si>
    <t>Mineral Wells</t>
  </si>
  <si>
    <t>Minneapolis - St. Paul - Bloomington (Twin Cities)</t>
  </si>
  <si>
    <t>Minot</t>
  </si>
  <si>
    <t>Missoula</t>
  </si>
  <si>
    <t>Mitchell</t>
  </si>
  <si>
    <t>Moberly</t>
  </si>
  <si>
    <t>Mobile</t>
  </si>
  <si>
    <t>Modesto</t>
  </si>
  <si>
    <t>Monroe</t>
  </si>
  <si>
    <t>Montgomery</t>
  </si>
  <si>
    <t>Montrose</t>
  </si>
  <si>
    <t>Morehead City</t>
  </si>
  <si>
    <t>Morgan City</t>
  </si>
  <si>
    <t>Morgantown</t>
  </si>
  <si>
    <t>Morristown</t>
  </si>
  <si>
    <t>Moscow</t>
  </si>
  <si>
    <t>Moses Lake</t>
  </si>
  <si>
    <t>Moultrie</t>
  </si>
  <si>
    <t>Mountain Home</t>
  </si>
  <si>
    <t>Mount Airy</t>
  </si>
  <si>
    <t>Mount Gay - Shamrock (Logan)</t>
  </si>
  <si>
    <t>Mount Pleasant</t>
  </si>
  <si>
    <t>Mount Sterling</t>
  </si>
  <si>
    <t>Mount Vernon</t>
  </si>
  <si>
    <t>Mount Vernon - Anacortes</t>
  </si>
  <si>
    <t>Muncie</t>
  </si>
  <si>
    <t>Murray</t>
  </si>
  <si>
    <t>Muscatine</t>
  </si>
  <si>
    <t>Muskegon</t>
  </si>
  <si>
    <t>Muskogee</t>
  </si>
  <si>
    <t>Myrtle Beach - Conway - North Myrtle Beach</t>
  </si>
  <si>
    <t>SC-NC</t>
  </si>
  <si>
    <t>Nacogdoches</t>
  </si>
  <si>
    <t>Napa</t>
  </si>
  <si>
    <t>Naples - Marco Island</t>
  </si>
  <si>
    <t>Nashville-Davidson - Murfreesboro - Franklin</t>
  </si>
  <si>
    <t>Natchez</t>
  </si>
  <si>
    <t>MS-LA</t>
  </si>
  <si>
    <t>Natchitoches</t>
  </si>
  <si>
    <t>New Bern</t>
  </si>
  <si>
    <t>Newberry</t>
  </si>
  <si>
    <t>New Castle</t>
  </si>
  <si>
    <t>New Haven - Milford</t>
  </si>
  <si>
    <t>New Orleans - Metairie</t>
  </si>
  <si>
    <t>New Philadelphia - Dover</t>
  </si>
  <si>
    <t>Newport</t>
  </si>
  <si>
    <t>New Ulm</t>
  </si>
  <si>
    <t>New York - Newark - Jersey City</t>
  </si>
  <si>
    <t>NY-NJ-PA</t>
  </si>
  <si>
    <t>Niles</t>
  </si>
  <si>
    <t>Nogales</t>
  </si>
  <si>
    <t>Norfolk</t>
  </si>
  <si>
    <t>North Platte</t>
  </si>
  <si>
    <t>North Port - Sarasota - Bradenton</t>
  </si>
  <si>
    <t>North Vernon</t>
  </si>
  <si>
    <t>North Wilkesboro</t>
  </si>
  <si>
    <t>Norwalk</t>
  </si>
  <si>
    <t>Norwich - New London (Southeastern Connecticut)</t>
  </si>
  <si>
    <t>Oak Harbor</t>
  </si>
  <si>
    <t>Ocala</t>
  </si>
  <si>
    <t>Ocean City</t>
  </si>
  <si>
    <t>Odessa</t>
  </si>
  <si>
    <t>Ogden - Clearfield</t>
  </si>
  <si>
    <t>Ogdensburg - Massena</t>
  </si>
  <si>
    <t>Oil City</t>
  </si>
  <si>
    <t>Okeechobee</t>
  </si>
  <si>
    <t>Oklahoma City</t>
  </si>
  <si>
    <t>Olean</t>
  </si>
  <si>
    <t>Olympia - Lacey - Tumwater</t>
  </si>
  <si>
    <t>Omaha - Council Bluffs</t>
  </si>
  <si>
    <t>NE-IA</t>
  </si>
  <si>
    <t>Oneonta</t>
  </si>
  <si>
    <t>Ontario</t>
  </si>
  <si>
    <t>OR-ID</t>
  </si>
  <si>
    <t>Opelousas</t>
  </si>
  <si>
    <t>Orangeburg</t>
  </si>
  <si>
    <t>Orlando - Kissimmee - Sanford</t>
  </si>
  <si>
    <t>Oshkosh - Neenah</t>
  </si>
  <si>
    <t>Oskaloosa</t>
  </si>
  <si>
    <t>Othello</t>
  </si>
  <si>
    <t>Ottawa</t>
  </si>
  <si>
    <t>Ottumwa</t>
  </si>
  <si>
    <t>Owatonna</t>
  </si>
  <si>
    <t>Owensboro</t>
  </si>
  <si>
    <t>Oxford</t>
  </si>
  <si>
    <t>Oxnard - Thousand Oaks - Ventura</t>
  </si>
  <si>
    <t>Ozark</t>
  </si>
  <si>
    <t>Paducah</t>
  </si>
  <si>
    <t>KY-IL</t>
  </si>
  <si>
    <t>Pahrump</t>
  </si>
  <si>
    <t>Palatka</t>
  </si>
  <si>
    <t>Palestine</t>
  </si>
  <si>
    <t>Palm Bay - Melbourne - Titusville</t>
  </si>
  <si>
    <t>Pampa</t>
  </si>
  <si>
    <t>Panama City</t>
  </si>
  <si>
    <t>Paragould</t>
  </si>
  <si>
    <t>Paris</t>
  </si>
  <si>
    <t>Parkersburg - Vienna</t>
  </si>
  <si>
    <t>Parsons</t>
  </si>
  <si>
    <t>Payson</t>
  </si>
  <si>
    <t>Pearsall</t>
  </si>
  <si>
    <t>Pecos</t>
  </si>
  <si>
    <t>Pella</t>
  </si>
  <si>
    <t>Pensacola - Ferry Pass - Brent</t>
  </si>
  <si>
    <t>Peoria</t>
  </si>
  <si>
    <t>Peru</t>
  </si>
  <si>
    <t>Philadelphia - Camden - Wilmington</t>
  </si>
  <si>
    <t>PA-NJ-DE-MD</t>
  </si>
  <si>
    <t>Phoenix - Mesa - Chandler</t>
  </si>
  <si>
    <t>Picayune</t>
  </si>
  <si>
    <t>Pierre</t>
  </si>
  <si>
    <t>Pine Bluff</t>
  </si>
  <si>
    <t>Pinehurst - Southern Pines</t>
  </si>
  <si>
    <t>Pittsburg</t>
  </si>
  <si>
    <t>Pittsburgh</t>
  </si>
  <si>
    <t>Pittsfield</t>
  </si>
  <si>
    <t>Plainview</t>
  </si>
  <si>
    <t>Platteville</t>
  </si>
  <si>
    <t>Plattsburgh</t>
  </si>
  <si>
    <t>Plymouth</t>
  </si>
  <si>
    <t>Pocatello</t>
  </si>
  <si>
    <t>Point Pleasant</t>
  </si>
  <si>
    <t>WV-OH</t>
  </si>
  <si>
    <t>Ponca City</t>
  </si>
  <si>
    <t>Ponce</t>
  </si>
  <si>
    <t>Pontiac</t>
  </si>
  <si>
    <t>Poplar Bluff</t>
  </si>
  <si>
    <t>Portales</t>
  </si>
  <si>
    <t>Port Angeles</t>
  </si>
  <si>
    <t>Portland - South Portland</t>
  </si>
  <si>
    <t>Portland - Vancouver - Hillsboro</t>
  </si>
  <si>
    <t>OR-WA</t>
  </si>
  <si>
    <t>Port Lavaca</t>
  </si>
  <si>
    <t>Portsmouth</t>
  </si>
  <si>
    <t>Port St. Lucie</t>
  </si>
  <si>
    <t>Pottsville</t>
  </si>
  <si>
    <t>Poughkeepsie - Newburgh - Middletown</t>
  </si>
  <si>
    <t>Prescott Valley - Prescott</t>
  </si>
  <si>
    <t>Price</t>
  </si>
  <si>
    <t>Prineville</t>
  </si>
  <si>
    <t>Providence - Warwick</t>
  </si>
  <si>
    <t>RI-MA</t>
  </si>
  <si>
    <t>Provo - Orem</t>
  </si>
  <si>
    <t>Pueblo</t>
  </si>
  <si>
    <t>Pullman</t>
  </si>
  <si>
    <t>Punta Gorda</t>
  </si>
  <si>
    <t>Quincy</t>
  </si>
  <si>
    <t>IL-MO</t>
  </si>
  <si>
    <t>Racine</t>
  </si>
  <si>
    <t>Raleigh - Cary</t>
  </si>
  <si>
    <t>Rapid City</t>
  </si>
  <si>
    <t>Raymondville</t>
  </si>
  <si>
    <t>Reading</t>
  </si>
  <si>
    <t>Red Bluff</t>
  </si>
  <si>
    <t>Redding</t>
  </si>
  <si>
    <t>Red Wing</t>
  </si>
  <si>
    <t>Reno</t>
  </si>
  <si>
    <t>Rexburg</t>
  </si>
  <si>
    <t>Richmond</t>
  </si>
  <si>
    <t>Richmond - Berea</t>
  </si>
  <si>
    <t>Rio Grande City - Roma</t>
  </si>
  <si>
    <t>Riverside - San Bernardino - Ontario (Inland Empire)</t>
  </si>
  <si>
    <t>Riverton</t>
  </si>
  <si>
    <t>Roanoke</t>
  </si>
  <si>
    <t>Roanoke Rapids</t>
  </si>
  <si>
    <t>Rochelle</t>
  </si>
  <si>
    <t>Rochester</t>
  </si>
  <si>
    <t>Rockford</t>
  </si>
  <si>
    <t>Rockingham</t>
  </si>
  <si>
    <t>Rockport</t>
  </si>
  <si>
    <t>Rock Springs</t>
  </si>
  <si>
    <t>Rocky Mount</t>
  </si>
  <si>
    <t>Rolla</t>
  </si>
  <si>
    <t>Rome</t>
  </si>
  <si>
    <t>Roseburg</t>
  </si>
  <si>
    <t>Roswell</t>
  </si>
  <si>
    <t>Ruidoso</t>
  </si>
  <si>
    <t>Russellville</t>
  </si>
  <si>
    <t>Ruston</t>
  </si>
  <si>
    <t>Rutland</t>
  </si>
  <si>
    <t>Sacramento - Roseville - Folsom</t>
  </si>
  <si>
    <t>Safford</t>
  </si>
  <si>
    <t>Saginaw</t>
  </si>
  <si>
    <t>Salem</t>
  </si>
  <si>
    <t>Salina</t>
  </si>
  <si>
    <t>Salinas</t>
  </si>
  <si>
    <t>Salisbury</t>
  </si>
  <si>
    <t>MD-DE</t>
  </si>
  <si>
    <t>Salt Lake City</t>
  </si>
  <si>
    <t>San Angelo</t>
  </si>
  <si>
    <t>San Antonio - New Braunfels</t>
  </si>
  <si>
    <t>San Diego - Chula Vista - Carlsbad</t>
  </si>
  <si>
    <t>Sandpoint</t>
  </si>
  <si>
    <t>Sandusky</t>
  </si>
  <si>
    <t>Sanford</t>
  </si>
  <si>
    <t>San Francisco - Oakland - Berkeley</t>
  </si>
  <si>
    <t>San Germán</t>
  </si>
  <si>
    <t>San Jose - Sunnyvale - Santa Clara</t>
  </si>
  <si>
    <t>San Juan - Bayamón - Caguas</t>
  </si>
  <si>
    <t>San Luis Obispo - Paso Robles</t>
  </si>
  <si>
    <t>Santa Cruz - Watsonville</t>
  </si>
  <si>
    <t>Santa Fe</t>
  </si>
  <si>
    <t>Santa Isabel</t>
  </si>
  <si>
    <t>Santa Maria - Santa Barbara</t>
  </si>
  <si>
    <t>Santa Rosa - Petaluma</t>
  </si>
  <si>
    <t>Sault Ste. Marie</t>
  </si>
  <si>
    <t>Savannah</t>
  </si>
  <si>
    <t>Sayre</t>
  </si>
  <si>
    <t>Scottsbluff</t>
  </si>
  <si>
    <t>Scottsboro</t>
  </si>
  <si>
    <t>Scottsburg</t>
  </si>
  <si>
    <t>Scranton - Wilkes-Barre (Wyoming Valley)</t>
  </si>
  <si>
    <t>Searcy</t>
  </si>
  <si>
    <t>Seattle - Tacoma - Bellevue</t>
  </si>
  <si>
    <t>Sebastian - Vero Beach</t>
  </si>
  <si>
    <t>Sebring - Avon Park</t>
  </si>
  <si>
    <t>Sedalia</t>
  </si>
  <si>
    <t>Selinsgrove</t>
  </si>
  <si>
    <t>Selma</t>
  </si>
  <si>
    <t>Seneca</t>
  </si>
  <si>
    <t>Seneca Falls</t>
  </si>
  <si>
    <t>Sevierville</t>
  </si>
  <si>
    <t>Seymour</t>
  </si>
  <si>
    <t>Shawano</t>
  </si>
  <si>
    <t>Shawnee</t>
  </si>
  <si>
    <t>Sheboygan</t>
  </si>
  <si>
    <t>Shelby</t>
  </si>
  <si>
    <t>Shelbyville</t>
  </si>
  <si>
    <t>Shelton</t>
  </si>
  <si>
    <t>Sheridan</t>
  </si>
  <si>
    <t>Sherman - Denison</t>
  </si>
  <si>
    <t>Show Low</t>
  </si>
  <si>
    <t>Shreveport - Bossier City</t>
  </si>
  <si>
    <t>Sidney</t>
  </si>
  <si>
    <t>Sierra Vista - Douglas</t>
  </si>
  <si>
    <t>Sikeston</t>
  </si>
  <si>
    <t>Silver City</t>
  </si>
  <si>
    <t>Sioux City</t>
  </si>
  <si>
    <t>IA-NE-SD</t>
  </si>
  <si>
    <t>Sioux Falls</t>
  </si>
  <si>
    <t>Snyder</t>
  </si>
  <si>
    <t>Somerset</t>
  </si>
  <si>
    <t>Sonora</t>
  </si>
  <si>
    <t>South Bend - Mishawaka</t>
  </si>
  <si>
    <t>IN-MI</t>
  </si>
  <si>
    <t>Spartanburg</t>
  </si>
  <si>
    <t>Spearfish</t>
  </si>
  <si>
    <t>Spencer</t>
  </si>
  <si>
    <t>Spirit Lake</t>
  </si>
  <si>
    <t>Spokane - Spokane Valley</t>
  </si>
  <si>
    <t>Springfield</t>
  </si>
  <si>
    <t>Starkville</t>
  </si>
  <si>
    <t>State College</t>
  </si>
  <si>
    <t>Statesboro</t>
  </si>
  <si>
    <t>Staunton</t>
  </si>
  <si>
    <t>St. Cloud</t>
  </si>
  <si>
    <t>Steamboat Springs</t>
  </si>
  <si>
    <t>Stephenville</t>
  </si>
  <si>
    <t>Sterling</t>
  </si>
  <si>
    <t>Stevens Point</t>
  </si>
  <si>
    <t>St. George</t>
  </si>
  <si>
    <t>Stillwater</t>
  </si>
  <si>
    <t>St. Joseph</t>
  </si>
  <si>
    <t>St. Louis</t>
  </si>
  <si>
    <t>St. Marys</t>
  </si>
  <si>
    <t>Stockton</t>
  </si>
  <si>
    <t>Storm Lake</t>
  </si>
  <si>
    <t>Sturgis</t>
  </si>
  <si>
    <t>Sulphur Springs</t>
  </si>
  <si>
    <t>Summerville</t>
  </si>
  <si>
    <t>Sumter</t>
  </si>
  <si>
    <t>Sunbury</t>
  </si>
  <si>
    <t>Susanville</t>
  </si>
  <si>
    <t>Sweetwater</t>
  </si>
  <si>
    <t>Syracuse</t>
  </si>
  <si>
    <t>Tahlequah</t>
  </si>
  <si>
    <t>Talladega - Sylacauga</t>
  </si>
  <si>
    <t>Tallahassee</t>
  </si>
  <si>
    <t>Tampa - St. Petersburg - Clearwater (Tampa Bay Area)</t>
  </si>
  <si>
    <t>Taos</t>
  </si>
  <si>
    <t>Taylorville</t>
  </si>
  <si>
    <t>Terre Haute</t>
  </si>
  <si>
    <t>Texarkana</t>
  </si>
  <si>
    <t>TX-AR</t>
  </si>
  <si>
    <t>The Dalles</t>
  </si>
  <si>
    <t>The Villages</t>
  </si>
  <si>
    <t>Thomaston</t>
  </si>
  <si>
    <t>Thomasville</t>
  </si>
  <si>
    <t>Tiffin</t>
  </si>
  <si>
    <t>Tifton</t>
  </si>
  <si>
    <t>Toccoa</t>
  </si>
  <si>
    <t>Toledo</t>
  </si>
  <si>
    <t>Topeka</t>
  </si>
  <si>
    <t>Torrington</t>
  </si>
  <si>
    <t>Traverse City</t>
  </si>
  <si>
    <t>Trenton - Princeton</t>
  </si>
  <si>
    <t>Troy</t>
  </si>
  <si>
    <t>Truckee - Grass Valley</t>
  </si>
  <si>
    <t>Tucson</t>
  </si>
  <si>
    <t>Tullahoma - Manchester</t>
  </si>
  <si>
    <t>Tulsa</t>
  </si>
  <si>
    <t>Tupelo</t>
  </si>
  <si>
    <t>Tuscaloosa</t>
  </si>
  <si>
    <t>Twin Falls</t>
  </si>
  <si>
    <t>Tyler</t>
  </si>
  <si>
    <t>Ukiah</t>
  </si>
  <si>
    <t>Union</t>
  </si>
  <si>
    <t>Union City</t>
  </si>
  <si>
    <t>Urbana</t>
  </si>
  <si>
    <t>Utica - Rome</t>
  </si>
  <si>
    <t>Uvalde</t>
  </si>
  <si>
    <t>Valdosta</t>
  </si>
  <si>
    <t>Vallejo</t>
  </si>
  <si>
    <t>Van Wert</t>
  </si>
  <si>
    <t>Vermillion</t>
  </si>
  <si>
    <t>Vernal</t>
  </si>
  <si>
    <t>Vernon</t>
  </si>
  <si>
    <t>Vicksburg</t>
  </si>
  <si>
    <t>Victoria</t>
  </si>
  <si>
    <t>Vidalia</t>
  </si>
  <si>
    <t>Vincennes</t>
  </si>
  <si>
    <t>Vineland - Bridgeton</t>
  </si>
  <si>
    <t>Vineyard Haven</t>
  </si>
  <si>
    <t>Virginia Beach - Norfolk - Newport News (Hampton Roads)</t>
  </si>
  <si>
    <t>VA-NC</t>
  </si>
  <si>
    <t>Visalia</t>
  </si>
  <si>
    <t>Wabash</t>
  </si>
  <si>
    <t>Waco</t>
  </si>
  <si>
    <t>Wahpeton</t>
  </si>
  <si>
    <t>Walla Walla</t>
  </si>
  <si>
    <t>Wapakoneta</t>
  </si>
  <si>
    <t>Warner Robins</t>
  </si>
  <si>
    <t>Warren</t>
  </si>
  <si>
    <t>Warrensburg</t>
  </si>
  <si>
    <t>Warsaw</t>
  </si>
  <si>
    <t>Washington</t>
  </si>
  <si>
    <t>Washington - Arlington - Alexandria</t>
  </si>
  <si>
    <t>DC-VA-MD-WV</t>
  </si>
  <si>
    <t>Washington Court House</t>
  </si>
  <si>
    <t>Waterloo - Cedar Falls</t>
  </si>
  <si>
    <t>Watertown</t>
  </si>
  <si>
    <t>Watertown - Fort Atkinson</t>
  </si>
  <si>
    <t>Watertown - Fort Drum</t>
  </si>
  <si>
    <t>Wauchula</t>
  </si>
  <si>
    <t>Wausau - Weston</t>
  </si>
  <si>
    <t>Waycross</t>
  </si>
  <si>
    <t>Weatherford</t>
  </si>
  <si>
    <t>Weirton - Steubenville</t>
  </si>
  <si>
    <t>Wenatchee</t>
  </si>
  <si>
    <t>West Plains</t>
  </si>
  <si>
    <t>West Point</t>
  </si>
  <si>
    <t>Wheeling</t>
  </si>
  <si>
    <t>Whitewater</t>
  </si>
  <si>
    <t>Wichita</t>
  </si>
  <si>
    <t>Wichita Falls</t>
  </si>
  <si>
    <t>Williamsport</t>
  </si>
  <si>
    <t>Williston</t>
  </si>
  <si>
    <t>Willmar</t>
  </si>
  <si>
    <t>Wilmington (Cape Fear)</t>
  </si>
  <si>
    <t>Wilmington</t>
  </si>
  <si>
    <t>Wilson</t>
  </si>
  <si>
    <t>Winchester</t>
  </si>
  <si>
    <t>VA-WV</t>
  </si>
  <si>
    <t>Winfield</t>
  </si>
  <si>
    <t>Winnemucca</t>
  </si>
  <si>
    <t>Winona</t>
  </si>
  <si>
    <t>Winston-Salem</t>
  </si>
  <si>
    <t>Wisconsin Rapids - Marshfield</t>
  </si>
  <si>
    <t>Woodward</t>
  </si>
  <si>
    <t>Wooster</t>
  </si>
  <si>
    <t>Worcester</t>
  </si>
  <si>
    <t>MA-CT</t>
  </si>
  <si>
    <t>Worthington</t>
  </si>
  <si>
    <t>Yakima</t>
  </si>
  <si>
    <t>Yankton</t>
  </si>
  <si>
    <t>Yauco</t>
  </si>
  <si>
    <t>York - Hanover</t>
  </si>
  <si>
    <t>Youngstown - Warren - Boardman (Mahoning Valley)</t>
  </si>
  <si>
    <t>OH-PA</t>
  </si>
  <si>
    <t>Yuba City</t>
  </si>
  <si>
    <t>Yuma</t>
  </si>
  <si>
    <t>Zanesville</t>
  </si>
  <si>
    <t>Zapata</t>
  </si>
  <si>
    <t>city</t>
  </si>
  <si>
    <t>c1980</t>
  </si>
  <si>
    <t>New York</t>
  </si>
  <si>
    <t>Los Angeles</t>
  </si>
  <si>
    <t>Chicago</t>
  </si>
  <si>
    <t>Philadelphia</t>
  </si>
  <si>
    <t>Houston</t>
  </si>
  <si>
    <t>Detroit</t>
  </si>
  <si>
    <t>Dallas</t>
  </si>
  <si>
    <t>Phoenix</t>
  </si>
  <si>
    <t>San Diego</t>
  </si>
  <si>
    <t>Baltimore</t>
  </si>
  <si>
    <t>San Antonio</t>
  </si>
  <si>
    <t>Indianapolis</t>
  </si>
  <si>
    <t>San Francisco</t>
  </si>
  <si>
    <t>Milwaukee</t>
  </si>
  <si>
    <t>San Jose</t>
  </si>
  <si>
    <t>Boston</t>
  </si>
  <si>
    <t>New Orleans</t>
  </si>
  <si>
    <t>Virginia Beach</t>
  </si>
  <si>
    <t>Seattle</t>
  </si>
  <si>
    <t>Denver</t>
  </si>
  <si>
    <t>Nashville-Davidson</t>
  </si>
  <si>
    <t>Saint Louis</t>
  </si>
  <si>
    <t>Atlanta</t>
  </si>
  <si>
    <t>Minneapolis</t>
  </si>
  <si>
    <t>Portland</t>
  </si>
  <si>
    <t>Honolulu CDP</t>
  </si>
  <si>
    <t>Buffalo</t>
  </si>
  <si>
    <t>Charlotte</t>
  </si>
  <si>
    <t>Omaha</t>
  </si>
  <si>
    <t>Louisville</t>
  </si>
  <si>
    <t>Riverside</t>
  </si>
  <si>
    <t>Birmingham</t>
  </si>
  <si>
    <t>Sacramento</t>
  </si>
  <si>
    <t>Tampa</t>
  </si>
  <si>
    <t>Saint Paul</t>
  </si>
  <si>
    <t>Shreveport</t>
  </si>
  <si>
    <t>Lexington-Fayette</t>
  </si>
  <si>
    <t>Santa Ana</t>
  </si>
  <si>
    <t>Yonkers</t>
  </si>
  <si>
    <t>Des Moines</t>
  </si>
  <si>
    <t>Spokane</t>
  </si>
  <si>
    <t>Huntington Beach</t>
  </si>
  <si>
    <t>Little Rock</t>
  </si>
  <si>
    <t>Providence</t>
  </si>
  <si>
    <t>Greensboro</t>
  </si>
  <si>
    <t>Gary</t>
  </si>
  <si>
    <t>Raleigh</t>
  </si>
  <si>
    <t>Hialeah</t>
  </si>
  <si>
    <t>Bridgeport</t>
  </si>
  <si>
    <t>Glendale</t>
  </si>
  <si>
    <t>Garland</t>
  </si>
  <si>
    <t>Paterson</t>
  </si>
  <si>
    <t>Hartford</t>
  </si>
  <si>
    <t>Lansing</t>
  </si>
  <si>
    <t>c1970</t>
  </si>
  <si>
    <t>Youngstown</t>
  </si>
  <si>
    <t>Viginia Beach</t>
  </si>
  <si>
    <t>Saint Petersburg</t>
  </si>
  <si>
    <t>New Haven</t>
  </si>
  <si>
    <t>South Bend</t>
  </si>
  <si>
    <t>c1960</t>
  </si>
  <si>
    <t>c1950</t>
  </si>
  <si>
    <t>Elizabeth</t>
  </si>
  <si>
    <t>Allentown</t>
  </si>
  <si>
    <t>Pasadena</t>
  </si>
  <si>
    <t>Waterbury</t>
  </si>
  <si>
    <t>c1940</t>
  </si>
  <si>
    <t>Lowell</t>
  </si>
  <si>
    <t>c1930</t>
  </si>
  <si>
    <t>Manchester</t>
  </si>
  <si>
    <t>c1920</t>
  </si>
  <si>
    <t>Davenport</t>
  </si>
  <si>
    <t>Macon</t>
  </si>
  <si>
    <t>Augusta-Richmond County</t>
  </si>
  <si>
    <t>c1910</t>
  </si>
  <si>
    <t>Joliet</t>
  </si>
  <si>
    <t>c1900</t>
  </si>
  <si>
    <t>Newport News</t>
  </si>
  <si>
    <t>Torrance</t>
  </si>
  <si>
    <t>Garden Grove</t>
  </si>
  <si>
    <t>Beaumont</t>
  </si>
  <si>
    <t>Durham</t>
  </si>
  <si>
    <t>Stamford</t>
  </si>
  <si>
    <t>Athens-Clarke County</t>
  </si>
  <si>
    <t>San Juan</t>
  </si>
  <si>
    <t xml:space="preserve">Tampa </t>
  </si>
  <si>
    <t xml:space="preserve">Cleveland </t>
  </si>
  <si>
    <t>Orlando</t>
  </si>
  <si>
    <t>Nashvill</t>
  </si>
  <si>
    <t>McAllen</t>
  </si>
  <si>
    <t>Oxnard</t>
  </si>
  <si>
    <t>North Port</t>
  </si>
  <si>
    <t>Cape Coral</t>
  </si>
  <si>
    <t>Lakeland</t>
  </si>
  <si>
    <t>Poughkeepsie</t>
  </si>
  <si>
    <t>Ogden</t>
  </si>
  <si>
    <t>Deltona</t>
  </si>
  <si>
    <t>Provo</t>
  </si>
  <si>
    <t>Augusta</t>
  </si>
  <si>
    <t>Palm Bay</t>
  </si>
  <si>
    <t>Harrisburg</t>
  </si>
  <si>
    <t>Scranton</t>
  </si>
  <si>
    <t>Winsto</t>
  </si>
  <si>
    <t>Killeen</t>
  </si>
  <si>
    <t xml:space="preserve"> Honolulu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</si>
</sst>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3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3"/>
      <color rgb="FF242729"/>
      <name val="Consolas"/>
      <family val="2"/>
    </font>
    <font>
      <sz val="11"/>
      <color theme="1"/>
      <name val="Times New Roman"/>
      <family val="1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3" fillId="0" borderId="0" xfId="1"/>
    <xf numFmtId="0" fontId="0" fillId="2" borderId="0" xfId="0" applyFill="1"/>
    <xf numFmtId="0" fontId="0" fillId="3" borderId="0" xfId="0" applyFill="1"/>
    <xf numFmtId="0" fontId="0" fillId="0" borderId="0" xfId="0" applyFill="1"/>
    <xf numFmtId="0" fontId="6" fillId="3" borderId="0" xfId="0" applyFont="1" applyFill="1"/>
    <xf numFmtId="0" fontId="7" fillId="0" borderId="0" xfId="0" applyFont="1"/>
    <xf numFmtId="0" fontId="7" fillId="0" borderId="0" xfId="0" applyFont="1" applyFill="1"/>
    <xf numFmtId="3" fontId="1" fillId="0" borderId="0" xfId="0" applyNumberFormat="1" applyFont="1"/>
    <xf numFmtId="0" fontId="7" fillId="3" borderId="0" xfId="0" applyFont="1" applyFill="1"/>
    <xf numFmtId="0" fontId="7" fillId="2" borderId="0" xfId="0" applyFont="1" applyFill="1"/>
    <xf numFmtId="0" fontId="8" fillId="3" borderId="0" xfId="0" applyFont="1" applyFill="1"/>
    <xf numFmtId="3" fontId="7" fillId="0" borderId="0" xfId="0" applyNumberFormat="1" applyFont="1"/>
    <xf numFmtId="49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sym('14660')" TargetMode="External"/><Relationship Id="rId671" Type="http://schemas.openxmlformats.org/officeDocument/2006/relationships/hyperlink" Target="javascript:sym('37900')" TargetMode="External"/><Relationship Id="rId769" Type="http://schemas.openxmlformats.org/officeDocument/2006/relationships/hyperlink" Target="javascript:sym('42300')" TargetMode="External"/><Relationship Id="rId21" Type="http://schemas.openxmlformats.org/officeDocument/2006/relationships/hyperlink" Target="javascript:sym('10700')" TargetMode="External"/><Relationship Id="rId324" Type="http://schemas.openxmlformats.org/officeDocument/2006/relationships/hyperlink" Target="javascript:sym('23540')" TargetMode="External"/><Relationship Id="rId531" Type="http://schemas.openxmlformats.org/officeDocument/2006/relationships/hyperlink" Target="javascript:sym('32000')" TargetMode="External"/><Relationship Id="rId629" Type="http://schemas.openxmlformats.org/officeDocument/2006/relationships/hyperlink" Target="javascript:sym('36220')" TargetMode="External"/><Relationship Id="rId170" Type="http://schemas.openxmlformats.org/officeDocument/2006/relationships/hyperlink" Target="javascript:sym('16980')" TargetMode="External"/><Relationship Id="rId836" Type="http://schemas.openxmlformats.org/officeDocument/2006/relationships/hyperlink" Target="javascript:sym('44860')" TargetMode="External"/><Relationship Id="rId268" Type="http://schemas.openxmlformats.org/officeDocument/2006/relationships/hyperlink" Target="javascript:sym('21180')" TargetMode="External"/><Relationship Id="rId475" Type="http://schemas.openxmlformats.org/officeDocument/2006/relationships/hyperlink" Target="javascript:sym('29700')" TargetMode="External"/><Relationship Id="rId682" Type="http://schemas.openxmlformats.org/officeDocument/2006/relationships/hyperlink" Target="javascript:sym('38380')" TargetMode="External"/><Relationship Id="rId903" Type="http://schemas.openxmlformats.org/officeDocument/2006/relationships/hyperlink" Target="javascript:sym('47900')" TargetMode="External"/><Relationship Id="rId32" Type="http://schemas.openxmlformats.org/officeDocument/2006/relationships/hyperlink" Target="javascript:sym('11100')" TargetMode="External"/><Relationship Id="rId128" Type="http://schemas.openxmlformats.org/officeDocument/2006/relationships/hyperlink" Target="javascript:sym('15180')" TargetMode="External"/><Relationship Id="rId335" Type="http://schemas.openxmlformats.org/officeDocument/2006/relationships/hyperlink" Target="javascript:sym('24020')" TargetMode="External"/><Relationship Id="rId542" Type="http://schemas.openxmlformats.org/officeDocument/2006/relationships/hyperlink" Target="javascript:sym('32460')" TargetMode="External"/><Relationship Id="rId181" Type="http://schemas.openxmlformats.org/officeDocument/2006/relationships/hyperlink" Target="javascript:sym('17500')" TargetMode="External"/><Relationship Id="rId402" Type="http://schemas.openxmlformats.org/officeDocument/2006/relationships/hyperlink" Target="javascript:sym('26660')" TargetMode="External"/><Relationship Id="rId847" Type="http://schemas.openxmlformats.org/officeDocument/2006/relationships/hyperlink" Target="javascript:sym('45340')" TargetMode="External"/><Relationship Id="rId279" Type="http://schemas.openxmlformats.org/officeDocument/2006/relationships/hyperlink" Target="javascript:sym('21640')" TargetMode="External"/><Relationship Id="rId486" Type="http://schemas.openxmlformats.org/officeDocument/2006/relationships/hyperlink" Target="javascript:sym('30140')" TargetMode="External"/><Relationship Id="rId693" Type="http://schemas.openxmlformats.org/officeDocument/2006/relationships/hyperlink" Target="javascript:sym('38820')" TargetMode="External"/><Relationship Id="rId707" Type="http://schemas.openxmlformats.org/officeDocument/2006/relationships/hyperlink" Target="javascript:sym('39420')" TargetMode="External"/><Relationship Id="rId914" Type="http://schemas.openxmlformats.org/officeDocument/2006/relationships/hyperlink" Target="javascript:sym('48300')" TargetMode="External"/><Relationship Id="rId43" Type="http://schemas.openxmlformats.org/officeDocument/2006/relationships/hyperlink" Target="javascript:sym('11620')" TargetMode="External"/><Relationship Id="rId139" Type="http://schemas.openxmlformats.org/officeDocument/2006/relationships/hyperlink" Target="javascript:sym('15660')" TargetMode="External"/><Relationship Id="rId346" Type="http://schemas.openxmlformats.org/officeDocument/2006/relationships/hyperlink" Target="javascript:sym('24420')" TargetMode="External"/><Relationship Id="rId553" Type="http://schemas.openxmlformats.org/officeDocument/2006/relationships/hyperlink" Target="javascript:sym('32900')" TargetMode="External"/><Relationship Id="rId760" Type="http://schemas.openxmlformats.org/officeDocument/2006/relationships/hyperlink" Target="javascript:sym('41900')" TargetMode="External"/><Relationship Id="rId192" Type="http://schemas.openxmlformats.org/officeDocument/2006/relationships/hyperlink" Target="javascript:sym('17900')" TargetMode="External"/><Relationship Id="rId206" Type="http://schemas.openxmlformats.org/officeDocument/2006/relationships/hyperlink" Target="javascript:sym('18580')" TargetMode="External"/><Relationship Id="rId413" Type="http://schemas.openxmlformats.org/officeDocument/2006/relationships/hyperlink" Target="javascript:sym('27100')" TargetMode="External"/><Relationship Id="rId858" Type="http://schemas.openxmlformats.org/officeDocument/2006/relationships/hyperlink" Target="javascript:sym('45780')" TargetMode="External"/><Relationship Id="rId497" Type="http://schemas.openxmlformats.org/officeDocument/2006/relationships/hyperlink" Target="javascript:sym('30660')" TargetMode="External"/><Relationship Id="rId620" Type="http://schemas.openxmlformats.org/officeDocument/2006/relationships/hyperlink" Target="javascript:sym('35820')" TargetMode="External"/><Relationship Id="rId718" Type="http://schemas.openxmlformats.org/officeDocument/2006/relationships/hyperlink" Target="javascript:sym('39900')" TargetMode="External"/><Relationship Id="rId925" Type="http://schemas.openxmlformats.org/officeDocument/2006/relationships/hyperlink" Target="javascript:sym('48940')" TargetMode="External"/><Relationship Id="rId357" Type="http://schemas.openxmlformats.org/officeDocument/2006/relationships/hyperlink" Target="javascript:sym('24860')" TargetMode="External"/><Relationship Id="rId54" Type="http://schemas.openxmlformats.org/officeDocument/2006/relationships/hyperlink" Target="javascript:sym('12020')" TargetMode="External"/><Relationship Id="rId217" Type="http://schemas.openxmlformats.org/officeDocument/2006/relationships/hyperlink" Target="javascript:sym('19000')" TargetMode="External"/><Relationship Id="rId564" Type="http://schemas.openxmlformats.org/officeDocument/2006/relationships/hyperlink" Target="javascript:sym('33380')" TargetMode="External"/><Relationship Id="rId771" Type="http://schemas.openxmlformats.org/officeDocument/2006/relationships/hyperlink" Target="javascript:sym('42380')" TargetMode="External"/><Relationship Id="rId869" Type="http://schemas.openxmlformats.org/officeDocument/2006/relationships/hyperlink" Target="javascript:sym('46220')" TargetMode="External"/><Relationship Id="rId424" Type="http://schemas.openxmlformats.org/officeDocument/2006/relationships/hyperlink" Target="javascript:sym('27500')" TargetMode="External"/><Relationship Id="rId631" Type="http://schemas.openxmlformats.org/officeDocument/2006/relationships/hyperlink" Target="javascript:sym('36300')" TargetMode="External"/><Relationship Id="rId729" Type="http://schemas.openxmlformats.org/officeDocument/2006/relationships/hyperlink" Target="javascript:sym('40340')" TargetMode="External"/><Relationship Id="rId270" Type="http://schemas.openxmlformats.org/officeDocument/2006/relationships/hyperlink" Target="javascript:sym('21260')" TargetMode="External"/><Relationship Id="rId936" Type="http://schemas.openxmlformats.org/officeDocument/2006/relationships/hyperlink" Target="javascript:sym('49380')" TargetMode="External"/><Relationship Id="rId65" Type="http://schemas.openxmlformats.org/officeDocument/2006/relationships/hyperlink" Target="javascript:sym('12460')" TargetMode="External"/><Relationship Id="rId130" Type="http://schemas.openxmlformats.org/officeDocument/2006/relationships/hyperlink" Target="javascript:sym('15260')" TargetMode="External"/><Relationship Id="rId368" Type="http://schemas.openxmlformats.org/officeDocument/2006/relationships/hyperlink" Target="javascript:sym('25300')" TargetMode="External"/><Relationship Id="rId575" Type="http://schemas.openxmlformats.org/officeDocument/2006/relationships/hyperlink" Target="javascript:sym('33860')" TargetMode="External"/><Relationship Id="rId782" Type="http://schemas.openxmlformats.org/officeDocument/2006/relationships/hyperlink" Target="javascript:sym('42820')" TargetMode="External"/><Relationship Id="rId228" Type="http://schemas.openxmlformats.org/officeDocument/2006/relationships/hyperlink" Target="javascript:sym('19460')" TargetMode="External"/><Relationship Id="rId435" Type="http://schemas.openxmlformats.org/officeDocument/2006/relationships/hyperlink" Target="javascript:sym('27900')" TargetMode="External"/><Relationship Id="rId642" Type="http://schemas.openxmlformats.org/officeDocument/2006/relationships/hyperlink" Target="javascript:sym('36740')" TargetMode="External"/><Relationship Id="rId281" Type="http://schemas.openxmlformats.org/officeDocument/2006/relationships/hyperlink" Target="javascript:sym('21700')" TargetMode="External"/><Relationship Id="rId502" Type="http://schemas.openxmlformats.org/officeDocument/2006/relationships/hyperlink" Target="javascript:sym('30900')" TargetMode="External"/><Relationship Id="rId76" Type="http://schemas.openxmlformats.org/officeDocument/2006/relationships/hyperlink" Target="javascript:sym('12940')" TargetMode="External"/><Relationship Id="rId141" Type="http://schemas.openxmlformats.org/officeDocument/2006/relationships/hyperlink" Target="javascript:sym('15700')" TargetMode="External"/><Relationship Id="rId379" Type="http://schemas.openxmlformats.org/officeDocument/2006/relationships/hyperlink" Target="javascript:sym('25780')" TargetMode="External"/><Relationship Id="rId586" Type="http://schemas.openxmlformats.org/officeDocument/2006/relationships/hyperlink" Target="javascript:sym('34340')" TargetMode="External"/><Relationship Id="rId793" Type="http://schemas.openxmlformats.org/officeDocument/2006/relationships/hyperlink" Target="javascript:sym('43260')" TargetMode="External"/><Relationship Id="rId807" Type="http://schemas.openxmlformats.org/officeDocument/2006/relationships/hyperlink" Target="javascript:sym('43780')" TargetMode="External"/><Relationship Id="rId7" Type="http://schemas.openxmlformats.org/officeDocument/2006/relationships/hyperlink" Target="javascript:sort('ts',6,true)" TargetMode="External"/><Relationship Id="rId239" Type="http://schemas.openxmlformats.org/officeDocument/2006/relationships/hyperlink" Target="javascript:sym('19860')" TargetMode="External"/><Relationship Id="rId446" Type="http://schemas.openxmlformats.org/officeDocument/2006/relationships/hyperlink" Target="javascript:sym('28380')" TargetMode="External"/><Relationship Id="rId653" Type="http://schemas.openxmlformats.org/officeDocument/2006/relationships/hyperlink" Target="javascript:sym('37120')" TargetMode="External"/><Relationship Id="rId292" Type="http://schemas.openxmlformats.org/officeDocument/2006/relationships/hyperlink" Target="javascript:sym('22140')" TargetMode="External"/><Relationship Id="rId306" Type="http://schemas.openxmlformats.org/officeDocument/2006/relationships/hyperlink" Target="javascript:sym('22660')" TargetMode="External"/><Relationship Id="rId860" Type="http://schemas.openxmlformats.org/officeDocument/2006/relationships/hyperlink" Target="javascript:sym('45860')" TargetMode="External"/><Relationship Id="rId87" Type="http://schemas.openxmlformats.org/officeDocument/2006/relationships/hyperlink" Target="javascript:sym('13380')" TargetMode="External"/><Relationship Id="rId513" Type="http://schemas.openxmlformats.org/officeDocument/2006/relationships/hyperlink" Target="javascript:sym('31340')" TargetMode="External"/><Relationship Id="rId597" Type="http://schemas.openxmlformats.org/officeDocument/2006/relationships/hyperlink" Target="javascript:sym('34740')" TargetMode="External"/><Relationship Id="rId720" Type="http://schemas.openxmlformats.org/officeDocument/2006/relationships/hyperlink" Target="javascript:sym('39980')" TargetMode="External"/><Relationship Id="rId818" Type="http://schemas.openxmlformats.org/officeDocument/2006/relationships/hyperlink" Target="javascript:sym('44300')" TargetMode="External"/><Relationship Id="rId152" Type="http://schemas.openxmlformats.org/officeDocument/2006/relationships/hyperlink" Target="javascript:sym('16180')" TargetMode="External"/><Relationship Id="rId457" Type="http://schemas.openxmlformats.org/officeDocument/2006/relationships/hyperlink" Target="javascript:sym('28860')" TargetMode="External"/><Relationship Id="rId664" Type="http://schemas.openxmlformats.org/officeDocument/2006/relationships/hyperlink" Target="javascript:sym('37620')" TargetMode="External"/><Relationship Id="rId871" Type="http://schemas.openxmlformats.org/officeDocument/2006/relationships/hyperlink" Target="javascript:sym('46340')" TargetMode="External"/><Relationship Id="rId14" Type="http://schemas.openxmlformats.org/officeDocument/2006/relationships/hyperlink" Target="javascript:sym('10420')" TargetMode="External"/><Relationship Id="rId317" Type="http://schemas.openxmlformats.org/officeDocument/2006/relationships/hyperlink" Target="javascript:sym('23240')" TargetMode="External"/><Relationship Id="rId524" Type="http://schemas.openxmlformats.org/officeDocument/2006/relationships/hyperlink" Target="javascript:sym('31740')" TargetMode="External"/><Relationship Id="rId731" Type="http://schemas.openxmlformats.org/officeDocument/2006/relationships/hyperlink" Target="javascript:sym('40420')" TargetMode="External"/><Relationship Id="rId98" Type="http://schemas.openxmlformats.org/officeDocument/2006/relationships/hyperlink" Target="javascript:sym('13820')" TargetMode="External"/><Relationship Id="rId163" Type="http://schemas.openxmlformats.org/officeDocument/2006/relationships/hyperlink" Target="javascript:sym('16620')" TargetMode="External"/><Relationship Id="rId370" Type="http://schemas.openxmlformats.org/officeDocument/2006/relationships/hyperlink" Target="javascript:sym('25460')" TargetMode="External"/><Relationship Id="rId829" Type="http://schemas.openxmlformats.org/officeDocument/2006/relationships/hyperlink" Target="javascript:sym('41140')" TargetMode="External"/><Relationship Id="rId230" Type="http://schemas.openxmlformats.org/officeDocument/2006/relationships/hyperlink" Target="javascript:sym('19540')" TargetMode="External"/><Relationship Id="rId468" Type="http://schemas.openxmlformats.org/officeDocument/2006/relationships/hyperlink" Target="javascript:sym('29380')" TargetMode="External"/><Relationship Id="rId675" Type="http://schemas.openxmlformats.org/officeDocument/2006/relationships/hyperlink" Target="javascript:sym('38100')" TargetMode="External"/><Relationship Id="rId882" Type="http://schemas.openxmlformats.org/officeDocument/2006/relationships/hyperlink" Target="javascript:sym('46860')" TargetMode="External"/><Relationship Id="rId25" Type="http://schemas.openxmlformats.org/officeDocument/2006/relationships/hyperlink" Target="javascript:sym('10820')" TargetMode="External"/><Relationship Id="rId328" Type="http://schemas.openxmlformats.org/officeDocument/2006/relationships/hyperlink" Target="javascript:sym('23700')" TargetMode="External"/><Relationship Id="rId535" Type="http://schemas.openxmlformats.org/officeDocument/2006/relationships/hyperlink" Target="javascript:sym('32180')" TargetMode="External"/><Relationship Id="rId742" Type="http://schemas.openxmlformats.org/officeDocument/2006/relationships/hyperlink" Target="javascript:sym('40820')" TargetMode="External"/><Relationship Id="rId174" Type="http://schemas.openxmlformats.org/officeDocument/2006/relationships/hyperlink" Target="javascript:sym('17220')" TargetMode="External"/><Relationship Id="rId381" Type="http://schemas.openxmlformats.org/officeDocument/2006/relationships/hyperlink" Target="javascript:sym('25840')" TargetMode="External"/><Relationship Id="rId602" Type="http://schemas.openxmlformats.org/officeDocument/2006/relationships/hyperlink" Target="javascript:sym('34940')" TargetMode="External"/><Relationship Id="rId241" Type="http://schemas.openxmlformats.org/officeDocument/2006/relationships/hyperlink" Target="javascript:sym('19980')" TargetMode="External"/><Relationship Id="rId479" Type="http://schemas.openxmlformats.org/officeDocument/2006/relationships/hyperlink" Target="javascript:sym('29860')" TargetMode="External"/><Relationship Id="rId686" Type="http://schemas.openxmlformats.org/officeDocument/2006/relationships/hyperlink" Target="javascript:sym('38540')" TargetMode="External"/><Relationship Id="rId893" Type="http://schemas.openxmlformats.org/officeDocument/2006/relationships/hyperlink" Target="javascript:sym('47380')" TargetMode="External"/><Relationship Id="rId907" Type="http://schemas.openxmlformats.org/officeDocument/2006/relationships/hyperlink" Target="javascript:sym('48020')" TargetMode="External"/><Relationship Id="rId36" Type="http://schemas.openxmlformats.org/officeDocument/2006/relationships/hyperlink" Target="javascript:sym('11260')" TargetMode="External"/><Relationship Id="rId339" Type="http://schemas.openxmlformats.org/officeDocument/2006/relationships/hyperlink" Target="javascript:sym('24180')" TargetMode="External"/><Relationship Id="rId546" Type="http://schemas.openxmlformats.org/officeDocument/2006/relationships/hyperlink" Target="javascript:sym('32620')" TargetMode="External"/><Relationship Id="rId753" Type="http://schemas.openxmlformats.org/officeDocument/2006/relationships/hyperlink" Target="javascript:sym('41660')" TargetMode="External"/><Relationship Id="rId101" Type="http://schemas.openxmlformats.org/officeDocument/2006/relationships/hyperlink" Target="javascript:sym('13980')" TargetMode="External"/><Relationship Id="rId185" Type="http://schemas.openxmlformats.org/officeDocument/2006/relationships/hyperlink" Target="javascript:sym('17640')" TargetMode="External"/><Relationship Id="rId406" Type="http://schemas.openxmlformats.org/officeDocument/2006/relationships/hyperlink" Target="javascript:sym('26820')" TargetMode="External"/><Relationship Id="rId392" Type="http://schemas.openxmlformats.org/officeDocument/2006/relationships/hyperlink" Target="javascript:sym('26260')" TargetMode="External"/><Relationship Id="rId613" Type="http://schemas.openxmlformats.org/officeDocument/2006/relationships/hyperlink" Target="javascript:sym('35440')" TargetMode="External"/><Relationship Id="rId697" Type="http://schemas.openxmlformats.org/officeDocument/2006/relationships/hyperlink" Target="javascript:sym('39020')" TargetMode="External"/><Relationship Id="rId820" Type="http://schemas.openxmlformats.org/officeDocument/2006/relationships/hyperlink" Target="javascript:sym('44420')" TargetMode="External"/><Relationship Id="rId918" Type="http://schemas.openxmlformats.org/officeDocument/2006/relationships/hyperlink" Target="javascript:sym('48580')" TargetMode="External"/><Relationship Id="rId252" Type="http://schemas.openxmlformats.org/officeDocument/2006/relationships/hyperlink" Target="javascript:sym('20460')" TargetMode="External"/><Relationship Id="rId47" Type="http://schemas.openxmlformats.org/officeDocument/2006/relationships/hyperlink" Target="javascript:sym('11740')" TargetMode="External"/><Relationship Id="rId112" Type="http://schemas.openxmlformats.org/officeDocument/2006/relationships/hyperlink" Target="javascript:sym('14460')" TargetMode="External"/><Relationship Id="rId557" Type="http://schemas.openxmlformats.org/officeDocument/2006/relationships/hyperlink" Target="javascript:sym('33100')" TargetMode="External"/><Relationship Id="rId764" Type="http://schemas.openxmlformats.org/officeDocument/2006/relationships/hyperlink" Target="javascript:sym('42100')" TargetMode="External"/><Relationship Id="rId196" Type="http://schemas.openxmlformats.org/officeDocument/2006/relationships/hyperlink" Target="javascript:sym('18100')" TargetMode="External"/><Relationship Id="rId417" Type="http://schemas.openxmlformats.org/officeDocument/2006/relationships/hyperlink" Target="javascript:sym('27220')" TargetMode="External"/><Relationship Id="rId624" Type="http://schemas.openxmlformats.org/officeDocument/2006/relationships/hyperlink" Target="javascript:sym('35940')" TargetMode="External"/><Relationship Id="rId831" Type="http://schemas.openxmlformats.org/officeDocument/2006/relationships/hyperlink" Target="javascript:sym('41220')" TargetMode="External"/><Relationship Id="rId263" Type="http://schemas.openxmlformats.org/officeDocument/2006/relationships/hyperlink" Target="javascript:sym('20980')" TargetMode="External"/><Relationship Id="rId470" Type="http://schemas.openxmlformats.org/officeDocument/2006/relationships/hyperlink" Target="javascript:sym('29460')" TargetMode="External"/><Relationship Id="rId929" Type="http://schemas.openxmlformats.org/officeDocument/2006/relationships/hyperlink" Target="javascript:sym('49080')" TargetMode="External"/><Relationship Id="rId58" Type="http://schemas.openxmlformats.org/officeDocument/2006/relationships/hyperlink" Target="javascript:sym('12140')" TargetMode="External"/><Relationship Id="rId123" Type="http://schemas.openxmlformats.org/officeDocument/2006/relationships/hyperlink" Target="javascript:sym('14860')" TargetMode="External"/><Relationship Id="rId330" Type="http://schemas.openxmlformats.org/officeDocument/2006/relationships/hyperlink" Target="javascript:sym('23820')" TargetMode="External"/><Relationship Id="rId568" Type="http://schemas.openxmlformats.org/officeDocument/2006/relationships/hyperlink" Target="javascript:sym('33540')" TargetMode="External"/><Relationship Id="rId775" Type="http://schemas.openxmlformats.org/officeDocument/2006/relationships/hyperlink" Target="javascript:sym('42540')" TargetMode="External"/><Relationship Id="rId428" Type="http://schemas.openxmlformats.org/officeDocument/2006/relationships/hyperlink" Target="javascript:sym('27600')" TargetMode="External"/><Relationship Id="rId635" Type="http://schemas.openxmlformats.org/officeDocument/2006/relationships/hyperlink" Target="javascript:sym('36460')" TargetMode="External"/><Relationship Id="rId842" Type="http://schemas.openxmlformats.org/officeDocument/2006/relationships/hyperlink" Target="javascript:sym('45060')" TargetMode="External"/><Relationship Id="rId274" Type="http://schemas.openxmlformats.org/officeDocument/2006/relationships/hyperlink" Target="javascript:sym('21420')" TargetMode="External"/><Relationship Id="rId481" Type="http://schemas.openxmlformats.org/officeDocument/2006/relationships/hyperlink" Target="javascript:sym('29940')" TargetMode="External"/><Relationship Id="rId702" Type="http://schemas.openxmlformats.org/officeDocument/2006/relationships/hyperlink" Target="javascript:sym('39220')" TargetMode="External"/><Relationship Id="rId69" Type="http://schemas.openxmlformats.org/officeDocument/2006/relationships/hyperlink" Target="javascript:sym('12660')" TargetMode="External"/><Relationship Id="rId134" Type="http://schemas.openxmlformats.org/officeDocument/2006/relationships/hyperlink" Target="javascript:sym('15460')" TargetMode="External"/><Relationship Id="rId579" Type="http://schemas.openxmlformats.org/officeDocument/2006/relationships/hyperlink" Target="javascript:sym('34060')" TargetMode="External"/><Relationship Id="rId786" Type="http://schemas.openxmlformats.org/officeDocument/2006/relationships/hyperlink" Target="javascript:sym('42980')" TargetMode="External"/><Relationship Id="rId341" Type="http://schemas.openxmlformats.org/officeDocument/2006/relationships/hyperlink" Target="javascript:sym('24260')" TargetMode="External"/><Relationship Id="rId439" Type="http://schemas.openxmlformats.org/officeDocument/2006/relationships/hyperlink" Target="javascript:sym('28060')" TargetMode="External"/><Relationship Id="rId646" Type="http://schemas.openxmlformats.org/officeDocument/2006/relationships/hyperlink" Target="javascript:sym('36837')" TargetMode="External"/><Relationship Id="rId201" Type="http://schemas.openxmlformats.org/officeDocument/2006/relationships/hyperlink" Target="javascript:sym('18300')" TargetMode="External"/><Relationship Id="rId285" Type="http://schemas.openxmlformats.org/officeDocument/2006/relationships/hyperlink" Target="javascript:sym('21840')" TargetMode="External"/><Relationship Id="rId506" Type="http://schemas.openxmlformats.org/officeDocument/2006/relationships/hyperlink" Target="javascript:sym('31060')" TargetMode="External"/><Relationship Id="rId853" Type="http://schemas.openxmlformats.org/officeDocument/2006/relationships/hyperlink" Target="javascript:sym('45580')" TargetMode="External"/><Relationship Id="rId492" Type="http://schemas.openxmlformats.org/officeDocument/2006/relationships/hyperlink" Target="javascript:sym('30380')" TargetMode="External"/><Relationship Id="rId713" Type="http://schemas.openxmlformats.org/officeDocument/2006/relationships/hyperlink" Target="javascript:sym('39700')" TargetMode="External"/><Relationship Id="rId797" Type="http://schemas.openxmlformats.org/officeDocument/2006/relationships/hyperlink" Target="javascript:sym('43380')" TargetMode="External"/><Relationship Id="rId920" Type="http://schemas.openxmlformats.org/officeDocument/2006/relationships/hyperlink" Target="javascript:sym('48660')" TargetMode="External"/><Relationship Id="rId145" Type="http://schemas.openxmlformats.org/officeDocument/2006/relationships/hyperlink" Target="javascript:sym('15860')" TargetMode="External"/><Relationship Id="rId352" Type="http://schemas.openxmlformats.org/officeDocument/2006/relationships/hyperlink" Target="javascript:sym('24660')" TargetMode="External"/><Relationship Id="rId212" Type="http://schemas.openxmlformats.org/officeDocument/2006/relationships/hyperlink" Target="javascript:sym('18820')" TargetMode="External"/><Relationship Id="rId657" Type="http://schemas.openxmlformats.org/officeDocument/2006/relationships/hyperlink" Target="javascript:sym('37300')" TargetMode="External"/><Relationship Id="rId864" Type="http://schemas.openxmlformats.org/officeDocument/2006/relationships/hyperlink" Target="javascript:sym('46020')" TargetMode="External"/><Relationship Id="rId296" Type="http://schemas.openxmlformats.org/officeDocument/2006/relationships/hyperlink" Target="javascript:sym('22280')" TargetMode="External"/><Relationship Id="rId517" Type="http://schemas.openxmlformats.org/officeDocument/2006/relationships/hyperlink" Target="javascript:sym('31500')" TargetMode="External"/><Relationship Id="rId724" Type="http://schemas.openxmlformats.org/officeDocument/2006/relationships/hyperlink" Target="javascript:sym('40140')" TargetMode="External"/><Relationship Id="rId931" Type="http://schemas.openxmlformats.org/officeDocument/2006/relationships/hyperlink" Target="javascript:sym('49180')" TargetMode="External"/><Relationship Id="rId60" Type="http://schemas.openxmlformats.org/officeDocument/2006/relationships/hyperlink" Target="javascript:sym('12220')" TargetMode="External"/><Relationship Id="rId156" Type="http://schemas.openxmlformats.org/officeDocument/2006/relationships/hyperlink" Target="javascript:sym('16340')" TargetMode="External"/><Relationship Id="rId363" Type="http://schemas.openxmlformats.org/officeDocument/2006/relationships/hyperlink" Target="javascript:sym('25100')" TargetMode="External"/><Relationship Id="rId570" Type="http://schemas.openxmlformats.org/officeDocument/2006/relationships/hyperlink" Target="javascript:sym('33620')" TargetMode="External"/><Relationship Id="rId223" Type="http://schemas.openxmlformats.org/officeDocument/2006/relationships/hyperlink" Target="javascript:sym('19260')" TargetMode="External"/><Relationship Id="rId430" Type="http://schemas.openxmlformats.org/officeDocument/2006/relationships/hyperlink" Target="javascript:sym('27660')" TargetMode="External"/><Relationship Id="rId668" Type="http://schemas.openxmlformats.org/officeDocument/2006/relationships/hyperlink" Target="javascript:sym('37780')" TargetMode="External"/><Relationship Id="rId875" Type="http://schemas.openxmlformats.org/officeDocument/2006/relationships/hyperlink" Target="javascript:sym('46500')" TargetMode="External"/><Relationship Id="rId18" Type="http://schemas.openxmlformats.org/officeDocument/2006/relationships/hyperlink" Target="javascript:sym('10580')" TargetMode="External"/><Relationship Id="rId528" Type="http://schemas.openxmlformats.org/officeDocument/2006/relationships/hyperlink" Target="javascript:sym('31930')" TargetMode="External"/><Relationship Id="rId735" Type="http://schemas.openxmlformats.org/officeDocument/2006/relationships/hyperlink" Target="javascript:sym('40580')" TargetMode="External"/><Relationship Id="rId942" Type="http://schemas.openxmlformats.org/officeDocument/2006/relationships/hyperlink" Target="javascript:sym('49700')" TargetMode="External"/><Relationship Id="rId167" Type="http://schemas.openxmlformats.org/officeDocument/2006/relationships/hyperlink" Target="javascript:sym('16820')" TargetMode="External"/><Relationship Id="rId374" Type="http://schemas.openxmlformats.org/officeDocument/2006/relationships/hyperlink" Target="javascript:sym('25620')" TargetMode="External"/><Relationship Id="rId581" Type="http://schemas.openxmlformats.org/officeDocument/2006/relationships/hyperlink" Target="javascript:sym('34140')" TargetMode="External"/><Relationship Id="rId71" Type="http://schemas.openxmlformats.org/officeDocument/2006/relationships/hyperlink" Target="javascript:sym('12700')" TargetMode="External"/><Relationship Id="rId234" Type="http://schemas.openxmlformats.org/officeDocument/2006/relationships/hyperlink" Target="javascript:sym('19700')" TargetMode="External"/><Relationship Id="rId679" Type="http://schemas.openxmlformats.org/officeDocument/2006/relationships/hyperlink" Target="javascript:sym('38260')" TargetMode="External"/><Relationship Id="rId802" Type="http://schemas.openxmlformats.org/officeDocument/2006/relationships/hyperlink" Target="javascript:sym('43620')" TargetMode="External"/><Relationship Id="rId886" Type="http://schemas.openxmlformats.org/officeDocument/2006/relationships/hyperlink" Target="javascript:sym('47080')" TargetMode="External"/><Relationship Id="rId2" Type="http://schemas.openxmlformats.org/officeDocument/2006/relationships/hyperlink" Target="javascript:sort('ts',1,false)" TargetMode="External"/><Relationship Id="rId29" Type="http://schemas.openxmlformats.org/officeDocument/2006/relationships/hyperlink" Target="javascript:sym('10980')" TargetMode="External"/><Relationship Id="rId441" Type="http://schemas.openxmlformats.org/officeDocument/2006/relationships/hyperlink" Target="javascript:sym('28140')" TargetMode="External"/><Relationship Id="rId539" Type="http://schemas.openxmlformats.org/officeDocument/2006/relationships/hyperlink" Target="javascript:sym('32340')" TargetMode="External"/><Relationship Id="rId746" Type="http://schemas.openxmlformats.org/officeDocument/2006/relationships/hyperlink" Target="javascript:sym('40980')" TargetMode="External"/><Relationship Id="rId178" Type="http://schemas.openxmlformats.org/officeDocument/2006/relationships/hyperlink" Target="javascript:sym('17380')" TargetMode="External"/><Relationship Id="rId301" Type="http://schemas.openxmlformats.org/officeDocument/2006/relationships/hyperlink" Target="javascript:sym('22500')" TargetMode="External"/><Relationship Id="rId82" Type="http://schemas.openxmlformats.org/officeDocument/2006/relationships/hyperlink" Target="javascript:sym('13180')" TargetMode="External"/><Relationship Id="rId385" Type="http://schemas.openxmlformats.org/officeDocument/2006/relationships/hyperlink" Target="javascript:sym('25940')" TargetMode="External"/><Relationship Id="rId592" Type="http://schemas.openxmlformats.org/officeDocument/2006/relationships/hyperlink" Target="javascript:sym('34540')" TargetMode="External"/><Relationship Id="rId606" Type="http://schemas.openxmlformats.org/officeDocument/2006/relationships/hyperlink" Target="javascript:sym('35100')" TargetMode="External"/><Relationship Id="rId813" Type="http://schemas.openxmlformats.org/officeDocument/2006/relationships/hyperlink" Target="javascript:sym('44100')" TargetMode="External"/><Relationship Id="rId245" Type="http://schemas.openxmlformats.org/officeDocument/2006/relationships/hyperlink" Target="javascript:sym('20140')" TargetMode="External"/><Relationship Id="rId452" Type="http://schemas.openxmlformats.org/officeDocument/2006/relationships/hyperlink" Target="javascript:sym('28660')" TargetMode="External"/><Relationship Id="rId897" Type="http://schemas.openxmlformats.org/officeDocument/2006/relationships/hyperlink" Target="javascript:sym('47580')" TargetMode="External"/><Relationship Id="rId105" Type="http://schemas.openxmlformats.org/officeDocument/2006/relationships/hyperlink" Target="javascript:sym('14140')" TargetMode="External"/><Relationship Id="rId312" Type="http://schemas.openxmlformats.org/officeDocument/2006/relationships/hyperlink" Target="javascript:sym('22860')" TargetMode="External"/><Relationship Id="rId757" Type="http://schemas.openxmlformats.org/officeDocument/2006/relationships/hyperlink" Target="javascript:sym('41780')" TargetMode="External"/><Relationship Id="rId93" Type="http://schemas.openxmlformats.org/officeDocument/2006/relationships/hyperlink" Target="javascript:sym('13660')" TargetMode="External"/><Relationship Id="rId189" Type="http://schemas.openxmlformats.org/officeDocument/2006/relationships/hyperlink" Target="javascript:sym('17780')" TargetMode="External"/><Relationship Id="rId396" Type="http://schemas.openxmlformats.org/officeDocument/2006/relationships/hyperlink" Target="javascript:sym('26420')" TargetMode="External"/><Relationship Id="rId617" Type="http://schemas.openxmlformats.org/officeDocument/2006/relationships/hyperlink" Target="javascript:sym('35660')" TargetMode="External"/><Relationship Id="rId824" Type="http://schemas.openxmlformats.org/officeDocument/2006/relationships/hyperlink" Target="javascript:sym('44540')" TargetMode="External"/><Relationship Id="rId256" Type="http://schemas.openxmlformats.org/officeDocument/2006/relationships/hyperlink" Target="javascript:sym('20660')" TargetMode="External"/><Relationship Id="rId463" Type="http://schemas.openxmlformats.org/officeDocument/2006/relationships/hyperlink" Target="javascript:sym('29180')" TargetMode="External"/><Relationship Id="rId670" Type="http://schemas.openxmlformats.org/officeDocument/2006/relationships/hyperlink" Target="javascript:sym('37860')" TargetMode="External"/><Relationship Id="rId116" Type="http://schemas.openxmlformats.org/officeDocument/2006/relationships/hyperlink" Target="javascript:sym('14620')" TargetMode="External"/><Relationship Id="rId323" Type="http://schemas.openxmlformats.org/officeDocument/2006/relationships/hyperlink" Target="javascript:sym('23500')" TargetMode="External"/><Relationship Id="rId530" Type="http://schemas.openxmlformats.org/officeDocument/2006/relationships/hyperlink" Target="javascript:sym('31980')" TargetMode="External"/><Relationship Id="rId768" Type="http://schemas.openxmlformats.org/officeDocument/2006/relationships/hyperlink" Target="javascript:sym('42220')" TargetMode="External"/><Relationship Id="rId20" Type="http://schemas.openxmlformats.org/officeDocument/2006/relationships/hyperlink" Target="javascript:sym('10660')" TargetMode="External"/><Relationship Id="rId628" Type="http://schemas.openxmlformats.org/officeDocument/2006/relationships/hyperlink" Target="javascript:sym('36140')" TargetMode="External"/><Relationship Id="rId835" Type="http://schemas.openxmlformats.org/officeDocument/2006/relationships/hyperlink" Target="javascript:sym('44780')" TargetMode="External"/><Relationship Id="rId267" Type="http://schemas.openxmlformats.org/officeDocument/2006/relationships/hyperlink" Target="javascript:sym('21140')" TargetMode="External"/><Relationship Id="rId474" Type="http://schemas.openxmlformats.org/officeDocument/2006/relationships/hyperlink" Target="javascript:sym('29660')" TargetMode="External"/><Relationship Id="rId127" Type="http://schemas.openxmlformats.org/officeDocument/2006/relationships/hyperlink" Target="javascript:sym('15140')" TargetMode="External"/><Relationship Id="rId681" Type="http://schemas.openxmlformats.org/officeDocument/2006/relationships/hyperlink" Target="javascript:sym('38340')" TargetMode="External"/><Relationship Id="rId779" Type="http://schemas.openxmlformats.org/officeDocument/2006/relationships/hyperlink" Target="javascript:sym('42700')" TargetMode="External"/><Relationship Id="rId902" Type="http://schemas.openxmlformats.org/officeDocument/2006/relationships/hyperlink" Target="javascript:sym('47820')" TargetMode="External"/><Relationship Id="rId31" Type="http://schemas.openxmlformats.org/officeDocument/2006/relationships/hyperlink" Target="javascript:sym('11060')" TargetMode="External"/><Relationship Id="rId334" Type="http://schemas.openxmlformats.org/officeDocument/2006/relationships/hyperlink" Target="javascript:sym('23980')" TargetMode="External"/><Relationship Id="rId541" Type="http://schemas.openxmlformats.org/officeDocument/2006/relationships/hyperlink" Target="javascript:sym('32420')" TargetMode="External"/><Relationship Id="rId639" Type="http://schemas.openxmlformats.org/officeDocument/2006/relationships/hyperlink" Target="javascript:sym('36620')" TargetMode="External"/><Relationship Id="rId180" Type="http://schemas.openxmlformats.org/officeDocument/2006/relationships/hyperlink" Target="javascript:sym('17460')" TargetMode="External"/><Relationship Id="rId278" Type="http://schemas.openxmlformats.org/officeDocument/2006/relationships/hyperlink" Target="javascript:sym('21580')" TargetMode="External"/><Relationship Id="rId401" Type="http://schemas.openxmlformats.org/officeDocument/2006/relationships/hyperlink" Target="javascript:sym('26620')" TargetMode="External"/><Relationship Id="rId846" Type="http://schemas.openxmlformats.org/officeDocument/2006/relationships/hyperlink" Target="javascript:sym('45300')" TargetMode="External"/><Relationship Id="rId485" Type="http://schemas.openxmlformats.org/officeDocument/2006/relationships/hyperlink" Target="javascript:sym('30100')" TargetMode="External"/><Relationship Id="rId692" Type="http://schemas.openxmlformats.org/officeDocument/2006/relationships/hyperlink" Target="javascript:sym('38780')" TargetMode="External"/><Relationship Id="rId706" Type="http://schemas.openxmlformats.org/officeDocument/2006/relationships/hyperlink" Target="javascript:sym('39380')" TargetMode="External"/><Relationship Id="rId913" Type="http://schemas.openxmlformats.org/officeDocument/2006/relationships/hyperlink" Target="javascript:sym('48260')" TargetMode="External"/><Relationship Id="rId42" Type="http://schemas.openxmlformats.org/officeDocument/2006/relationships/hyperlink" Target="javascript:sym('11580')" TargetMode="External"/><Relationship Id="rId138" Type="http://schemas.openxmlformats.org/officeDocument/2006/relationships/hyperlink" Target="javascript:sym('15620')" TargetMode="External"/><Relationship Id="rId345" Type="http://schemas.openxmlformats.org/officeDocument/2006/relationships/hyperlink" Target="javascript:sym('24380')" TargetMode="External"/><Relationship Id="rId552" Type="http://schemas.openxmlformats.org/officeDocument/2006/relationships/hyperlink" Target="javascript:sym('32860')" TargetMode="External"/><Relationship Id="rId191" Type="http://schemas.openxmlformats.org/officeDocument/2006/relationships/hyperlink" Target="javascript:sym('17860')" TargetMode="External"/><Relationship Id="rId205" Type="http://schemas.openxmlformats.org/officeDocument/2006/relationships/hyperlink" Target="javascript:sym('18500')" TargetMode="External"/><Relationship Id="rId412" Type="http://schemas.openxmlformats.org/officeDocument/2006/relationships/hyperlink" Target="javascript:sym('27060')" TargetMode="External"/><Relationship Id="rId857" Type="http://schemas.openxmlformats.org/officeDocument/2006/relationships/hyperlink" Target="javascript:sym('45740')" TargetMode="External"/><Relationship Id="rId289" Type="http://schemas.openxmlformats.org/officeDocument/2006/relationships/hyperlink" Target="javascript:sym('22020')" TargetMode="External"/><Relationship Id="rId496" Type="http://schemas.openxmlformats.org/officeDocument/2006/relationships/hyperlink" Target="javascript:sym('30620')" TargetMode="External"/><Relationship Id="rId717" Type="http://schemas.openxmlformats.org/officeDocument/2006/relationships/hyperlink" Target="javascript:sym('39860')" TargetMode="External"/><Relationship Id="rId924" Type="http://schemas.openxmlformats.org/officeDocument/2006/relationships/hyperlink" Target="javascript:sym('48900')" TargetMode="External"/><Relationship Id="rId53" Type="http://schemas.openxmlformats.org/officeDocument/2006/relationships/hyperlink" Target="javascript:sym('11980')" TargetMode="External"/><Relationship Id="rId149" Type="http://schemas.openxmlformats.org/officeDocument/2006/relationships/hyperlink" Target="javascript:sym('16060')" TargetMode="External"/><Relationship Id="rId356" Type="http://schemas.openxmlformats.org/officeDocument/2006/relationships/hyperlink" Target="javascript:sym('24820')" TargetMode="External"/><Relationship Id="rId563" Type="http://schemas.openxmlformats.org/officeDocument/2006/relationships/hyperlink" Target="javascript:sym('33340')" TargetMode="External"/><Relationship Id="rId770" Type="http://schemas.openxmlformats.org/officeDocument/2006/relationships/hyperlink" Target="javascript:sym('42340')" TargetMode="External"/><Relationship Id="rId216" Type="http://schemas.openxmlformats.org/officeDocument/2006/relationships/hyperlink" Target="javascript:sym('18980')" TargetMode="External"/><Relationship Id="rId423" Type="http://schemas.openxmlformats.org/officeDocument/2006/relationships/hyperlink" Target="javascript:sym('27460')" TargetMode="External"/><Relationship Id="rId868" Type="http://schemas.openxmlformats.org/officeDocument/2006/relationships/hyperlink" Target="javascript:sym('46180')" TargetMode="External"/><Relationship Id="rId630" Type="http://schemas.openxmlformats.org/officeDocument/2006/relationships/hyperlink" Target="javascript:sym('36260')" TargetMode="External"/><Relationship Id="rId728" Type="http://schemas.openxmlformats.org/officeDocument/2006/relationships/hyperlink" Target="javascript:sym('40300')" TargetMode="External"/><Relationship Id="rId935" Type="http://schemas.openxmlformats.org/officeDocument/2006/relationships/hyperlink" Target="javascript:sym('49340')" TargetMode="External"/><Relationship Id="rId64" Type="http://schemas.openxmlformats.org/officeDocument/2006/relationships/hyperlink" Target="javascript:sym('12420')" TargetMode="External"/><Relationship Id="rId367" Type="http://schemas.openxmlformats.org/officeDocument/2006/relationships/hyperlink" Target="javascript:sym('25260')" TargetMode="External"/><Relationship Id="rId574" Type="http://schemas.openxmlformats.org/officeDocument/2006/relationships/hyperlink" Target="javascript:sym('33780')" TargetMode="External"/><Relationship Id="rId227" Type="http://schemas.openxmlformats.org/officeDocument/2006/relationships/hyperlink" Target="javascript:sym('19430')" TargetMode="External"/><Relationship Id="rId781" Type="http://schemas.openxmlformats.org/officeDocument/2006/relationships/hyperlink" Target="javascript:sym('42780')" TargetMode="External"/><Relationship Id="rId879" Type="http://schemas.openxmlformats.org/officeDocument/2006/relationships/hyperlink" Target="javascript:sym('46700')" TargetMode="External"/><Relationship Id="rId434" Type="http://schemas.openxmlformats.org/officeDocument/2006/relationships/hyperlink" Target="javascript:sym('27860')" TargetMode="External"/><Relationship Id="rId641" Type="http://schemas.openxmlformats.org/officeDocument/2006/relationships/hyperlink" Target="javascript:sym('36700')" TargetMode="External"/><Relationship Id="rId739" Type="http://schemas.openxmlformats.org/officeDocument/2006/relationships/hyperlink" Target="javascript:sym('40740')" TargetMode="External"/><Relationship Id="rId280" Type="http://schemas.openxmlformats.org/officeDocument/2006/relationships/hyperlink" Target="javascript:sym('21660')" TargetMode="External"/><Relationship Id="rId501" Type="http://schemas.openxmlformats.org/officeDocument/2006/relationships/hyperlink" Target="javascript:sym('30860')" TargetMode="External"/><Relationship Id="rId75" Type="http://schemas.openxmlformats.org/officeDocument/2006/relationships/hyperlink" Target="javascript:sym('12900')" TargetMode="External"/><Relationship Id="rId140" Type="http://schemas.openxmlformats.org/officeDocument/2006/relationships/hyperlink" Target="javascript:sym('15680')" TargetMode="External"/><Relationship Id="rId378" Type="http://schemas.openxmlformats.org/officeDocument/2006/relationships/hyperlink" Target="javascript:sym('25760')" TargetMode="External"/><Relationship Id="rId585" Type="http://schemas.openxmlformats.org/officeDocument/2006/relationships/hyperlink" Target="javascript:sym('34300')" TargetMode="External"/><Relationship Id="rId792" Type="http://schemas.openxmlformats.org/officeDocument/2006/relationships/hyperlink" Target="javascript:sym('43220')" TargetMode="External"/><Relationship Id="rId806" Type="http://schemas.openxmlformats.org/officeDocument/2006/relationships/hyperlink" Target="javascript:sym('43760')" TargetMode="External"/><Relationship Id="rId6" Type="http://schemas.openxmlformats.org/officeDocument/2006/relationships/hyperlink" Target="javascript:sort('ts',5,true)" TargetMode="External"/><Relationship Id="rId238" Type="http://schemas.openxmlformats.org/officeDocument/2006/relationships/hyperlink" Target="javascript:sym('19820')" TargetMode="External"/><Relationship Id="rId445" Type="http://schemas.openxmlformats.org/officeDocument/2006/relationships/hyperlink" Target="javascript:sym('28340')" TargetMode="External"/><Relationship Id="rId652" Type="http://schemas.openxmlformats.org/officeDocument/2006/relationships/hyperlink" Target="javascript:sym('37100')" TargetMode="External"/><Relationship Id="rId291" Type="http://schemas.openxmlformats.org/officeDocument/2006/relationships/hyperlink" Target="javascript:sym('22100')" TargetMode="External"/><Relationship Id="rId305" Type="http://schemas.openxmlformats.org/officeDocument/2006/relationships/hyperlink" Target="javascript:sym('22620')" TargetMode="External"/><Relationship Id="rId512" Type="http://schemas.openxmlformats.org/officeDocument/2006/relationships/hyperlink" Target="javascript:sym('31300')" TargetMode="External"/><Relationship Id="rId86" Type="http://schemas.openxmlformats.org/officeDocument/2006/relationships/hyperlink" Target="javascript:sym('13340')" TargetMode="External"/><Relationship Id="rId151" Type="http://schemas.openxmlformats.org/officeDocument/2006/relationships/hyperlink" Target="javascript:sym('16140')" TargetMode="External"/><Relationship Id="rId389" Type="http://schemas.openxmlformats.org/officeDocument/2006/relationships/hyperlink" Target="javascript:sym('26140')" TargetMode="External"/><Relationship Id="rId596" Type="http://schemas.openxmlformats.org/officeDocument/2006/relationships/hyperlink" Target="javascript:sym('34700')" TargetMode="External"/><Relationship Id="rId817" Type="http://schemas.openxmlformats.org/officeDocument/2006/relationships/hyperlink" Target="javascript:sym('44260')" TargetMode="External"/><Relationship Id="rId249" Type="http://schemas.openxmlformats.org/officeDocument/2006/relationships/hyperlink" Target="javascript:sym('20300')" TargetMode="External"/><Relationship Id="rId456" Type="http://schemas.openxmlformats.org/officeDocument/2006/relationships/hyperlink" Target="javascript:sym('28820')" TargetMode="External"/><Relationship Id="rId663" Type="http://schemas.openxmlformats.org/officeDocument/2006/relationships/hyperlink" Target="javascript:sym('37580')" TargetMode="External"/><Relationship Id="rId870" Type="http://schemas.openxmlformats.org/officeDocument/2006/relationships/hyperlink" Target="javascript:sym('46300')" TargetMode="External"/><Relationship Id="rId13" Type="http://schemas.openxmlformats.org/officeDocument/2006/relationships/hyperlink" Target="javascript:sym('10380')" TargetMode="External"/><Relationship Id="rId109" Type="http://schemas.openxmlformats.org/officeDocument/2006/relationships/hyperlink" Target="javascript:sym('14300')" TargetMode="External"/><Relationship Id="rId316" Type="http://schemas.openxmlformats.org/officeDocument/2006/relationships/hyperlink" Target="javascript:sym('23180')" TargetMode="External"/><Relationship Id="rId523" Type="http://schemas.openxmlformats.org/officeDocument/2006/relationships/hyperlink" Target="javascript:sym('31700')" TargetMode="External"/><Relationship Id="rId97" Type="http://schemas.openxmlformats.org/officeDocument/2006/relationships/hyperlink" Target="javascript:sym('13780')" TargetMode="External"/><Relationship Id="rId730" Type="http://schemas.openxmlformats.org/officeDocument/2006/relationships/hyperlink" Target="javascript:sym('40380')" TargetMode="External"/><Relationship Id="rId828" Type="http://schemas.openxmlformats.org/officeDocument/2006/relationships/hyperlink" Target="javascript:sym('44660')" TargetMode="External"/><Relationship Id="rId162" Type="http://schemas.openxmlformats.org/officeDocument/2006/relationships/hyperlink" Target="javascript:sym('16580')" TargetMode="External"/><Relationship Id="rId467" Type="http://schemas.openxmlformats.org/officeDocument/2006/relationships/hyperlink" Target="javascript:sym('29340')" TargetMode="External"/><Relationship Id="rId674" Type="http://schemas.openxmlformats.org/officeDocument/2006/relationships/hyperlink" Target="javascript:sym('38060')" TargetMode="External"/><Relationship Id="rId881" Type="http://schemas.openxmlformats.org/officeDocument/2006/relationships/hyperlink" Target="javascript:sym('46820')" TargetMode="External"/><Relationship Id="rId24" Type="http://schemas.openxmlformats.org/officeDocument/2006/relationships/hyperlink" Target="javascript:sym('10780')" TargetMode="External"/><Relationship Id="rId327" Type="http://schemas.openxmlformats.org/officeDocument/2006/relationships/hyperlink" Target="javascript:sym('23660')" TargetMode="External"/><Relationship Id="rId534" Type="http://schemas.openxmlformats.org/officeDocument/2006/relationships/hyperlink" Target="javascript:sym('32140')" TargetMode="External"/><Relationship Id="rId741" Type="http://schemas.openxmlformats.org/officeDocument/2006/relationships/hyperlink" Target="javascript:sym('40780')" TargetMode="External"/><Relationship Id="rId839" Type="http://schemas.openxmlformats.org/officeDocument/2006/relationships/hyperlink" Target="javascript:sym('44980')" TargetMode="External"/><Relationship Id="rId173" Type="http://schemas.openxmlformats.org/officeDocument/2006/relationships/hyperlink" Target="javascript:sym('17140')" TargetMode="External"/><Relationship Id="rId380" Type="http://schemas.openxmlformats.org/officeDocument/2006/relationships/hyperlink" Target="javascript:sym('25820')" TargetMode="External"/><Relationship Id="rId601" Type="http://schemas.openxmlformats.org/officeDocument/2006/relationships/hyperlink" Target="javascript:sym('34900')" TargetMode="External"/><Relationship Id="rId240" Type="http://schemas.openxmlformats.org/officeDocument/2006/relationships/hyperlink" Target="javascript:sym('19940')" TargetMode="External"/><Relationship Id="rId478" Type="http://schemas.openxmlformats.org/officeDocument/2006/relationships/hyperlink" Target="javascript:sym('29820')" TargetMode="External"/><Relationship Id="rId685" Type="http://schemas.openxmlformats.org/officeDocument/2006/relationships/hyperlink" Target="javascript:sym('38500')" TargetMode="External"/><Relationship Id="rId892" Type="http://schemas.openxmlformats.org/officeDocument/2006/relationships/hyperlink" Target="javascript:sym('47340')" TargetMode="External"/><Relationship Id="rId906" Type="http://schemas.openxmlformats.org/officeDocument/2006/relationships/hyperlink" Target="javascript:sym('47980')" TargetMode="External"/><Relationship Id="rId35" Type="http://schemas.openxmlformats.org/officeDocument/2006/relationships/hyperlink" Target="javascript:sym('11220')" TargetMode="External"/><Relationship Id="rId100" Type="http://schemas.openxmlformats.org/officeDocument/2006/relationships/hyperlink" Target="javascript:sym('13940')" TargetMode="External"/><Relationship Id="rId338" Type="http://schemas.openxmlformats.org/officeDocument/2006/relationships/hyperlink" Target="javascript:sym('24140')" TargetMode="External"/><Relationship Id="rId545" Type="http://schemas.openxmlformats.org/officeDocument/2006/relationships/hyperlink" Target="javascript:sym('32580')" TargetMode="External"/><Relationship Id="rId752" Type="http://schemas.openxmlformats.org/officeDocument/2006/relationships/hyperlink" Target="javascript:sym('41620')" TargetMode="External"/><Relationship Id="rId184" Type="http://schemas.openxmlformats.org/officeDocument/2006/relationships/hyperlink" Target="javascript:sym('17620')" TargetMode="External"/><Relationship Id="rId391" Type="http://schemas.openxmlformats.org/officeDocument/2006/relationships/hyperlink" Target="javascript:sym('26220')" TargetMode="External"/><Relationship Id="rId405" Type="http://schemas.openxmlformats.org/officeDocument/2006/relationships/hyperlink" Target="javascript:sym('26780')" TargetMode="External"/><Relationship Id="rId612" Type="http://schemas.openxmlformats.org/officeDocument/2006/relationships/hyperlink" Target="javascript:sym('35420')" TargetMode="External"/><Relationship Id="rId251" Type="http://schemas.openxmlformats.org/officeDocument/2006/relationships/hyperlink" Target="javascript:sym('20420')" TargetMode="External"/><Relationship Id="rId489" Type="http://schemas.openxmlformats.org/officeDocument/2006/relationships/hyperlink" Target="javascript:sym('30280')" TargetMode="External"/><Relationship Id="rId696" Type="http://schemas.openxmlformats.org/officeDocument/2006/relationships/hyperlink" Target="javascript:sym('38920')" TargetMode="External"/><Relationship Id="rId917" Type="http://schemas.openxmlformats.org/officeDocument/2006/relationships/hyperlink" Target="javascript:sym('48540')" TargetMode="External"/><Relationship Id="rId46" Type="http://schemas.openxmlformats.org/officeDocument/2006/relationships/hyperlink" Target="javascript:sym('11700')" TargetMode="External"/><Relationship Id="rId349" Type="http://schemas.openxmlformats.org/officeDocument/2006/relationships/hyperlink" Target="javascript:sym('24540')" TargetMode="External"/><Relationship Id="rId556" Type="http://schemas.openxmlformats.org/officeDocument/2006/relationships/hyperlink" Target="javascript:sym('33060')" TargetMode="External"/><Relationship Id="rId763" Type="http://schemas.openxmlformats.org/officeDocument/2006/relationships/hyperlink" Target="javascript:sym('42020')" TargetMode="External"/><Relationship Id="rId111" Type="http://schemas.openxmlformats.org/officeDocument/2006/relationships/hyperlink" Target="javascript:sym('14420')" TargetMode="External"/><Relationship Id="rId195" Type="http://schemas.openxmlformats.org/officeDocument/2006/relationships/hyperlink" Target="javascript:sym('18060')" TargetMode="External"/><Relationship Id="rId209" Type="http://schemas.openxmlformats.org/officeDocument/2006/relationships/hyperlink" Target="javascript:sym('18700')" TargetMode="External"/><Relationship Id="rId416" Type="http://schemas.openxmlformats.org/officeDocument/2006/relationships/hyperlink" Target="javascript:sym('27180')" TargetMode="External"/><Relationship Id="rId623" Type="http://schemas.openxmlformats.org/officeDocument/2006/relationships/hyperlink" Target="javascript:sym('35900')" TargetMode="External"/><Relationship Id="rId830" Type="http://schemas.openxmlformats.org/officeDocument/2006/relationships/hyperlink" Target="javascript:sym('41180')" TargetMode="External"/><Relationship Id="rId928" Type="http://schemas.openxmlformats.org/officeDocument/2006/relationships/hyperlink" Target="javascript:sym('49060')" TargetMode="External"/><Relationship Id="rId57" Type="http://schemas.openxmlformats.org/officeDocument/2006/relationships/hyperlink" Target="javascript:sym('12120')" TargetMode="External"/><Relationship Id="rId262" Type="http://schemas.openxmlformats.org/officeDocument/2006/relationships/hyperlink" Target="javascript:sym('20940')" TargetMode="External"/><Relationship Id="rId567" Type="http://schemas.openxmlformats.org/officeDocument/2006/relationships/hyperlink" Target="javascript:sym('33500')" TargetMode="External"/><Relationship Id="rId122" Type="http://schemas.openxmlformats.org/officeDocument/2006/relationships/hyperlink" Target="javascript:sym('14820')" TargetMode="External"/><Relationship Id="rId774" Type="http://schemas.openxmlformats.org/officeDocument/2006/relationships/hyperlink" Target="javascript:sym('42500')" TargetMode="External"/><Relationship Id="rId427" Type="http://schemas.openxmlformats.org/officeDocument/2006/relationships/hyperlink" Target="javascript:sym('27580')" TargetMode="External"/><Relationship Id="rId634" Type="http://schemas.openxmlformats.org/officeDocument/2006/relationships/hyperlink" Target="javascript:sym('36420')" TargetMode="External"/><Relationship Id="rId841" Type="http://schemas.openxmlformats.org/officeDocument/2006/relationships/hyperlink" Target="javascript:sym('45020')" TargetMode="External"/><Relationship Id="rId273" Type="http://schemas.openxmlformats.org/officeDocument/2006/relationships/hyperlink" Target="javascript:sym('21380')" TargetMode="External"/><Relationship Id="rId480" Type="http://schemas.openxmlformats.org/officeDocument/2006/relationships/hyperlink" Target="javascript:sym('29900')" TargetMode="External"/><Relationship Id="rId701" Type="http://schemas.openxmlformats.org/officeDocument/2006/relationships/hyperlink" Target="javascript:sym('39150')" TargetMode="External"/><Relationship Id="rId939" Type="http://schemas.openxmlformats.org/officeDocument/2006/relationships/hyperlink" Target="javascript:sym('49500')" TargetMode="External"/><Relationship Id="rId68" Type="http://schemas.openxmlformats.org/officeDocument/2006/relationships/hyperlink" Target="javascript:sym('12620')" TargetMode="External"/><Relationship Id="rId133" Type="http://schemas.openxmlformats.org/officeDocument/2006/relationships/hyperlink" Target="javascript:sym('15420')" TargetMode="External"/><Relationship Id="rId340" Type="http://schemas.openxmlformats.org/officeDocument/2006/relationships/hyperlink" Target="javascript:sym('24220')" TargetMode="External"/><Relationship Id="rId578" Type="http://schemas.openxmlformats.org/officeDocument/2006/relationships/hyperlink" Target="javascript:sym('34020')" TargetMode="External"/><Relationship Id="rId785" Type="http://schemas.openxmlformats.org/officeDocument/2006/relationships/hyperlink" Target="javascript:sym('42940')" TargetMode="External"/><Relationship Id="rId200" Type="http://schemas.openxmlformats.org/officeDocument/2006/relationships/hyperlink" Target="javascript:sym('18260')" TargetMode="External"/><Relationship Id="rId438" Type="http://schemas.openxmlformats.org/officeDocument/2006/relationships/hyperlink" Target="javascript:sym('28020')" TargetMode="External"/><Relationship Id="rId645" Type="http://schemas.openxmlformats.org/officeDocument/2006/relationships/hyperlink" Target="javascript:sym('36830')" TargetMode="External"/><Relationship Id="rId852" Type="http://schemas.openxmlformats.org/officeDocument/2006/relationships/hyperlink" Target="javascript:sym('45540')" TargetMode="External"/><Relationship Id="rId284" Type="http://schemas.openxmlformats.org/officeDocument/2006/relationships/hyperlink" Target="javascript:sym('21820')" TargetMode="External"/><Relationship Id="rId491" Type="http://schemas.openxmlformats.org/officeDocument/2006/relationships/hyperlink" Target="javascript:sym('30340')" TargetMode="External"/><Relationship Id="rId505" Type="http://schemas.openxmlformats.org/officeDocument/2006/relationships/hyperlink" Target="javascript:sym('31020')" TargetMode="External"/><Relationship Id="rId712" Type="http://schemas.openxmlformats.org/officeDocument/2006/relationships/hyperlink" Target="javascript:sym('39660')" TargetMode="External"/><Relationship Id="rId79" Type="http://schemas.openxmlformats.org/officeDocument/2006/relationships/hyperlink" Target="javascript:sym('13060')" TargetMode="External"/><Relationship Id="rId144" Type="http://schemas.openxmlformats.org/officeDocument/2006/relationships/hyperlink" Target="javascript:sym('15820')" TargetMode="External"/><Relationship Id="rId589" Type="http://schemas.openxmlformats.org/officeDocument/2006/relationships/hyperlink" Target="javascript:sym('34420')" TargetMode="External"/><Relationship Id="rId796" Type="http://schemas.openxmlformats.org/officeDocument/2006/relationships/hyperlink" Target="javascript:sym('43340')" TargetMode="External"/><Relationship Id="rId351" Type="http://schemas.openxmlformats.org/officeDocument/2006/relationships/hyperlink" Target="javascript:sym('24620')" TargetMode="External"/><Relationship Id="rId449" Type="http://schemas.openxmlformats.org/officeDocument/2006/relationships/hyperlink" Target="javascript:sym('28540')" TargetMode="External"/><Relationship Id="rId656" Type="http://schemas.openxmlformats.org/officeDocument/2006/relationships/hyperlink" Target="javascript:sym('37260')" TargetMode="External"/><Relationship Id="rId863" Type="http://schemas.openxmlformats.org/officeDocument/2006/relationships/hyperlink" Target="javascript:sym('45980')" TargetMode="External"/><Relationship Id="rId211" Type="http://schemas.openxmlformats.org/officeDocument/2006/relationships/hyperlink" Target="javascript:sym('18780')" TargetMode="External"/><Relationship Id="rId295" Type="http://schemas.openxmlformats.org/officeDocument/2006/relationships/hyperlink" Target="javascript:sym('22260')" TargetMode="External"/><Relationship Id="rId309" Type="http://schemas.openxmlformats.org/officeDocument/2006/relationships/hyperlink" Target="javascript:sym('22800')" TargetMode="External"/><Relationship Id="rId516" Type="http://schemas.openxmlformats.org/officeDocument/2006/relationships/hyperlink" Target="javascript:sym('31460')" TargetMode="External"/><Relationship Id="rId723" Type="http://schemas.openxmlformats.org/officeDocument/2006/relationships/hyperlink" Target="javascript:sym('40100')" TargetMode="External"/><Relationship Id="rId930" Type="http://schemas.openxmlformats.org/officeDocument/2006/relationships/hyperlink" Target="javascript:sym('49100')" TargetMode="External"/><Relationship Id="rId155" Type="http://schemas.openxmlformats.org/officeDocument/2006/relationships/hyperlink" Target="javascript:sym('16300')" TargetMode="External"/><Relationship Id="rId362" Type="http://schemas.openxmlformats.org/officeDocument/2006/relationships/hyperlink" Target="javascript:sym('25060')" TargetMode="External"/><Relationship Id="rId222" Type="http://schemas.openxmlformats.org/officeDocument/2006/relationships/hyperlink" Target="javascript:sym('19220')" TargetMode="External"/><Relationship Id="rId667" Type="http://schemas.openxmlformats.org/officeDocument/2006/relationships/hyperlink" Target="javascript:sym('37770')" TargetMode="External"/><Relationship Id="rId874" Type="http://schemas.openxmlformats.org/officeDocument/2006/relationships/hyperlink" Target="javascript:sym('46460')" TargetMode="External"/><Relationship Id="rId17" Type="http://schemas.openxmlformats.org/officeDocument/2006/relationships/hyperlink" Target="javascript:sym('10540')" TargetMode="External"/><Relationship Id="rId527" Type="http://schemas.openxmlformats.org/officeDocument/2006/relationships/hyperlink" Target="javascript:sym('31900')" TargetMode="External"/><Relationship Id="rId734" Type="http://schemas.openxmlformats.org/officeDocument/2006/relationships/hyperlink" Target="javascript:sym('40540')" TargetMode="External"/><Relationship Id="rId941" Type="http://schemas.openxmlformats.org/officeDocument/2006/relationships/hyperlink" Target="javascript:sym('49660')" TargetMode="External"/><Relationship Id="rId70" Type="http://schemas.openxmlformats.org/officeDocument/2006/relationships/hyperlink" Target="javascript:sym('12680')" TargetMode="External"/><Relationship Id="rId166" Type="http://schemas.openxmlformats.org/officeDocument/2006/relationships/hyperlink" Target="javascript:sym('16740')" TargetMode="External"/><Relationship Id="rId373" Type="http://schemas.openxmlformats.org/officeDocument/2006/relationships/hyperlink" Target="javascript:sym('25580')" TargetMode="External"/><Relationship Id="rId580" Type="http://schemas.openxmlformats.org/officeDocument/2006/relationships/hyperlink" Target="javascript:sym('34100')" TargetMode="External"/><Relationship Id="rId801" Type="http://schemas.openxmlformats.org/officeDocument/2006/relationships/hyperlink" Target="javascript:sym('43580')" TargetMode="External"/><Relationship Id="rId1" Type="http://schemas.openxmlformats.org/officeDocument/2006/relationships/hyperlink" Target="javascript:sort('ts',0,false)" TargetMode="External"/><Relationship Id="rId233" Type="http://schemas.openxmlformats.org/officeDocument/2006/relationships/hyperlink" Target="javascript:sym('19660')" TargetMode="External"/><Relationship Id="rId440" Type="http://schemas.openxmlformats.org/officeDocument/2006/relationships/hyperlink" Target="javascript:sym('28100')" TargetMode="External"/><Relationship Id="rId678" Type="http://schemas.openxmlformats.org/officeDocument/2006/relationships/hyperlink" Target="javascript:sym('38240')" TargetMode="External"/><Relationship Id="rId885" Type="http://schemas.openxmlformats.org/officeDocument/2006/relationships/hyperlink" Target="javascript:sym('47020')" TargetMode="External"/><Relationship Id="rId28" Type="http://schemas.openxmlformats.org/officeDocument/2006/relationships/hyperlink" Target="javascript:sym('10940')" TargetMode="External"/><Relationship Id="rId275" Type="http://schemas.openxmlformats.org/officeDocument/2006/relationships/hyperlink" Target="javascript:sym('21460')" TargetMode="External"/><Relationship Id="rId300" Type="http://schemas.openxmlformats.org/officeDocument/2006/relationships/hyperlink" Target="javascript:sym('22420')" TargetMode="External"/><Relationship Id="rId482" Type="http://schemas.openxmlformats.org/officeDocument/2006/relationships/hyperlink" Target="javascript:sym('29980')" TargetMode="External"/><Relationship Id="rId538" Type="http://schemas.openxmlformats.org/officeDocument/2006/relationships/hyperlink" Target="javascript:sym('32300')" TargetMode="External"/><Relationship Id="rId703" Type="http://schemas.openxmlformats.org/officeDocument/2006/relationships/hyperlink" Target="javascript:sym('39260')" TargetMode="External"/><Relationship Id="rId745" Type="http://schemas.openxmlformats.org/officeDocument/2006/relationships/hyperlink" Target="javascript:sym('40940')" TargetMode="External"/><Relationship Id="rId910" Type="http://schemas.openxmlformats.org/officeDocument/2006/relationships/hyperlink" Target="javascript:sym('48140')" TargetMode="External"/><Relationship Id="rId81" Type="http://schemas.openxmlformats.org/officeDocument/2006/relationships/hyperlink" Target="javascript:sym('13140')" TargetMode="External"/><Relationship Id="rId135" Type="http://schemas.openxmlformats.org/officeDocument/2006/relationships/hyperlink" Target="javascript:sym('15500')" TargetMode="External"/><Relationship Id="rId177" Type="http://schemas.openxmlformats.org/officeDocument/2006/relationships/hyperlink" Target="javascript:sym('17340')" TargetMode="External"/><Relationship Id="rId342" Type="http://schemas.openxmlformats.org/officeDocument/2006/relationships/hyperlink" Target="javascript:sym('24300')" TargetMode="External"/><Relationship Id="rId384" Type="http://schemas.openxmlformats.org/officeDocument/2006/relationships/hyperlink" Target="javascript:sym('25900')" TargetMode="External"/><Relationship Id="rId591" Type="http://schemas.openxmlformats.org/officeDocument/2006/relationships/hyperlink" Target="javascript:sym('34500')" TargetMode="External"/><Relationship Id="rId605" Type="http://schemas.openxmlformats.org/officeDocument/2006/relationships/hyperlink" Target="javascript:sym('35060')" TargetMode="External"/><Relationship Id="rId787" Type="http://schemas.openxmlformats.org/officeDocument/2006/relationships/hyperlink" Target="javascript:sym('43020')" TargetMode="External"/><Relationship Id="rId812" Type="http://schemas.openxmlformats.org/officeDocument/2006/relationships/hyperlink" Target="javascript:sym('44060')" TargetMode="External"/><Relationship Id="rId202" Type="http://schemas.openxmlformats.org/officeDocument/2006/relationships/hyperlink" Target="javascript:sym('18380')" TargetMode="External"/><Relationship Id="rId244" Type="http://schemas.openxmlformats.org/officeDocument/2006/relationships/hyperlink" Target="javascript:sym('20100')" TargetMode="External"/><Relationship Id="rId647" Type="http://schemas.openxmlformats.org/officeDocument/2006/relationships/hyperlink" Target="javascript:sym('36840')" TargetMode="External"/><Relationship Id="rId689" Type="http://schemas.openxmlformats.org/officeDocument/2006/relationships/hyperlink" Target="javascript:sym('38660')" TargetMode="External"/><Relationship Id="rId854" Type="http://schemas.openxmlformats.org/officeDocument/2006/relationships/hyperlink" Target="javascript:sym('45620')" TargetMode="External"/><Relationship Id="rId896" Type="http://schemas.openxmlformats.org/officeDocument/2006/relationships/hyperlink" Target="javascript:sym('47540')" TargetMode="External"/><Relationship Id="rId39" Type="http://schemas.openxmlformats.org/officeDocument/2006/relationships/hyperlink" Target="javascript:sym('11460')" TargetMode="External"/><Relationship Id="rId286" Type="http://schemas.openxmlformats.org/officeDocument/2006/relationships/hyperlink" Target="javascript:sym('21860')" TargetMode="External"/><Relationship Id="rId451" Type="http://schemas.openxmlformats.org/officeDocument/2006/relationships/hyperlink" Target="javascript:sym('28620')" TargetMode="External"/><Relationship Id="rId493" Type="http://schemas.openxmlformats.org/officeDocument/2006/relationships/hyperlink" Target="javascript:sym('30420')" TargetMode="External"/><Relationship Id="rId507" Type="http://schemas.openxmlformats.org/officeDocument/2006/relationships/hyperlink" Target="javascript:sym('31080')" TargetMode="External"/><Relationship Id="rId549" Type="http://schemas.openxmlformats.org/officeDocument/2006/relationships/hyperlink" Target="javascript:sym('32740')" TargetMode="External"/><Relationship Id="rId714" Type="http://schemas.openxmlformats.org/officeDocument/2006/relationships/hyperlink" Target="javascript:sym('39740')" TargetMode="External"/><Relationship Id="rId756" Type="http://schemas.openxmlformats.org/officeDocument/2006/relationships/hyperlink" Target="javascript:sym('41760')" TargetMode="External"/><Relationship Id="rId921" Type="http://schemas.openxmlformats.org/officeDocument/2006/relationships/hyperlink" Target="javascript:sym('48700')" TargetMode="External"/><Relationship Id="rId50" Type="http://schemas.openxmlformats.org/officeDocument/2006/relationships/hyperlink" Target="javascript:sym('11860')" TargetMode="External"/><Relationship Id="rId104" Type="http://schemas.openxmlformats.org/officeDocument/2006/relationships/hyperlink" Target="javascript:sym('14100')" TargetMode="External"/><Relationship Id="rId146" Type="http://schemas.openxmlformats.org/officeDocument/2006/relationships/hyperlink" Target="javascript:sym('15940')" TargetMode="External"/><Relationship Id="rId188" Type="http://schemas.openxmlformats.org/officeDocument/2006/relationships/hyperlink" Target="javascript:sym('17740')" TargetMode="External"/><Relationship Id="rId311" Type="http://schemas.openxmlformats.org/officeDocument/2006/relationships/hyperlink" Target="javascript:sym('22840')" TargetMode="External"/><Relationship Id="rId353" Type="http://schemas.openxmlformats.org/officeDocument/2006/relationships/hyperlink" Target="javascript:sym('24700')" TargetMode="External"/><Relationship Id="rId395" Type="http://schemas.openxmlformats.org/officeDocument/2006/relationships/hyperlink" Target="javascript:sym('26380')" TargetMode="External"/><Relationship Id="rId409" Type="http://schemas.openxmlformats.org/officeDocument/2006/relationships/hyperlink" Target="javascript:sym('26940')" TargetMode="External"/><Relationship Id="rId560" Type="http://schemas.openxmlformats.org/officeDocument/2006/relationships/hyperlink" Target="javascript:sym('33220')" TargetMode="External"/><Relationship Id="rId798" Type="http://schemas.openxmlformats.org/officeDocument/2006/relationships/hyperlink" Target="javascript:sym('43420')" TargetMode="External"/><Relationship Id="rId92" Type="http://schemas.openxmlformats.org/officeDocument/2006/relationships/hyperlink" Target="javascript:sym('13620')" TargetMode="External"/><Relationship Id="rId213" Type="http://schemas.openxmlformats.org/officeDocument/2006/relationships/hyperlink" Target="javascript:sym('18860')" TargetMode="External"/><Relationship Id="rId420" Type="http://schemas.openxmlformats.org/officeDocument/2006/relationships/hyperlink" Target="javascript:sym('27340')" TargetMode="External"/><Relationship Id="rId616" Type="http://schemas.openxmlformats.org/officeDocument/2006/relationships/hyperlink" Target="javascript:sym('35620')" TargetMode="External"/><Relationship Id="rId658" Type="http://schemas.openxmlformats.org/officeDocument/2006/relationships/hyperlink" Target="javascript:sym('37340')" TargetMode="External"/><Relationship Id="rId823" Type="http://schemas.openxmlformats.org/officeDocument/2006/relationships/hyperlink" Target="javascript:sym('44500')" TargetMode="External"/><Relationship Id="rId865" Type="http://schemas.openxmlformats.org/officeDocument/2006/relationships/hyperlink" Target="javascript:sym('46060')" TargetMode="External"/><Relationship Id="rId255" Type="http://schemas.openxmlformats.org/officeDocument/2006/relationships/hyperlink" Target="javascript:sym('20580')" TargetMode="External"/><Relationship Id="rId297" Type="http://schemas.openxmlformats.org/officeDocument/2006/relationships/hyperlink" Target="javascript:sym('22300')" TargetMode="External"/><Relationship Id="rId462" Type="http://schemas.openxmlformats.org/officeDocument/2006/relationships/hyperlink" Target="javascript:sym('29100')" TargetMode="External"/><Relationship Id="rId518" Type="http://schemas.openxmlformats.org/officeDocument/2006/relationships/hyperlink" Target="javascript:sym('31540')" TargetMode="External"/><Relationship Id="rId725" Type="http://schemas.openxmlformats.org/officeDocument/2006/relationships/hyperlink" Target="javascript:sym('40180')" TargetMode="External"/><Relationship Id="rId932" Type="http://schemas.openxmlformats.org/officeDocument/2006/relationships/hyperlink" Target="javascript:sym('49220')" TargetMode="External"/><Relationship Id="rId115" Type="http://schemas.openxmlformats.org/officeDocument/2006/relationships/hyperlink" Target="javascript:sym('14580')" TargetMode="External"/><Relationship Id="rId157" Type="http://schemas.openxmlformats.org/officeDocument/2006/relationships/hyperlink" Target="javascript:sym('16380')" TargetMode="External"/><Relationship Id="rId322" Type="http://schemas.openxmlformats.org/officeDocument/2006/relationships/hyperlink" Target="javascript:sym('23460')" TargetMode="External"/><Relationship Id="rId364" Type="http://schemas.openxmlformats.org/officeDocument/2006/relationships/hyperlink" Target="javascript:sym('25180')" TargetMode="External"/><Relationship Id="rId767" Type="http://schemas.openxmlformats.org/officeDocument/2006/relationships/hyperlink" Target="javascript:sym('42200')" TargetMode="External"/><Relationship Id="rId61" Type="http://schemas.openxmlformats.org/officeDocument/2006/relationships/hyperlink" Target="javascript:sym('12260')" TargetMode="External"/><Relationship Id="rId199" Type="http://schemas.openxmlformats.org/officeDocument/2006/relationships/hyperlink" Target="javascript:sym('18220')" TargetMode="External"/><Relationship Id="rId571" Type="http://schemas.openxmlformats.org/officeDocument/2006/relationships/hyperlink" Target="javascript:sym('33660')" TargetMode="External"/><Relationship Id="rId627" Type="http://schemas.openxmlformats.org/officeDocument/2006/relationships/hyperlink" Target="javascript:sym('36100')" TargetMode="External"/><Relationship Id="rId669" Type="http://schemas.openxmlformats.org/officeDocument/2006/relationships/hyperlink" Target="javascript:sym('37800')" TargetMode="External"/><Relationship Id="rId834" Type="http://schemas.openxmlformats.org/officeDocument/2006/relationships/hyperlink" Target="javascript:sym('44740')" TargetMode="External"/><Relationship Id="rId876" Type="http://schemas.openxmlformats.org/officeDocument/2006/relationships/hyperlink" Target="javascript:sym('46540')" TargetMode="External"/><Relationship Id="rId19" Type="http://schemas.openxmlformats.org/officeDocument/2006/relationships/hyperlink" Target="javascript:sym('10620')" TargetMode="External"/><Relationship Id="rId224" Type="http://schemas.openxmlformats.org/officeDocument/2006/relationships/hyperlink" Target="javascript:sym('19300')" TargetMode="External"/><Relationship Id="rId266" Type="http://schemas.openxmlformats.org/officeDocument/2006/relationships/hyperlink" Target="javascript:sym('21120')" TargetMode="External"/><Relationship Id="rId431" Type="http://schemas.openxmlformats.org/officeDocument/2006/relationships/hyperlink" Target="javascript:sym('27700')" TargetMode="External"/><Relationship Id="rId473" Type="http://schemas.openxmlformats.org/officeDocument/2006/relationships/hyperlink" Target="javascript:sym('29620')" TargetMode="External"/><Relationship Id="rId529" Type="http://schemas.openxmlformats.org/officeDocument/2006/relationships/hyperlink" Target="javascript:sym('31940')" TargetMode="External"/><Relationship Id="rId680" Type="http://schemas.openxmlformats.org/officeDocument/2006/relationships/hyperlink" Target="javascript:sym('38300')" TargetMode="External"/><Relationship Id="rId736" Type="http://schemas.openxmlformats.org/officeDocument/2006/relationships/hyperlink" Target="javascript:sym('40620')" TargetMode="External"/><Relationship Id="rId901" Type="http://schemas.openxmlformats.org/officeDocument/2006/relationships/hyperlink" Target="javascript:sym('47780')" TargetMode="External"/><Relationship Id="rId30" Type="http://schemas.openxmlformats.org/officeDocument/2006/relationships/hyperlink" Target="javascript:sym('11020')" TargetMode="External"/><Relationship Id="rId126" Type="http://schemas.openxmlformats.org/officeDocument/2006/relationships/hyperlink" Target="javascript:sym('15100')" TargetMode="External"/><Relationship Id="rId168" Type="http://schemas.openxmlformats.org/officeDocument/2006/relationships/hyperlink" Target="javascript:sym('16860')" TargetMode="External"/><Relationship Id="rId333" Type="http://schemas.openxmlformats.org/officeDocument/2006/relationships/hyperlink" Target="javascript:sym('23940')" TargetMode="External"/><Relationship Id="rId540" Type="http://schemas.openxmlformats.org/officeDocument/2006/relationships/hyperlink" Target="javascript:sym('32380')" TargetMode="External"/><Relationship Id="rId778" Type="http://schemas.openxmlformats.org/officeDocument/2006/relationships/hyperlink" Target="javascript:sym('42680')" TargetMode="External"/><Relationship Id="rId943" Type="http://schemas.openxmlformats.org/officeDocument/2006/relationships/hyperlink" Target="javascript:sym('49740')" TargetMode="External"/><Relationship Id="rId72" Type="http://schemas.openxmlformats.org/officeDocument/2006/relationships/hyperlink" Target="javascript:sym('12740')" TargetMode="External"/><Relationship Id="rId375" Type="http://schemas.openxmlformats.org/officeDocument/2006/relationships/hyperlink" Target="javascript:sym('25700')" TargetMode="External"/><Relationship Id="rId582" Type="http://schemas.openxmlformats.org/officeDocument/2006/relationships/hyperlink" Target="javascript:sym('34180')" TargetMode="External"/><Relationship Id="rId638" Type="http://schemas.openxmlformats.org/officeDocument/2006/relationships/hyperlink" Target="javascript:sym('36580')" TargetMode="External"/><Relationship Id="rId803" Type="http://schemas.openxmlformats.org/officeDocument/2006/relationships/hyperlink" Target="javascript:sym('43660')" TargetMode="External"/><Relationship Id="rId845" Type="http://schemas.openxmlformats.org/officeDocument/2006/relationships/hyperlink" Target="javascript:sym('45220')" TargetMode="External"/><Relationship Id="rId3" Type="http://schemas.openxmlformats.org/officeDocument/2006/relationships/hyperlink" Target="javascript:sort('ts',2,false)" TargetMode="External"/><Relationship Id="rId235" Type="http://schemas.openxmlformats.org/officeDocument/2006/relationships/hyperlink" Target="javascript:sym('19740')" TargetMode="External"/><Relationship Id="rId277" Type="http://schemas.openxmlformats.org/officeDocument/2006/relationships/hyperlink" Target="javascript:sym('21540')" TargetMode="External"/><Relationship Id="rId400" Type="http://schemas.openxmlformats.org/officeDocument/2006/relationships/hyperlink" Target="javascript:sym('26580')" TargetMode="External"/><Relationship Id="rId442" Type="http://schemas.openxmlformats.org/officeDocument/2006/relationships/hyperlink" Target="javascript:sym('28180')" TargetMode="External"/><Relationship Id="rId484" Type="http://schemas.openxmlformats.org/officeDocument/2006/relationships/hyperlink" Target="javascript:sym('30060')" TargetMode="External"/><Relationship Id="rId705" Type="http://schemas.openxmlformats.org/officeDocument/2006/relationships/hyperlink" Target="javascript:sym('39340')" TargetMode="External"/><Relationship Id="rId887" Type="http://schemas.openxmlformats.org/officeDocument/2006/relationships/hyperlink" Target="javascript:sym('47180')" TargetMode="External"/><Relationship Id="rId137" Type="http://schemas.openxmlformats.org/officeDocument/2006/relationships/hyperlink" Target="javascript:sym('15580')" TargetMode="External"/><Relationship Id="rId302" Type="http://schemas.openxmlformats.org/officeDocument/2006/relationships/hyperlink" Target="javascript:sym('22520')" TargetMode="External"/><Relationship Id="rId344" Type="http://schemas.openxmlformats.org/officeDocument/2006/relationships/hyperlink" Target="javascript:sym('24340')" TargetMode="External"/><Relationship Id="rId691" Type="http://schemas.openxmlformats.org/officeDocument/2006/relationships/hyperlink" Target="javascript:sym('38740')" TargetMode="External"/><Relationship Id="rId747" Type="http://schemas.openxmlformats.org/officeDocument/2006/relationships/hyperlink" Target="javascript:sym('41400')" TargetMode="External"/><Relationship Id="rId789" Type="http://schemas.openxmlformats.org/officeDocument/2006/relationships/hyperlink" Target="javascript:sym('43100')" TargetMode="External"/><Relationship Id="rId912" Type="http://schemas.openxmlformats.org/officeDocument/2006/relationships/hyperlink" Target="javascript:sym('48220')" TargetMode="External"/><Relationship Id="rId41" Type="http://schemas.openxmlformats.org/officeDocument/2006/relationships/hyperlink" Target="javascript:sym('11540')" TargetMode="External"/><Relationship Id="rId83" Type="http://schemas.openxmlformats.org/officeDocument/2006/relationships/hyperlink" Target="javascript:sym('13220')" TargetMode="External"/><Relationship Id="rId179" Type="http://schemas.openxmlformats.org/officeDocument/2006/relationships/hyperlink" Target="javascript:sym('17420')" TargetMode="External"/><Relationship Id="rId386" Type="http://schemas.openxmlformats.org/officeDocument/2006/relationships/hyperlink" Target="javascript:sym('25980')" TargetMode="External"/><Relationship Id="rId551" Type="http://schemas.openxmlformats.org/officeDocument/2006/relationships/hyperlink" Target="javascript:sym('32820')" TargetMode="External"/><Relationship Id="rId593" Type="http://schemas.openxmlformats.org/officeDocument/2006/relationships/hyperlink" Target="javascript:sym('34580')" TargetMode="External"/><Relationship Id="rId607" Type="http://schemas.openxmlformats.org/officeDocument/2006/relationships/hyperlink" Target="javascript:sym('35140')" TargetMode="External"/><Relationship Id="rId649" Type="http://schemas.openxmlformats.org/officeDocument/2006/relationships/hyperlink" Target="javascript:sym('36940')" TargetMode="External"/><Relationship Id="rId814" Type="http://schemas.openxmlformats.org/officeDocument/2006/relationships/hyperlink" Target="javascript:sym('44140')" TargetMode="External"/><Relationship Id="rId856" Type="http://schemas.openxmlformats.org/officeDocument/2006/relationships/hyperlink" Target="javascript:sym('45700')" TargetMode="External"/><Relationship Id="rId190" Type="http://schemas.openxmlformats.org/officeDocument/2006/relationships/hyperlink" Target="javascript:sym('17820')" TargetMode="External"/><Relationship Id="rId204" Type="http://schemas.openxmlformats.org/officeDocument/2006/relationships/hyperlink" Target="javascript:sym('18460')" TargetMode="External"/><Relationship Id="rId246" Type="http://schemas.openxmlformats.org/officeDocument/2006/relationships/hyperlink" Target="javascript:sym('20180')" TargetMode="External"/><Relationship Id="rId288" Type="http://schemas.openxmlformats.org/officeDocument/2006/relationships/hyperlink" Target="javascript:sym('21980')" TargetMode="External"/><Relationship Id="rId411" Type="http://schemas.openxmlformats.org/officeDocument/2006/relationships/hyperlink" Target="javascript:sym('27020')" TargetMode="External"/><Relationship Id="rId453" Type="http://schemas.openxmlformats.org/officeDocument/2006/relationships/hyperlink" Target="javascript:sym('28700')" TargetMode="External"/><Relationship Id="rId509" Type="http://schemas.openxmlformats.org/officeDocument/2006/relationships/hyperlink" Target="javascript:sym('31180')" TargetMode="External"/><Relationship Id="rId660" Type="http://schemas.openxmlformats.org/officeDocument/2006/relationships/hyperlink" Target="javascript:sym('37460')" TargetMode="External"/><Relationship Id="rId898" Type="http://schemas.openxmlformats.org/officeDocument/2006/relationships/hyperlink" Target="javascript:sym('47620')" TargetMode="External"/><Relationship Id="rId106" Type="http://schemas.openxmlformats.org/officeDocument/2006/relationships/hyperlink" Target="javascript:sym('14180')" TargetMode="External"/><Relationship Id="rId313" Type="http://schemas.openxmlformats.org/officeDocument/2006/relationships/hyperlink" Target="javascript:sym('22900')" TargetMode="External"/><Relationship Id="rId495" Type="http://schemas.openxmlformats.org/officeDocument/2006/relationships/hyperlink" Target="javascript:sym('30580')" TargetMode="External"/><Relationship Id="rId716" Type="http://schemas.openxmlformats.org/officeDocument/2006/relationships/hyperlink" Target="javascript:sym('39820')" TargetMode="External"/><Relationship Id="rId758" Type="http://schemas.openxmlformats.org/officeDocument/2006/relationships/hyperlink" Target="javascript:sym('41820')" TargetMode="External"/><Relationship Id="rId923" Type="http://schemas.openxmlformats.org/officeDocument/2006/relationships/hyperlink" Target="javascript:sym('48820')" TargetMode="External"/><Relationship Id="rId10" Type="http://schemas.openxmlformats.org/officeDocument/2006/relationships/hyperlink" Target="javascript:sym('10180')" TargetMode="External"/><Relationship Id="rId52" Type="http://schemas.openxmlformats.org/officeDocument/2006/relationships/hyperlink" Target="javascript:sym('11940')" TargetMode="External"/><Relationship Id="rId94" Type="http://schemas.openxmlformats.org/officeDocument/2006/relationships/hyperlink" Target="javascript:sym('13700')" TargetMode="External"/><Relationship Id="rId148" Type="http://schemas.openxmlformats.org/officeDocument/2006/relationships/hyperlink" Target="javascript:sym('16020')" TargetMode="External"/><Relationship Id="rId355" Type="http://schemas.openxmlformats.org/officeDocument/2006/relationships/hyperlink" Target="javascript:sym('24780')" TargetMode="External"/><Relationship Id="rId397" Type="http://schemas.openxmlformats.org/officeDocument/2006/relationships/hyperlink" Target="javascript:sym('26460')" TargetMode="External"/><Relationship Id="rId520" Type="http://schemas.openxmlformats.org/officeDocument/2006/relationships/hyperlink" Target="javascript:sym('31620')" TargetMode="External"/><Relationship Id="rId562" Type="http://schemas.openxmlformats.org/officeDocument/2006/relationships/hyperlink" Target="javascript:sym('33300')" TargetMode="External"/><Relationship Id="rId618" Type="http://schemas.openxmlformats.org/officeDocument/2006/relationships/hyperlink" Target="javascript:sym('35700')" TargetMode="External"/><Relationship Id="rId825" Type="http://schemas.openxmlformats.org/officeDocument/2006/relationships/hyperlink" Target="javascript:sym('44580')" TargetMode="External"/><Relationship Id="rId215" Type="http://schemas.openxmlformats.org/officeDocument/2006/relationships/hyperlink" Target="javascript:sym('18900')" TargetMode="External"/><Relationship Id="rId257" Type="http://schemas.openxmlformats.org/officeDocument/2006/relationships/hyperlink" Target="javascript:sym('20700')" TargetMode="External"/><Relationship Id="rId422" Type="http://schemas.openxmlformats.org/officeDocument/2006/relationships/hyperlink" Target="javascript:sym('27420')" TargetMode="External"/><Relationship Id="rId464" Type="http://schemas.openxmlformats.org/officeDocument/2006/relationships/hyperlink" Target="javascript:sym('29200')" TargetMode="External"/><Relationship Id="rId867" Type="http://schemas.openxmlformats.org/officeDocument/2006/relationships/hyperlink" Target="javascript:sym('46140')" TargetMode="External"/><Relationship Id="rId299" Type="http://schemas.openxmlformats.org/officeDocument/2006/relationships/hyperlink" Target="javascript:sym('22380')" TargetMode="External"/><Relationship Id="rId727" Type="http://schemas.openxmlformats.org/officeDocument/2006/relationships/hyperlink" Target="javascript:sym('40260')" TargetMode="External"/><Relationship Id="rId934" Type="http://schemas.openxmlformats.org/officeDocument/2006/relationships/hyperlink" Target="javascript:sym('49300')" TargetMode="External"/><Relationship Id="rId63" Type="http://schemas.openxmlformats.org/officeDocument/2006/relationships/hyperlink" Target="javascript:sym('12380')" TargetMode="External"/><Relationship Id="rId159" Type="http://schemas.openxmlformats.org/officeDocument/2006/relationships/hyperlink" Target="javascript:sym('16460')" TargetMode="External"/><Relationship Id="rId366" Type="http://schemas.openxmlformats.org/officeDocument/2006/relationships/hyperlink" Target="javascript:sym('25220')" TargetMode="External"/><Relationship Id="rId573" Type="http://schemas.openxmlformats.org/officeDocument/2006/relationships/hyperlink" Target="javascript:sym('33740')" TargetMode="External"/><Relationship Id="rId780" Type="http://schemas.openxmlformats.org/officeDocument/2006/relationships/hyperlink" Target="javascript:sym('42740')" TargetMode="External"/><Relationship Id="rId226" Type="http://schemas.openxmlformats.org/officeDocument/2006/relationships/hyperlink" Target="javascript:sym('19420')" TargetMode="External"/><Relationship Id="rId433" Type="http://schemas.openxmlformats.org/officeDocument/2006/relationships/hyperlink" Target="javascript:sym('27780')" TargetMode="External"/><Relationship Id="rId878" Type="http://schemas.openxmlformats.org/officeDocument/2006/relationships/hyperlink" Target="javascript:sym('46660')" TargetMode="External"/><Relationship Id="rId640" Type="http://schemas.openxmlformats.org/officeDocument/2006/relationships/hyperlink" Target="javascript:sym('36660')" TargetMode="External"/><Relationship Id="rId738" Type="http://schemas.openxmlformats.org/officeDocument/2006/relationships/hyperlink" Target="javascript:sym('40700')" TargetMode="External"/><Relationship Id="rId945" Type="http://schemas.openxmlformats.org/officeDocument/2006/relationships/hyperlink" Target="javascript:sym('49820')" TargetMode="External"/><Relationship Id="rId74" Type="http://schemas.openxmlformats.org/officeDocument/2006/relationships/hyperlink" Target="javascript:sym('12860')" TargetMode="External"/><Relationship Id="rId377" Type="http://schemas.openxmlformats.org/officeDocument/2006/relationships/hyperlink" Target="javascript:sym('25740')" TargetMode="External"/><Relationship Id="rId500" Type="http://schemas.openxmlformats.org/officeDocument/2006/relationships/hyperlink" Target="javascript:sym('30820')" TargetMode="External"/><Relationship Id="rId584" Type="http://schemas.openxmlformats.org/officeDocument/2006/relationships/hyperlink" Target="javascript:sym('34260')" TargetMode="External"/><Relationship Id="rId805" Type="http://schemas.openxmlformats.org/officeDocument/2006/relationships/hyperlink" Target="javascript:sym('43740')" TargetMode="External"/><Relationship Id="rId5" Type="http://schemas.openxmlformats.org/officeDocument/2006/relationships/hyperlink" Target="javascript:sort('ts',4,true)" TargetMode="External"/><Relationship Id="rId237" Type="http://schemas.openxmlformats.org/officeDocument/2006/relationships/hyperlink" Target="javascript:sym('19780')" TargetMode="External"/><Relationship Id="rId791" Type="http://schemas.openxmlformats.org/officeDocument/2006/relationships/hyperlink" Target="javascript:sym('43180')" TargetMode="External"/><Relationship Id="rId889" Type="http://schemas.openxmlformats.org/officeDocument/2006/relationships/hyperlink" Target="javascript:sym('47240')" TargetMode="External"/><Relationship Id="rId444" Type="http://schemas.openxmlformats.org/officeDocument/2006/relationships/hyperlink" Target="javascript:sym('28300')" TargetMode="External"/><Relationship Id="rId651" Type="http://schemas.openxmlformats.org/officeDocument/2006/relationships/hyperlink" Target="javascript:sym('37060')" TargetMode="External"/><Relationship Id="rId749" Type="http://schemas.openxmlformats.org/officeDocument/2006/relationships/hyperlink" Target="javascript:sym('41460')" TargetMode="External"/><Relationship Id="rId290" Type="http://schemas.openxmlformats.org/officeDocument/2006/relationships/hyperlink" Target="javascript:sym('22060')" TargetMode="External"/><Relationship Id="rId304" Type="http://schemas.openxmlformats.org/officeDocument/2006/relationships/hyperlink" Target="javascript:sym('22580')" TargetMode="External"/><Relationship Id="rId388" Type="http://schemas.openxmlformats.org/officeDocument/2006/relationships/hyperlink" Target="javascript:sym('26090')" TargetMode="External"/><Relationship Id="rId511" Type="http://schemas.openxmlformats.org/officeDocument/2006/relationships/hyperlink" Target="javascript:sym('31260')" TargetMode="External"/><Relationship Id="rId609" Type="http://schemas.openxmlformats.org/officeDocument/2006/relationships/hyperlink" Target="javascript:sym('35260')" TargetMode="External"/><Relationship Id="rId85" Type="http://schemas.openxmlformats.org/officeDocument/2006/relationships/hyperlink" Target="javascript:sym('13300')" TargetMode="External"/><Relationship Id="rId150" Type="http://schemas.openxmlformats.org/officeDocument/2006/relationships/hyperlink" Target="javascript:sym('16100')" TargetMode="External"/><Relationship Id="rId595" Type="http://schemas.openxmlformats.org/officeDocument/2006/relationships/hyperlink" Target="javascript:sym('34660')" TargetMode="External"/><Relationship Id="rId816" Type="http://schemas.openxmlformats.org/officeDocument/2006/relationships/hyperlink" Target="javascript:sym('44220')" TargetMode="External"/><Relationship Id="rId248" Type="http://schemas.openxmlformats.org/officeDocument/2006/relationships/hyperlink" Target="javascript:sym('20260')" TargetMode="External"/><Relationship Id="rId455" Type="http://schemas.openxmlformats.org/officeDocument/2006/relationships/hyperlink" Target="javascript:sym('28780')" TargetMode="External"/><Relationship Id="rId662" Type="http://schemas.openxmlformats.org/officeDocument/2006/relationships/hyperlink" Target="javascript:sym('37540')" TargetMode="External"/><Relationship Id="rId12" Type="http://schemas.openxmlformats.org/officeDocument/2006/relationships/hyperlink" Target="javascript:sym('10300')" TargetMode="External"/><Relationship Id="rId108" Type="http://schemas.openxmlformats.org/officeDocument/2006/relationships/hyperlink" Target="javascript:sym('14260')" TargetMode="External"/><Relationship Id="rId315" Type="http://schemas.openxmlformats.org/officeDocument/2006/relationships/hyperlink" Target="javascript:sym('23140')" TargetMode="External"/><Relationship Id="rId522" Type="http://schemas.openxmlformats.org/officeDocument/2006/relationships/hyperlink" Target="javascript:sym('31680')" TargetMode="External"/><Relationship Id="rId96" Type="http://schemas.openxmlformats.org/officeDocument/2006/relationships/hyperlink" Target="javascript:sym('13740')" TargetMode="External"/><Relationship Id="rId161" Type="http://schemas.openxmlformats.org/officeDocument/2006/relationships/hyperlink" Target="javascript:sym('16540')" TargetMode="External"/><Relationship Id="rId399" Type="http://schemas.openxmlformats.org/officeDocument/2006/relationships/hyperlink" Target="javascript:sym('26540')" TargetMode="External"/><Relationship Id="rId827" Type="http://schemas.openxmlformats.org/officeDocument/2006/relationships/hyperlink" Target="javascript:sym('41100')" TargetMode="External"/><Relationship Id="rId259" Type="http://schemas.openxmlformats.org/officeDocument/2006/relationships/hyperlink" Target="javascript:sym('20780')" TargetMode="External"/><Relationship Id="rId466" Type="http://schemas.openxmlformats.org/officeDocument/2006/relationships/hyperlink" Target="javascript:sym('29300')" TargetMode="External"/><Relationship Id="rId673" Type="http://schemas.openxmlformats.org/officeDocument/2006/relationships/hyperlink" Target="javascript:sym('37980')" TargetMode="External"/><Relationship Id="rId880" Type="http://schemas.openxmlformats.org/officeDocument/2006/relationships/hyperlink" Target="javascript:sym('46780')" TargetMode="External"/><Relationship Id="rId23" Type="http://schemas.openxmlformats.org/officeDocument/2006/relationships/hyperlink" Target="javascript:sym('10760')" TargetMode="External"/><Relationship Id="rId119" Type="http://schemas.openxmlformats.org/officeDocument/2006/relationships/hyperlink" Target="javascript:sym('14720')" TargetMode="External"/><Relationship Id="rId326" Type="http://schemas.openxmlformats.org/officeDocument/2006/relationships/hyperlink" Target="javascript:sym('23620')" TargetMode="External"/><Relationship Id="rId533" Type="http://schemas.openxmlformats.org/officeDocument/2006/relationships/hyperlink" Target="javascript:sym('32100')" TargetMode="External"/><Relationship Id="rId740" Type="http://schemas.openxmlformats.org/officeDocument/2006/relationships/hyperlink" Target="javascript:sym('40760')" TargetMode="External"/><Relationship Id="rId838" Type="http://schemas.openxmlformats.org/officeDocument/2006/relationships/hyperlink" Target="javascript:sym('44940')" TargetMode="External"/><Relationship Id="rId172" Type="http://schemas.openxmlformats.org/officeDocument/2006/relationships/hyperlink" Target="javascript:sym('17060')" TargetMode="External"/><Relationship Id="rId477" Type="http://schemas.openxmlformats.org/officeDocument/2006/relationships/hyperlink" Target="javascript:sym('29780')" TargetMode="External"/><Relationship Id="rId600" Type="http://schemas.openxmlformats.org/officeDocument/2006/relationships/hyperlink" Target="javascript:sym('34860')" TargetMode="External"/><Relationship Id="rId684" Type="http://schemas.openxmlformats.org/officeDocument/2006/relationships/hyperlink" Target="javascript:sym('38460')" TargetMode="External"/><Relationship Id="rId337" Type="http://schemas.openxmlformats.org/officeDocument/2006/relationships/hyperlink" Target="javascript:sym('24100')" TargetMode="External"/><Relationship Id="rId891" Type="http://schemas.openxmlformats.org/officeDocument/2006/relationships/hyperlink" Target="javascript:sym('47300')" TargetMode="External"/><Relationship Id="rId905" Type="http://schemas.openxmlformats.org/officeDocument/2006/relationships/hyperlink" Target="javascript:sym('47940')" TargetMode="External"/><Relationship Id="rId34" Type="http://schemas.openxmlformats.org/officeDocument/2006/relationships/hyperlink" Target="javascript:sym('11180')" TargetMode="External"/><Relationship Id="rId544" Type="http://schemas.openxmlformats.org/officeDocument/2006/relationships/hyperlink" Target="javascript:sym('32540')" TargetMode="External"/><Relationship Id="rId751" Type="http://schemas.openxmlformats.org/officeDocument/2006/relationships/hyperlink" Target="javascript:sym('41540')" TargetMode="External"/><Relationship Id="rId849" Type="http://schemas.openxmlformats.org/officeDocument/2006/relationships/hyperlink" Target="javascript:sym('45460')" TargetMode="External"/><Relationship Id="rId183" Type="http://schemas.openxmlformats.org/officeDocument/2006/relationships/hyperlink" Target="javascript:sym('17580')" TargetMode="External"/><Relationship Id="rId390" Type="http://schemas.openxmlformats.org/officeDocument/2006/relationships/hyperlink" Target="javascript:sym('46520')" TargetMode="External"/><Relationship Id="rId404" Type="http://schemas.openxmlformats.org/officeDocument/2006/relationships/hyperlink" Target="javascript:sym('26740')" TargetMode="External"/><Relationship Id="rId611" Type="http://schemas.openxmlformats.org/officeDocument/2006/relationships/hyperlink" Target="javascript:sym('35380')" TargetMode="External"/><Relationship Id="rId250" Type="http://schemas.openxmlformats.org/officeDocument/2006/relationships/hyperlink" Target="javascript:sym('20340')" TargetMode="External"/><Relationship Id="rId488" Type="http://schemas.openxmlformats.org/officeDocument/2006/relationships/hyperlink" Target="javascript:sym('30260')" TargetMode="External"/><Relationship Id="rId695" Type="http://schemas.openxmlformats.org/officeDocument/2006/relationships/hyperlink" Target="javascript:sym('38900')" TargetMode="External"/><Relationship Id="rId709" Type="http://schemas.openxmlformats.org/officeDocument/2006/relationships/hyperlink" Target="javascript:sym('39500')" TargetMode="External"/><Relationship Id="rId916" Type="http://schemas.openxmlformats.org/officeDocument/2006/relationships/hyperlink" Target="javascript:sym('48500')" TargetMode="External"/><Relationship Id="rId45" Type="http://schemas.openxmlformats.org/officeDocument/2006/relationships/hyperlink" Target="javascript:sym('11660')" TargetMode="External"/><Relationship Id="rId110" Type="http://schemas.openxmlformats.org/officeDocument/2006/relationships/hyperlink" Target="javascript:sym('14380')" TargetMode="External"/><Relationship Id="rId348" Type="http://schemas.openxmlformats.org/officeDocument/2006/relationships/hyperlink" Target="javascript:sym('24500')" TargetMode="External"/><Relationship Id="rId555" Type="http://schemas.openxmlformats.org/officeDocument/2006/relationships/hyperlink" Target="javascript:sym('33020')" TargetMode="External"/><Relationship Id="rId762" Type="http://schemas.openxmlformats.org/officeDocument/2006/relationships/hyperlink" Target="javascript:sym('41980')" TargetMode="External"/><Relationship Id="rId194" Type="http://schemas.openxmlformats.org/officeDocument/2006/relationships/hyperlink" Target="javascript:sym('18020')" TargetMode="External"/><Relationship Id="rId208" Type="http://schemas.openxmlformats.org/officeDocument/2006/relationships/hyperlink" Target="javascript:sym('18660')" TargetMode="External"/><Relationship Id="rId415" Type="http://schemas.openxmlformats.org/officeDocument/2006/relationships/hyperlink" Target="javascript:sym('27160')" TargetMode="External"/><Relationship Id="rId622" Type="http://schemas.openxmlformats.org/officeDocument/2006/relationships/hyperlink" Target="javascript:sym('35860')" TargetMode="External"/><Relationship Id="rId261" Type="http://schemas.openxmlformats.org/officeDocument/2006/relationships/hyperlink" Target="javascript:sym('20900')" TargetMode="External"/><Relationship Id="rId499" Type="http://schemas.openxmlformats.org/officeDocument/2006/relationships/hyperlink" Target="javascript:sym('30780')" TargetMode="External"/><Relationship Id="rId927" Type="http://schemas.openxmlformats.org/officeDocument/2006/relationships/hyperlink" Target="javascript:sym('49020')" TargetMode="External"/><Relationship Id="rId56" Type="http://schemas.openxmlformats.org/officeDocument/2006/relationships/hyperlink" Target="javascript:sym('12100')" TargetMode="External"/><Relationship Id="rId359" Type="http://schemas.openxmlformats.org/officeDocument/2006/relationships/hyperlink" Target="javascript:sym('24940')" TargetMode="External"/><Relationship Id="rId566" Type="http://schemas.openxmlformats.org/officeDocument/2006/relationships/hyperlink" Target="javascript:sym('33460')" TargetMode="External"/><Relationship Id="rId773" Type="http://schemas.openxmlformats.org/officeDocument/2006/relationships/hyperlink" Target="javascript:sym('42460')" TargetMode="External"/><Relationship Id="rId121" Type="http://schemas.openxmlformats.org/officeDocument/2006/relationships/hyperlink" Target="javascript:sym('14780')" TargetMode="External"/><Relationship Id="rId219" Type="http://schemas.openxmlformats.org/officeDocument/2006/relationships/hyperlink" Target="javascript:sym('19100')" TargetMode="External"/><Relationship Id="rId426" Type="http://schemas.openxmlformats.org/officeDocument/2006/relationships/hyperlink" Target="javascript:sym('27540')" TargetMode="External"/><Relationship Id="rId633" Type="http://schemas.openxmlformats.org/officeDocument/2006/relationships/hyperlink" Target="javascript:sym('36380')" TargetMode="External"/><Relationship Id="rId840" Type="http://schemas.openxmlformats.org/officeDocument/2006/relationships/hyperlink" Target="javascript:sym('45000')" TargetMode="External"/><Relationship Id="rId938" Type="http://schemas.openxmlformats.org/officeDocument/2006/relationships/hyperlink" Target="javascript:sym('49460')" TargetMode="External"/><Relationship Id="rId67" Type="http://schemas.openxmlformats.org/officeDocument/2006/relationships/hyperlink" Target="javascript:sym('12580')" TargetMode="External"/><Relationship Id="rId272" Type="http://schemas.openxmlformats.org/officeDocument/2006/relationships/hyperlink" Target="javascript:sym('21340')" TargetMode="External"/><Relationship Id="rId577" Type="http://schemas.openxmlformats.org/officeDocument/2006/relationships/hyperlink" Target="javascript:sym('33980')" TargetMode="External"/><Relationship Id="rId700" Type="http://schemas.openxmlformats.org/officeDocument/2006/relationships/hyperlink" Target="javascript:sym('39100')" TargetMode="External"/><Relationship Id="rId132" Type="http://schemas.openxmlformats.org/officeDocument/2006/relationships/hyperlink" Target="javascript:sym('15380')" TargetMode="External"/><Relationship Id="rId784" Type="http://schemas.openxmlformats.org/officeDocument/2006/relationships/hyperlink" Target="javascript:sym('42900')" TargetMode="External"/><Relationship Id="rId437" Type="http://schemas.openxmlformats.org/officeDocument/2006/relationships/hyperlink" Target="javascript:sym('27980')" TargetMode="External"/><Relationship Id="rId644" Type="http://schemas.openxmlformats.org/officeDocument/2006/relationships/hyperlink" Target="javascript:sym('36820')" TargetMode="External"/><Relationship Id="rId851" Type="http://schemas.openxmlformats.org/officeDocument/2006/relationships/hyperlink" Target="javascript:sym('45520')" TargetMode="External"/><Relationship Id="rId283" Type="http://schemas.openxmlformats.org/officeDocument/2006/relationships/hyperlink" Target="javascript:sym('21780')" TargetMode="External"/><Relationship Id="rId490" Type="http://schemas.openxmlformats.org/officeDocument/2006/relationships/hyperlink" Target="javascript:sym('30300')" TargetMode="External"/><Relationship Id="rId504" Type="http://schemas.openxmlformats.org/officeDocument/2006/relationships/hyperlink" Target="javascript:sym('30980')" TargetMode="External"/><Relationship Id="rId711" Type="http://schemas.openxmlformats.org/officeDocument/2006/relationships/hyperlink" Target="javascript:sym('39580')" TargetMode="External"/><Relationship Id="rId78" Type="http://schemas.openxmlformats.org/officeDocument/2006/relationships/hyperlink" Target="javascript:sym('13020')" TargetMode="External"/><Relationship Id="rId143" Type="http://schemas.openxmlformats.org/officeDocument/2006/relationships/hyperlink" Target="javascript:sym('15780')" TargetMode="External"/><Relationship Id="rId350" Type="http://schemas.openxmlformats.org/officeDocument/2006/relationships/hyperlink" Target="javascript:sym('24580')" TargetMode="External"/><Relationship Id="rId588" Type="http://schemas.openxmlformats.org/officeDocument/2006/relationships/hyperlink" Target="javascript:sym('34380')" TargetMode="External"/><Relationship Id="rId795" Type="http://schemas.openxmlformats.org/officeDocument/2006/relationships/hyperlink" Target="javascript:sym('43320')" TargetMode="External"/><Relationship Id="rId809" Type="http://schemas.openxmlformats.org/officeDocument/2006/relationships/hyperlink" Target="javascript:sym('43940')" TargetMode="External"/><Relationship Id="rId9" Type="http://schemas.openxmlformats.org/officeDocument/2006/relationships/hyperlink" Target="javascript:sym('10140')" TargetMode="External"/><Relationship Id="rId210" Type="http://schemas.openxmlformats.org/officeDocument/2006/relationships/hyperlink" Target="javascript:sym('18740')" TargetMode="External"/><Relationship Id="rId448" Type="http://schemas.openxmlformats.org/officeDocument/2006/relationships/hyperlink" Target="javascript:sym('28500')" TargetMode="External"/><Relationship Id="rId655" Type="http://schemas.openxmlformats.org/officeDocument/2006/relationships/hyperlink" Target="javascript:sym('37220')" TargetMode="External"/><Relationship Id="rId862" Type="http://schemas.openxmlformats.org/officeDocument/2006/relationships/hyperlink" Target="javascript:sym('45940')" TargetMode="External"/><Relationship Id="rId294" Type="http://schemas.openxmlformats.org/officeDocument/2006/relationships/hyperlink" Target="javascript:sym('22220')" TargetMode="External"/><Relationship Id="rId308" Type="http://schemas.openxmlformats.org/officeDocument/2006/relationships/hyperlink" Target="javascript:sym('22780')" TargetMode="External"/><Relationship Id="rId515" Type="http://schemas.openxmlformats.org/officeDocument/2006/relationships/hyperlink" Target="javascript:sym('31420')" TargetMode="External"/><Relationship Id="rId722" Type="http://schemas.openxmlformats.org/officeDocument/2006/relationships/hyperlink" Target="javascript:sym('40080')" TargetMode="External"/><Relationship Id="rId89" Type="http://schemas.openxmlformats.org/officeDocument/2006/relationships/hyperlink" Target="javascript:sym('13460')" TargetMode="External"/><Relationship Id="rId154" Type="http://schemas.openxmlformats.org/officeDocument/2006/relationships/hyperlink" Target="javascript:sym('16260')" TargetMode="External"/><Relationship Id="rId361" Type="http://schemas.openxmlformats.org/officeDocument/2006/relationships/hyperlink" Target="javascript:sym('25020')" TargetMode="External"/><Relationship Id="rId599" Type="http://schemas.openxmlformats.org/officeDocument/2006/relationships/hyperlink" Target="javascript:sym('34820')" TargetMode="External"/><Relationship Id="rId459" Type="http://schemas.openxmlformats.org/officeDocument/2006/relationships/hyperlink" Target="javascript:sym('28940')" TargetMode="External"/><Relationship Id="rId666" Type="http://schemas.openxmlformats.org/officeDocument/2006/relationships/hyperlink" Target="javascript:sym('37740')" TargetMode="External"/><Relationship Id="rId873" Type="http://schemas.openxmlformats.org/officeDocument/2006/relationships/hyperlink" Target="javascript:sym('46420')" TargetMode="External"/><Relationship Id="rId16" Type="http://schemas.openxmlformats.org/officeDocument/2006/relationships/hyperlink" Target="javascript:sym('10500')" TargetMode="External"/><Relationship Id="rId221" Type="http://schemas.openxmlformats.org/officeDocument/2006/relationships/hyperlink" Target="javascript:sym('19180')" TargetMode="External"/><Relationship Id="rId319" Type="http://schemas.openxmlformats.org/officeDocument/2006/relationships/hyperlink" Target="javascript:sym('23340')" TargetMode="External"/><Relationship Id="rId526" Type="http://schemas.openxmlformats.org/officeDocument/2006/relationships/hyperlink" Target="javascript:sym('31860')" TargetMode="External"/><Relationship Id="rId733" Type="http://schemas.openxmlformats.org/officeDocument/2006/relationships/hyperlink" Target="javascript:sym('40530')" TargetMode="External"/><Relationship Id="rId940" Type="http://schemas.openxmlformats.org/officeDocument/2006/relationships/hyperlink" Target="javascript:sym('49620')" TargetMode="External"/><Relationship Id="rId165" Type="http://schemas.openxmlformats.org/officeDocument/2006/relationships/hyperlink" Target="javascript:sym('16700')" TargetMode="External"/><Relationship Id="rId372" Type="http://schemas.openxmlformats.org/officeDocument/2006/relationships/hyperlink" Target="javascript:sym('25540')" TargetMode="External"/><Relationship Id="rId677" Type="http://schemas.openxmlformats.org/officeDocument/2006/relationships/hyperlink" Target="javascript:sym('38220')" TargetMode="External"/><Relationship Id="rId800" Type="http://schemas.openxmlformats.org/officeDocument/2006/relationships/hyperlink" Target="javascript:sym('43500')" TargetMode="External"/><Relationship Id="rId232" Type="http://schemas.openxmlformats.org/officeDocument/2006/relationships/hyperlink" Target="javascript:sym('19620')" TargetMode="External"/><Relationship Id="rId884" Type="http://schemas.openxmlformats.org/officeDocument/2006/relationships/hyperlink" Target="javascript:sym('46980')" TargetMode="External"/><Relationship Id="rId27" Type="http://schemas.openxmlformats.org/officeDocument/2006/relationships/hyperlink" Target="javascript:sym('10900')" TargetMode="External"/><Relationship Id="rId537" Type="http://schemas.openxmlformats.org/officeDocument/2006/relationships/hyperlink" Target="javascript:sym('32280')" TargetMode="External"/><Relationship Id="rId744" Type="http://schemas.openxmlformats.org/officeDocument/2006/relationships/hyperlink" Target="javascript:sym('40900')" TargetMode="External"/><Relationship Id="rId80" Type="http://schemas.openxmlformats.org/officeDocument/2006/relationships/hyperlink" Target="javascript:sym('13100')" TargetMode="External"/><Relationship Id="rId176" Type="http://schemas.openxmlformats.org/officeDocument/2006/relationships/hyperlink" Target="javascript:sym('17300')" TargetMode="External"/><Relationship Id="rId383" Type="http://schemas.openxmlformats.org/officeDocument/2006/relationships/hyperlink" Target="javascript:sym('25880')" TargetMode="External"/><Relationship Id="rId590" Type="http://schemas.openxmlformats.org/officeDocument/2006/relationships/hyperlink" Target="javascript:sym('34460')" TargetMode="External"/><Relationship Id="rId604" Type="http://schemas.openxmlformats.org/officeDocument/2006/relationships/hyperlink" Target="javascript:sym('35020')" TargetMode="External"/><Relationship Id="rId811" Type="http://schemas.openxmlformats.org/officeDocument/2006/relationships/hyperlink" Target="javascript:sym('44020')" TargetMode="External"/><Relationship Id="rId243" Type="http://schemas.openxmlformats.org/officeDocument/2006/relationships/hyperlink" Target="javascript:sym('20060')" TargetMode="External"/><Relationship Id="rId450" Type="http://schemas.openxmlformats.org/officeDocument/2006/relationships/hyperlink" Target="javascript:sym('28580')" TargetMode="External"/><Relationship Id="rId688" Type="http://schemas.openxmlformats.org/officeDocument/2006/relationships/hyperlink" Target="javascript:sym('38620')" TargetMode="External"/><Relationship Id="rId895" Type="http://schemas.openxmlformats.org/officeDocument/2006/relationships/hyperlink" Target="javascript:sym('47460')" TargetMode="External"/><Relationship Id="rId909" Type="http://schemas.openxmlformats.org/officeDocument/2006/relationships/hyperlink" Target="javascript:sym('48100')" TargetMode="External"/><Relationship Id="rId38" Type="http://schemas.openxmlformats.org/officeDocument/2006/relationships/hyperlink" Target="javascript:sym('11420')" TargetMode="External"/><Relationship Id="rId103" Type="http://schemas.openxmlformats.org/officeDocument/2006/relationships/hyperlink" Target="javascript:sym('14020')" TargetMode="External"/><Relationship Id="rId310" Type="http://schemas.openxmlformats.org/officeDocument/2006/relationships/hyperlink" Target="javascript:sym('22820')" TargetMode="External"/><Relationship Id="rId548" Type="http://schemas.openxmlformats.org/officeDocument/2006/relationships/hyperlink" Target="javascript:sym('32700')" TargetMode="External"/><Relationship Id="rId755" Type="http://schemas.openxmlformats.org/officeDocument/2006/relationships/hyperlink" Target="javascript:sym('41740')" TargetMode="External"/><Relationship Id="rId91" Type="http://schemas.openxmlformats.org/officeDocument/2006/relationships/hyperlink" Target="javascript:sym('13540')" TargetMode="External"/><Relationship Id="rId187" Type="http://schemas.openxmlformats.org/officeDocument/2006/relationships/hyperlink" Target="javascript:sym('17700')" TargetMode="External"/><Relationship Id="rId394" Type="http://schemas.openxmlformats.org/officeDocument/2006/relationships/hyperlink" Target="javascript:sym('26340')" TargetMode="External"/><Relationship Id="rId408" Type="http://schemas.openxmlformats.org/officeDocument/2006/relationships/hyperlink" Target="javascript:sym('26900')" TargetMode="External"/><Relationship Id="rId615" Type="http://schemas.openxmlformats.org/officeDocument/2006/relationships/hyperlink" Target="javascript:sym('35580')" TargetMode="External"/><Relationship Id="rId822" Type="http://schemas.openxmlformats.org/officeDocument/2006/relationships/hyperlink" Target="javascript:sym('44460')" TargetMode="External"/><Relationship Id="rId254" Type="http://schemas.openxmlformats.org/officeDocument/2006/relationships/hyperlink" Target="javascript:sym('20540')" TargetMode="External"/><Relationship Id="rId699" Type="http://schemas.openxmlformats.org/officeDocument/2006/relationships/hyperlink" Target="javascript:sym('39060')" TargetMode="External"/><Relationship Id="rId49" Type="http://schemas.openxmlformats.org/officeDocument/2006/relationships/hyperlink" Target="javascript:sym('11820')" TargetMode="External"/><Relationship Id="rId114" Type="http://schemas.openxmlformats.org/officeDocument/2006/relationships/hyperlink" Target="javascript:sym('14540')" TargetMode="External"/><Relationship Id="rId461" Type="http://schemas.openxmlformats.org/officeDocument/2006/relationships/hyperlink" Target="javascript:sym('29060')" TargetMode="External"/><Relationship Id="rId559" Type="http://schemas.openxmlformats.org/officeDocument/2006/relationships/hyperlink" Target="javascript:sym('33180')" TargetMode="External"/><Relationship Id="rId766" Type="http://schemas.openxmlformats.org/officeDocument/2006/relationships/hyperlink" Target="javascript:sym('42180')" TargetMode="External"/><Relationship Id="rId198" Type="http://schemas.openxmlformats.org/officeDocument/2006/relationships/hyperlink" Target="javascript:sym('18180')" TargetMode="External"/><Relationship Id="rId321" Type="http://schemas.openxmlformats.org/officeDocument/2006/relationships/hyperlink" Target="javascript:sym('23420')" TargetMode="External"/><Relationship Id="rId419" Type="http://schemas.openxmlformats.org/officeDocument/2006/relationships/hyperlink" Target="javascript:sym('27300')" TargetMode="External"/><Relationship Id="rId626" Type="http://schemas.openxmlformats.org/officeDocument/2006/relationships/hyperlink" Target="javascript:sym('36020')" TargetMode="External"/><Relationship Id="rId833" Type="http://schemas.openxmlformats.org/officeDocument/2006/relationships/hyperlink" Target="javascript:sym('44700')" TargetMode="External"/><Relationship Id="rId265" Type="http://schemas.openxmlformats.org/officeDocument/2006/relationships/hyperlink" Target="javascript:sym('21060')" TargetMode="External"/><Relationship Id="rId472" Type="http://schemas.openxmlformats.org/officeDocument/2006/relationships/hyperlink" Target="javascript:sym('29540')" TargetMode="External"/><Relationship Id="rId900" Type="http://schemas.openxmlformats.org/officeDocument/2006/relationships/hyperlink" Target="javascript:sym('47700')" TargetMode="External"/><Relationship Id="rId125" Type="http://schemas.openxmlformats.org/officeDocument/2006/relationships/hyperlink" Target="javascript:sym('15060')" TargetMode="External"/><Relationship Id="rId332" Type="http://schemas.openxmlformats.org/officeDocument/2006/relationships/hyperlink" Target="javascript:sym('23900')" TargetMode="External"/><Relationship Id="rId777" Type="http://schemas.openxmlformats.org/officeDocument/2006/relationships/hyperlink" Target="javascript:sym('42660')" TargetMode="External"/><Relationship Id="rId637" Type="http://schemas.openxmlformats.org/officeDocument/2006/relationships/hyperlink" Target="javascript:sym('36540')" TargetMode="External"/><Relationship Id="rId844" Type="http://schemas.openxmlformats.org/officeDocument/2006/relationships/hyperlink" Target="javascript:sym('45180')" TargetMode="External"/><Relationship Id="rId276" Type="http://schemas.openxmlformats.org/officeDocument/2006/relationships/hyperlink" Target="javascript:sym('21500')" TargetMode="External"/><Relationship Id="rId483" Type="http://schemas.openxmlformats.org/officeDocument/2006/relationships/hyperlink" Target="javascript:sym('30020')" TargetMode="External"/><Relationship Id="rId690" Type="http://schemas.openxmlformats.org/officeDocument/2006/relationships/hyperlink" Target="javascript:sym('38700')" TargetMode="External"/><Relationship Id="rId704" Type="http://schemas.openxmlformats.org/officeDocument/2006/relationships/hyperlink" Target="javascript:sym('39300')" TargetMode="External"/><Relationship Id="rId911" Type="http://schemas.openxmlformats.org/officeDocument/2006/relationships/hyperlink" Target="javascript:sym('48180')" TargetMode="External"/><Relationship Id="rId40" Type="http://schemas.openxmlformats.org/officeDocument/2006/relationships/hyperlink" Target="javascript:sym('11500')" TargetMode="External"/><Relationship Id="rId136" Type="http://schemas.openxmlformats.org/officeDocument/2006/relationships/hyperlink" Target="javascript:sym('15540')" TargetMode="External"/><Relationship Id="rId343" Type="http://schemas.openxmlformats.org/officeDocument/2006/relationships/hyperlink" Target="javascript:sym('24330')" TargetMode="External"/><Relationship Id="rId550" Type="http://schemas.openxmlformats.org/officeDocument/2006/relationships/hyperlink" Target="javascript:sym('32780')" TargetMode="External"/><Relationship Id="rId788" Type="http://schemas.openxmlformats.org/officeDocument/2006/relationships/hyperlink" Target="javascript:sym('43060')" TargetMode="External"/><Relationship Id="rId203" Type="http://schemas.openxmlformats.org/officeDocument/2006/relationships/hyperlink" Target="javascript:sym('18420')" TargetMode="External"/><Relationship Id="rId648" Type="http://schemas.openxmlformats.org/officeDocument/2006/relationships/hyperlink" Target="javascript:sym('36900')" TargetMode="External"/><Relationship Id="rId855" Type="http://schemas.openxmlformats.org/officeDocument/2006/relationships/hyperlink" Target="javascript:sym('45660')" TargetMode="External"/><Relationship Id="rId287" Type="http://schemas.openxmlformats.org/officeDocument/2006/relationships/hyperlink" Target="javascript:sym('21900')" TargetMode="External"/><Relationship Id="rId410" Type="http://schemas.openxmlformats.org/officeDocument/2006/relationships/hyperlink" Target="javascript:sym('26980')" TargetMode="External"/><Relationship Id="rId494" Type="http://schemas.openxmlformats.org/officeDocument/2006/relationships/hyperlink" Target="javascript:sym('30460')" TargetMode="External"/><Relationship Id="rId508" Type="http://schemas.openxmlformats.org/officeDocument/2006/relationships/hyperlink" Target="javascript:sym('31140')" TargetMode="External"/><Relationship Id="rId715" Type="http://schemas.openxmlformats.org/officeDocument/2006/relationships/hyperlink" Target="javascript:sym('39780')" TargetMode="External"/><Relationship Id="rId922" Type="http://schemas.openxmlformats.org/officeDocument/2006/relationships/hyperlink" Target="javascript:sym('48780')" TargetMode="External"/><Relationship Id="rId147" Type="http://schemas.openxmlformats.org/officeDocument/2006/relationships/hyperlink" Target="javascript:sym('15980')" TargetMode="External"/><Relationship Id="rId354" Type="http://schemas.openxmlformats.org/officeDocument/2006/relationships/hyperlink" Target="javascript:sym('24740')" TargetMode="External"/><Relationship Id="rId799" Type="http://schemas.openxmlformats.org/officeDocument/2006/relationships/hyperlink" Target="javascript:sym('43460')" TargetMode="External"/><Relationship Id="rId51" Type="http://schemas.openxmlformats.org/officeDocument/2006/relationships/hyperlink" Target="javascript:sym('11900')" TargetMode="External"/><Relationship Id="rId561" Type="http://schemas.openxmlformats.org/officeDocument/2006/relationships/hyperlink" Target="javascript:sym('33260')" TargetMode="External"/><Relationship Id="rId659" Type="http://schemas.openxmlformats.org/officeDocument/2006/relationships/hyperlink" Target="javascript:sym('37420')" TargetMode="External"/><Relationship Id="rId866" Type="http://schemas.openxmlformats.org/officeDocument/2006/relationships/hyperlink" Target="javascript:sym('46100')" TargetMode="External"/><Relationship Id="rId214" Type="http://schemas.openxmlformats.org/officeDocument/2006/relationships/hyperlink" Target="javascript:sym('18880')" TargetMode="External"/><Relationship Id="rId298" Type="http://schemas.openxmlformats.org/officeDocument/2006/relationships/hyperlink" Target="javascript:sym('22340')" TargetMode="External"/><Relationship Id="rId421" Type="http://schemas.openxmlformats.org/officeDocument/2006/relationships/hyperlink" Target="javascript:sym('27380')" TargetMode="External"/><Relationship Id="rId519" Type="http://schemas.openxmlformats.org/officeDocument/2006/relationships/hyperlink" Target="javascript:sym('31580')" TargetMode="External"/><Relationship Id="rId158" Type="http://schemas.openxmlformats.org/officeDocument/2006/relationships/hyperlink" Target="javascript:sym('16420')" TargetMode="External"/><Relationship Id="rId726" Type="http://schemas.openxmlformats.org/officeDocument/2006/relationships/hyperlink" Target="javascript:sym('40220')" TargetMode="External"/><Relationship Id="rId933" Type="http://schemas.openxmlformats.org/officeDocument/2006/relationships/hyperlink" Target="javascript:sym('49260')" TargetMode="External"/><Relationship Id="rId62" Type="http://schemas.openxmlformats.org/officeDocument/2006/relationships/hyperlink" Target="javascript:sym('12300')" TargetMode="External"/><Relationship Id="rId365" Type="http://schemas.openxmlformats.org/officeDocument/2006/relationships/hyperlink" Target="javascript:sym('25200')" TargetMode="External"/><Relationship Id="rId572" Type="http://schemas.openxmlformats.org/officeDocument/2006/relationships/hyperlink" Target="javascript:sym('33700')" TargetMode="External"/><Relationship Id="rId225" Type="http://schemas.openxmlformats.org/officeDocument/2006/relationships/hyperlink" Target="javascript:sym('19340')" TargetMode="External"/><Relationship Id="rId432" Type="http://schemas.openxmlformats.org/officeDocument/2006/relationships/hyperlink" Target="javascript:sym('27740')" TargetMode="External"/><Relationship Id="rId877" Type="http://schemas.openxmlformats.org/officeDocument/2006/relationships/hyperlink" Target="javascript:sym('46620')" TargetMode="External"/><Relationship Id="rId737" Type="http://schemas.openxmlformats.org/officeDocument/2006/relationships/hyperlink" Target="javascript:sym('40660')" TargetMode="External"/><Relationship Id="rId944" Type="http://schemas.openxmlformats.org/officeDocument/2006/relationships/hyperlink" Target="javascript:sym('49780')" TargetMode="External"/><Relationship Id="rId73" Type="http://schemas.openxmlformats.org/officeDocument/2006/relationships/hyperlink" Target="javascript:sym('12780')" TargetMode="External"/><Relationship Id="rId169" Type="http://schemas.openxmlformats.org/officeDocument/2006/relationships/hyperlink" Target="javascript:sym('16940')" TargetMode="External"/><Relationship Id="rId376" Type="http://schemas.openxmlformats.org/officeDocument/2006/relationships/hyperlink" Target="javascript:sym('25720')" TargetMode="External"/><Relationship Id="rId583" Type="http://schemas.openxmlformats.org/officeDocument/2006/relationships/hyperlink" Target="javascript:sym('34220')" TargetMode="External"/><Relationship Id="rId790" Type="http://schemas.openxmlformats.org/officeDocument/2006/relationships/hyperlink" Target="javascript:sym('43140')" TargetMode="External"/><Relationship Id="rId804" Type="http://schemas.openxmlformats.org/officeDocument/2006/relationships/hyperlink" Target="javascript:sym('43700')" TargetMode="External"/><Relationship Id="rId4" Type="http://schemas.openxmlformats.org/officeDocument/2006/relationships/hyperlink" Target="javascript:sort('ts',3,true)" TargetMode="External"/><Relationship Id="rId236" Type="http://schemas.openxmlformats.org/officeDocument/2006/relationships/hyperlink" Target="javascript:sym('19760')" TargetMode="External"/><Relationship Id="rId443" Type="http://schemas.openxmlformats.org/officeDocument/2006/relationships/hyperlink" Target="javascript:sym('28260')" TargetMode="External"/><Relationship Id="rId650" Type="http://schemas.openxmlformats.org/officeDocument/2006/relationships/hyperlink" Target="javascript:sym('36980')" TargetMode="External"/><Relationship Id="rId888" Type="http://schemas.openxmlformats.org/officeDocument/2006/relationships/hyperlink" Target="javascript:sym('47220')" TargetMode="External"/><Relationship Id="rId303" Type="http://schemas.openxmlformats.org/officeDocument/2006/relationships/hyperlink" Target="javascript:sym('22540')" TargetMode="External"/><Relationship Id="rId748" Type="http://schemas.openxmlformats.org/officeDocument/2006/relationships/hyperlink" Target="javascript:sym('41420')" TargetMode="External"/><Relationship Id="rId84" Type="http://schemas.openxmlformats.org/officeDocument/2006/relationships/hyperlink" Target="javascript:sym('13260')" TargetMode="External"/><Relationship Id="rId387" Type="http://schemas.openxmlformats.org/officeDocument/2006/relationships/hyperlink" Target="javascript:sym('26020')" TargetMode="External"/><Relationship Id="rId510" Type="http://schemas.openxmlformats.org/officeDocument/2006/relationships/hyperlink" Target="javascript:sym('31220')" TargetMode="External"/><Relationship Id="rId594" Type="http://schemas.openxmlformats.org/officeDocument/2006/relationships/hyperlink" Target="javascript:sym('34620')" TargetMode="External"/><Relationship Id="rId608" Type="http://schemas.openxmlformats.org/officeDocument/2006/relationships/hyperlink" Target="javascript:sym('35220')" TargetMode="External"/><Relationship Id="rId815" Type="http://schemas.openxmlformats.org/officeDocument/2006/relationships/hyperlink" Target="javascript:sym('44180')" TargetMode="External"/><Relationship Id="rId247" Type="http://schemas.openxmlformats.org/officeDocument/2006/relationships/hyperlink" Target="javascript:sym('20220')" TargetMode="External"/><Relationship Id="rId899" Type="http://schemas.openxmlformats.org/officeDocument/2006/relationships/hyperlink" Target="javascript:sym('47660')" TargetMode="External"/><Relationship Id="rId107" Type="http://schemas.openxmlformats.org/officeDocument/2006/relationships/hyperlink" Target="javascript:sym('14220')" TargetMode="External"/><Relationship Id="rId454" Type="http://schemas.openxmlformats.org/officeDocument/2006/relationships/hyperlink" Target="javascript:sym('28740')" TargetMode="External"/><Relationship Id="rId661" Type="http://schemas.openxmlformats.org/officeDocument/2006/relationships/hyperlink" Target="javascript:sym('37500')" TargetMode="External"/><Relationship Id="rId759" Type="http://schemas.openxmlformats.org/officeDocument/2006/relationships/hyperlink" Target="javascript:sym('41860')" TargetMode="External"/><Relationship Id="rId11" Type="http://schemas.openxmlformats.org/officeDocument/2006/relationships/hyperlink" Target="javascript:sym('10220')" TargetMode="External"/><Relationship Id="rId314" Type="http://schemas.openxmlformats.org/officeDocument/2006/relationships/hyperlink" Target="javascript:sym('23060')" TargetMode="External"/><Relationship Id="rId398" Type="http://schemas.openxmlformats.org/officeDocument/2006/relationships/hyperlink" Target="javascript:sym('26500')" TargetMode="External"/><Relationship Id="rId521" Type="http://schemas.openxmlformats.org/officeDocument/2006/relationships/hyperlink" Target="javascript:sym('31660')" TargetMode="External"/><Relationship Id="rId619" Type="http://schemas.openxmlformats.org/officeDocument/2006/relationships/hyperlink" Target="javascript:sym('35740')" TargetMode="External"/><Relationship Id="rId95" Type="http://schemas.openxmlformats.org/officeDocument/2006/relationships/hyperlink" Target="javascript:sym('13720')" TargetMode="External"/><Relationship Id="rId160" Type="http://schemas.openxmlformats.org/officeDocument/2006/relationships/hyperlink" Target="javascript:sym('16500')" TargetMode="External"/><Relationship Id="rId826" Type="http://schemas.openxmlformats.org/officeDocument/2006/relationships/hyperlink" Target="javascript:sym('44620')" TargetMode="External"/><Relationship Id="rId258" Type="http://schemas.openxmlformats.org/officeDocument/2006/relationships/hyperlink" Target="javascript:sym('20740')" TargetMode="External"/><Relationship Id="rId465" Type="http://schemas.openxmlformats.org/officeDocument/2006/relationships/hyperlink" Target="javascript:sym('29260')" TargetMode="External"/><Relationship Id="rId672" Type="http://schemas.openxmlformats.org/officeDocument/2006/relationships/hyperlink" Target="javascript:sym('37940')" TargetMode="External"/><Relationship Id="rId22" Type="http://schemas.openxmlformats.org/officeDocument/2006/relationships/hyperlink" Target="javascript:sym('10740')" TargetMode="External"/><Relationship Id="rId118" Type="http://schemas.openxmlformats.org/officeDocument/2006/relationships/hyperlink" Target="javascript:sym('14700')" TargetMode="External"/><Relationship Id="rId325" Type="http://schemas.openxmlformats.org/officeDocument/2006/relationships/hyperlink" Target="javascript:sym('23580')" TargetMode="External"/><Relationship Id="rId532" Type="http://schemas.openxmlformats.org/officeDocument/2006/relationships/hyperlink" Target="javascript:sym('32020')" TargetMode="External"/><Relationship Id="rId171" Type="http://schemas.openxmlformats.org/officeDocument/2006/relationships/hyperlink" Target="javascript:sym('17020')" TargetMode="External"/><Relationship Id="rId837" Type="http://schemas.openxmlformats.org/officeDocument/2006/relationships/hyperlink" Target="javascript:sym('44900')" TargetMode="External"/><Relationship Id="rId269" Type="http://schemas.openxmlformats.org/officeDocument/2006/relationships/hyperlink" Target="javascript:sym('21220')" TargetMode="External"/><Relationship Id="rId476" Type="http://schemas.openxmlformats.org/officeDocument/2006/relationships/hyperlink" Target="javascript:sym('29740')" TargetMode="External"/><Relationship Id="rId683" Type="http://schemas.openxmlformats.org/officeDocument/2006/relationships/hyperlink" Target="javascript:sym('38420')" TargetMode="External"/><Relationship Id="rId890" Type="http://schemas.openxmlformats.org/officeDocument/2006/relationships/hyperlink" Target="javascript:sym('47260')" TargetMode="External"/><Relationship Id="rId904" Type="http://schemas.openxmlformats.org/officeDocument/2006/relationships/hyperlink" Target="javascript:sym('47920')" TargetMode="External"/><Relationship Id="rId33" Type="http://schemas.openxmlformats.org/officeDocument/2006/relationships/hyperlink" Target="javascript:sym('11140')" TargetMode="External"/><Relationship Id="rId129" Type="http://schemas.openxmlformats.org/officeDocument/2006/relationships/hyperlink" Target="javascript:sym('15220')" TargetMode="External"/><Relationship Id="rId336" Type="http://schemas.openxmlformats.org/officeDocument/2006/relationships/hyperlink" Target="javascript:sym('24060')" TargetMode="External"/><Relationship Id="rId543" Type="http://schemas.openxmlformats.org/officeDocument/2006/relationships/hyperlink" Target="javascript:sym('32500')" TargetMode="External"/><Relationship Id="rId182" Type="http://schemas.openxmlformats.org/officeDocument/2006/relationships/hyperlink" Target="javascript:sym('17540')" TargetMode="External"/><Relationship Id="rId403" Type="http://schemas.openxmlformats.org/officeDocument/2006/relationships/hyperlink" Target="javascript:sym('26700')" TargetMode="External"/><Relationship Id="rId750" Type="http://schemas.openxmlformats.org/officeDocument/2006/relationships/hyperlink" Target="javascript:sym('41500')" TargetMode="External"/><Relationship Id="rId848" Type="http://schemas.openxmlformats.org/officeDocument/2006/relationships/hyperlink" Target="javascript:sym('45380')" TargetMode="External"/><Relationship Id="rId487" Type="http://schemas.openxmlformats.org/officeDocument/2006/relationships/hyperlink" Target="javascript:sym('30220')" TargetMode="External"/><Relationship Id="rId610" Type="http://schemas.openxmlformats.org/officeDocument/2006/relationships/hyperlink" Target="javascript:sym('35300')" TargetMode="External"/><Relationship Id="rId694" Type="http://schemas.openxmlformats.org/officeDocument/2006/relationships/hyperlink" Target="javascript:sym('38860')" TargetMode="External"/><Relationship Id="rId708" Type="http://schemas.openxmlformats.org/officeDocument/2006/relationships/hyperlink" Target="javascript:sym('39460')" TargetMode="External"/><Relationship Id="rId915" Type="http://schemas.openxmlformats.org/officeDocument/2006/relationships/hyperlink" Target="javascript:sym('48460')" TargetMode="External"/><Relationship Id="rId347" Type="http://schemas.openxmlformats.org/officeDocument/2006/relationships/hyperlink" Target="javascript:sym('24460')" TargetMode="External"/><Relationship Id="rId44" Type="http://schemas.openxmlformats.org/officeDocument/2006/relationships/hyperlink" Target="javascript:sym('11640')" TargetMode="External"/><Relationship Id="rId554" Type="http://schemas.openxmlformats.org/officeDocument/2006/relationships/hyperlink" Target="javascript:sym('32940')" TargetMode="External"/><Relationship Id="rId761" Type="http://schemas.openxmlformats.org/officeDocument/2006/relationships/hyperlink" Target="javascript:sym('41940')" TargetMode="External"/><Relationship Id="rId859" Type="http://schemas.openxmlformats.org/officeDocument/2006/relationships/hyperlink" Target="javascript:sym('45820')" TargetMode="External"/><Relationship Id="rId193" Type="http://schemas.openxmlformats.org/officeDocument/2006/relationships/hyperlink" Target="javascript:sym('17980')" TargetMode="External"/><Relationship Id="rId207" Type="http://schemas.openxmlformats.org/officeDocument/2006/relationships/hyperlink" Target="javascript:sym('18620')" TargetMode="External"/><Relationship Id="rId414" Type="http://schemas.openxmlformats.org/officeDocument/2006/relationships/hyperlink" Target="javascript:sym('27140')" TargetMode="External"/><Relationship Id="rId498" Type="http://schemas.openxmlformats.org/officeDocument/2006/relationships/hyperlink" Target="javascript:sym('30700')" TargetMode="External"/><Relationship Id="rId621" Type="http://schemas.openxmlformats.org/officeDocument/2006/relationships/hyperlink" Target="javascript:sym('35840')" TargetMode="External"/><Relationship Id="rId260" Type="http://schemas.openxmlformats.org/officeDocument/2006/relationships/hyperlink" Target="javascript:sym('20820')" TargetMode="External"/><Relationship Id="rId719" Type="http://schemas.openxmlformats.org/officeDocument/2006/relationships/hyperlink" Target="javascript:sym('39940')" TargetMode="External"/><Relationship Id="rId926" Type="http://schemas.openxmlformats.org/officeDocument/2006/relationships/hyperlink" Target="javascript:sym('48980')" TargetMode="External"/><Relationship Id="rId55" Type="http://schemas.openxmlformats.org/officeDocument/2006/relationships/hyperlink" Target="javascript:sym('12060')" TargetMode="External"/><Relationship Id="rId120" Type="http://schemas.openxmlformats.org/officeDocument/2006/relationships/hyperlink" Target="javascript:sym('14740')" TargetMode="External"/><Relationship Id="rId358" Type="http://schemas.openxmlformats.org/officeDocument/2006/relationships/hyperlink" Target="javascript:sym('24900')" TargetMode="External"/><Relationship Id="rId565" Type="http://schemas.openxmlformats.org/officeDocument/2006/relationships/hyperlink" Target="javascript:sym('33420')" TargetMode="External"/><Relationship Id="rId772" Type="http://schemas.openxmlformats.org/officeDocument/2006/relationships/hyperlink" Target="javascript:sym('42420')" TargetMode="External"/><Relationship Id="rId218" Type="http://schemas.openxmlformats.org/officeDocument/2006/relationships/hyperlink" Target="javascript:sym('19060')" TargetMode="External"/><Relationship Id="rId425" Type="http://schemas.openxmlformats.org/officeDocument/2006/relationships/hyperlink" Target="javascript:sym('27530')" TargetMode="External"/><Relationship Id="rId632" Type="http://schemas.openxmlformats.org/officeDocument/2006/relationships/hyperlink" Target="javascript:sym('36340')" TargetMode="External"/><Relationship Id="rId271" Type="http://schemas.openxmlformats.org/officeDocument/2006/relationships/hyperlink" Target="javascript:sym('21300')" TargetMode="External"/><Relationship Id="rId937" Type="http://schemas.openxmlformats.org/officeDocument/2006/relationships/hyperlink" Target="javascript:sym('49420')" TargetMode="External"/><Relationship Id="rId66" Type="http://schemas.openxmlformats.org/officeDocument/2006/relationships/hyperlink" Target="javascript:sym('12540')" TargetMode="External"/><Relationship Id="rId131" Type="http://schemas.openxmlformats.org/officeDocument/2006/relationships/hyperlink" Target="javascript:sym('15340')" TargetMode="External"/><Relationship Id="rId369" Type="http://schemas.openxmlformats.org/officeDocument/2006/relationships/hyperlink" Target="javascript:sym('25420')" TargetMode="External"/><Relationship Id="rId576" Type="http://schemas.openxmlformats.org/officeDocument/2006/relationships/hyperlink" Target="javascript:sym('33940')" TargetMode="External"/><Relationship Id="rId783" Type="http://schemas.openxmlformats.org/officeDocument/2006/relationships/hyperlink" Target="javascript:sym('42860')" TargetMode="External"/><Relationship Id="rId229" Type="http://schemas.openxmlformats.org/officeDocument/2006/relationships/hyperlink" Target="javascript:sym('19500')" TargetMode="External"/><Relationship Id="rId436" Type="http://schemas.openxmlformats.org/officeDocument/2006/relationships/hyperlink" Target="javascript:sym('27940')" TargetMode="External"/><Relationship Id="rId643" Type="http://schemas.openxmlformats.org/officeDocument/2006/relationships/hyperlink" Target="javascript:sym('36780')" TargetMode="External"/><Relationship Id="rId850" Type="http://schemas.openxmlformats.org/officeDocument/2006/relationships/hyperlink" Target="javascript:sym('45500')" TargetMode="External"/><Relationship Id="rId77" Type="http://schemas.openxmlformats.org/officeDocument/2006/relationships/hyperlink" Target="javascript:sym('12980')" TargetMode="External"/><Relationship Id="rId282" Type="http://schemas.openxmlformats.org/officeDocument/2006/relationships/hyperlink" Target="javascript:sym('21740')" TargetMode="External"/><Relationship Id="rId503" Type="http://schemas.openxmlformats.org/officeDocument/2006/relationships/hyperlink" Target="javascript:sym('30940')" TargetMode="External"/><Relationship Id="rId587" Type="http://schemas.openxmlformats.org/officeDocument/2006/relationships/hyperlink" Target="javascript:sym('34350')" TargetMode="External"/><Relationship Id="rId710" Type="http://schemas.openxmlformats.org/officeDocument/2006/relationships/hyperlink" Target="javascript:sym('39540')" TargetMode="External"/><Relationship Id="rId808" Type="http://schemas.openxmlformats.org/officeDocument/2006/relationships/hyperlink" Target="javascript:sym('43900')" TargetMode="External"/><Relationship Id="rId8" Type="http://schemas.openxmlformats.org/officeDocument/2006/relationships/hyperlink" Target="javascript:sym('10100')" TargetMode="External"/><Relationship Id="rId142" Type="http://schemas.openxmlformats.org/officeDocument/2006/relationships/hyperlink" Target="javascript:sym('15740')" TargetMode="External"/><Relationship Id="rId447" Type="http://schemas.openxmlformats.org/officeDocument/2006/relationships/hyperlink" Target="javascript:sym('28420')" TargetMode="External"/><Relationship Id="rId794" Type="http://schemas.openxmlformats.org/officeDocument/2006/relationships/hyperlink" Target="javascript:sym('43300')" TargetMode="External"/><Relationship Id="rId654" Type="http://schemas.openxmlformats.org/officeDocument/2006/relationships/hyperlink" Target="javascript:sym('37140')" TargetMode="External"/><Relationship Id="rId861" Type="http://schemas.openxmlformats.org/officeDocument/2006/relationships/hyperlink" Target="javascript:sym('45900')" TargetMode="External"/><Relationship Id="rId293" Type="http://schemas.openxmlformats.org/officeDocument/2006/relationships/hyperlink" Target="javascript:sym('22180')" TargetMode="External"/><Relationship Id="rId307" Type="http://schemas.openxmlformats.org/officeDocument/2006/relationships/hyperlink" Target="javascript:sym('22700')" TargetMode="External"/><Relationship Id="rId514" Type="http://schemas.openxmlformats.org/officeDocument/2006/relationships/hyperlink" Target="javascript:sym('31380')" TargetMode="External"/><Relationship Id="rId721" Type="http://schemas.openxmlformats.org/officeDocument/2006/relationships/hyperlink" Target="javascript:sym('40060')" TargetMode="External"/><Relationship Id="rId88" Type="http://schemas.openxmlformats.org/officeDocument/2006/relationships/hyperlink" Target="javascript:sym('13420')" TargetMode="External"/><Relationship Id="rId153" Type="http://schemas.openxmlformats.org/officeDocument/2006/relationships/hyperlink" Target="javascript:sym('16220')" TargetMode="External"/><Relationship Id="rId360" Type="http://schemas.openxmlformats.org/officeDocument/2006/relationships/hyperlink" Target="javascript:sym('24980')" TargetMode="External"/><Relationship Id="rId598" Type="http://schemas.openxmlformats.org/officeDocument/2006/relationships/hyperlink" Target="javascript:sym('34780')" TargetMode="External"/><Relationship Id="rId819" Type="http://schemas.openxmlformats.org/officeDocument/2006/relationships/hyperlink" Target="javascript:sym('44340')" TargetMode="External"/><Relationship Id="rId220" Type="http://schemas.openxmlformats.org/officeDocument/2006/relationships/hyperlink" Target="javascript:sym('19140')" TargetMode="External"/><Relationship Id="rId458" Type="http://schemas.openxmlformats.org/officeDocument/2006/relationships/hyperlink" Target="javascript:sym('28900')" TargetMode="External"/><Relationship Id="rId665" Type="http://schemas.openxmlformats.org/officeDocument/2006/relationships/hyperlink" Target="javascript:sym('37660')" TargetMode="External"/><Relationship Id="rId872" Type="http://schemas.openxmlformats.org/officeDocument/2006/relationships/hyperlink" Target="javascript:sym('46380')" TargetMode="External"/><Relationship Id="rId15" Type="http://schemas.openxmlformats.org/officeDocument/2006/relationships/hyperlink" Target="javascript:sym('10460')" TargetMode="External"/><Relationship Id="rId318" Type="http://schemas.openxmlformats.org/officeDocument/2006/relationships/hyperlink" Target="javascript:sym('23300')" TargetMode="External"/><Relationship Id="rId525" Type="http://schemas.openxmlformats.org/officeDocument/2006/relationships/hyperlink" Target="javascript:sym('31820')" TargetMode="External"/><Relationship Id="rId732" Type="http://schemas.openxmlformats.org/officeDocument/2006/relationships/hyperlink" Target="javascript:sym('40460')" TargetMode="External"/><Relationship Id="rId99" Type="http://schemas.openxmlformats.org/officeDocument/2006/relationships/hyperlink" Target="javascript:sym('13900')" TargetMode="External"/><Relationship Id="rId164" Type="http://schemas.openxmlformats.org/officeDocument/2006/relationships/hyperlink" Target="javascript:sym('16660')" TargetMode="External"/><Relationship Id="rId371" Type="http://schemas.openxmlformats.org/officeDocument/2006/relationships/hyperlink" Target="javascript:sym('25500')" TargetMode="External"/><Relationship Id="rId469" Type="http://schemas.openxmlformats.org/officeDocument/2006/relationships/hyperlink" Target="javascript:sym('29420')" TargetMode="External"/><Relationship Id="rId676" Type="http://schemas.openxmlformats.org/officeDocument/2006/relationships/hyperlink" Target="javascript:sym('38180')" TargetMode="External"/><Relationship Id="rId883" Type="http://schemas.openxmlformats.org/officeDocument/2006/relationships/hyperlink" Target="javascript:sym('46900')" TargetMode="External"/><Relationship Id="rId26" Type="http://schemas.openxmlformats.org/officeDocument/2006/relationships/hyperlink" Target="javascript:sym('10860')" TargetMode="External"/><Relationship Id="rId231" Type="http://schemas.openxmlformats.org/officeDocument/2006/relationships/hyperlink" Target="javascript:sym('19580')" TargetMode="External"/><Relationship Id="rId329" Type="http://schemas.openxmlformats.org/officeDocument/2006/relationships/hyperlink" Target="javascript:sym('23780')" TargetMode="External"/><Relationship Id="rId536" Type="http://schemas.openxmlformats.org/officeDocument/2006/relationships/hyperlink" Target="javascript:sym('32260')" TargetMode="External"/><Relationship Id="rId175" Type="http://schemas.openxmlformats.org/officeDocument/2006/relationships/hyperlink" Target="javascript:sym('17260')" TargetMode="External"/><Relationship Id="rId743" Type="http://schemas.openxmlformats.org/officeDocument/2006/relationships/hyperlink" Target="javascript:sym('40860')" TargetMode="External"/><Relationship Id="rId382" Type="http://schemas.openxmlformats.org/officeDocument/2006/relationships/hyperlink" Target="javascript:sym('25860')" TargetMode="External"/><Relationship Id="rId603" Type="http://schemas.openxmlformats.org/officeDocument/2006/relationships/hyperlink" Target="javascript:sym('34980')" TargetMode="External"/><Relationship Id="rId687" Type="http://schemas.openxmlformats.org/officeDocument/2006/relationships/hyperlink" Target="javascript:sym('38580')" TargetMode="External"/><Relationship Id="rId810" Type="http://schemas.openxmlformats.org/officeDocument/2006/relationships/hyperlink" Target="javascript:sym('43980')" TargetMode="External"/><Relationship Id="rId908" Type="http://schemas.openxmlformats.org/officeDocument/2006/relationships/hyperlink" Target="javascript:sym('48060')" TargetMode="External"/><Relationship Id="rId242" Type="http://schemas.openxmlformats.org/officeDocument/2006/relationships/hyperlink" Target="javascript:sym('20020')" TargetMode="External"/><Relationship Id="rId894" Type="http://schemas.openxmlformats.org/officeDocument/2006/relationships/hyperlink" Target="javascript:sym('47420')" TargetMode="External"/><Relationship Id="rId37" Type="http://schemas.openxmlformats.org/officeDocument/2006/relationships/hyperlink" Target="javascript:sym('11380')" TargetMode="External"/><Relationship Id="rId102" Type="http://schemas.openxmlformats.org/officeDocument/2006/relationships/hyperlink" Target="javascript:sym('14010')" TargetMode="External"/><Relationship Id="rId547" Type="http://schemas.openxmlformats.org/officeDocument/2006/relationships/hyperlink" Target="javascript:sym('32660')" TargetMode="External"/><Relationship Id="rId754" Type="http://schemas.openxmlformats.org/officeDocument/2006/relationships/hyperlink" Target="javascript:sym('41700')" TargetMode="External"/><Relationship Id="rId90" Type="http://schemas.openxmlformats.org/officeDocument/2006/relationships/hyperlink" Target="javascript:sym('13500')" TargetMode="External"/><Relationship Id="rId186" Type="http://schemas.openxmlformats.org/officeDocument/2006/relationships/hyperlink" Target="javascript:sym('17660')" TargetMode="External"/><Relationship Id="rId393" Type="http://schemas.openxmlformats.org/officeDocument/2006/relationships/hyperlink" Target="javascript:sym('26300')" TargetMode="External"/><Relationship Id="rId407" Type="http://schemas.openxmlformats.org/officeDocument/2006/relationships/hyperlink" Target="javascript:sym('26860')" TargetMode="External"/><Relationship Id="rId614" Type="http://schemas.openxmlformats.org/officeDocument/2006/relationships/hyperlink" Target="javascript:sym('35460')" TargetMode="External"/><Relationship Id="rId821" Type="http://schemas.openxmlformats.org/officeDocument/2006/relationships/hyperlink" Target="javascript:sym('41060')" TargetMode="External"/><Relationship Id="rId253" Type="http://schemas.openxmlformats.org/officeDocument/2006/relationships/hyperlink" Target="javascript:sym('20500')" TargetMode="External"/><Relationship Id="rId460" Type="http://schemas.openxmlformats.org/officeDocument/2006/relationships/hyperlink" Target="javascript:sym('29020')" TargetMode="External"/><Relationship Id="rId698" Type="http://schemas.openxmlformats.org/officeDocument/2006/relationships/hyperlink" Target="javascript:sym('38940')" TargetMode="External"/><Relationship Id="rId919" Type="http://schemas.openxmlformats.org/officeDocument/2006/relationships/hyperlink" Target="javascript:sym('48620')" TargetMode="External"/><Relationship Id="rId48" Type="http://schemas.openxmlformats.org/officeDocument/2006/relationships/hyperlink" Target="javascript:sym('11780')" TargetMode="External"/><Relationship Id="rId113" Type="http://schemas.openxmlformats.org/officeDocument/2006/relationships/hyperlink" Target="javascript:sym('14500')" TargetMode="External"/><Relationship Id="rId320" Type="http://schemas.openxmlformats.org/officeDocument/2006/relationships/hyperlink" Target="javascript:sym('23380')" TargetMode="External"/><Relationship Id="rId558" Type="http://schemas.openxmlformats.org/officeDocument/2006/relationships/hyperlink" Target="javascript:sym('33140')" TargetMode="External"/><Relationship Id="rId765" Type="http://schemas.openxmlformats.org/officeDocument/2006/relationships/hyperlink" Target="javascript:sym('42140')" TargetMode="External"/><Relationship Id="rId197" Type="http://schemas.openxmlformats.org/officeDocument/2006/relationships/hyperlink" Target="javascript:sym('18140')" TargetMode="External"/><Relationship Id="rId418" Type="http://schemas.openxmlformats.org/officeDocument/2006/relationships/hyperlink" Target="javascript:sym('27260')" TargetMode="External"/><Relationship Id="rId625" Type="http://schemas.openxmlformats.org/officeDocument/2006/relationships/hyperlink" Target="javascript:sym('35980')" TargetMode="External"/><Relationship Id="rId832" Type="http://schemas.openxmlformats.org/officeDocument/2006/relationships/hyperlink" Target="javascript:sym('41260')" TargetMode="External"/><Relationship Id="rId264" Type="http://schemas.openxmlformats.org/officeDocument/2006/relationships/hyperlink" Target="javascript:sym('21020')" TargetMode="External"/><Relationship Id="rId471" Type="http://schemas.openxmlformats.org/officeDocument/2006/relationships/hyperlink" Target="javascript:sym('29500')" TargetMode="External"/><Relationship Id="rId59" Type="http://schemas.openxmlformats.org/officeDocument/2006/relationships/hyperlink" Target="javascript:sym('12180')" TargetMode="External"/><Relationship Id="rId124" Type="http://schemas.openxmlformats.org/officeDocument/2006/relationships/hyperlink" Target="javascript:sym('15020')" TargetMode="External"/><Relationship Id="rId569" Type="http://schemas.openxmlformats.org/officeDocument/2006/relationships/hyperlink" Target="javascript:sym('33580')" TargetMode="External"/><Relationship Id="rId776" Type="http://schemas.openxmlformats.org/officeDocument/2006/relationships/hyperlink" Target="javascript:sym('42620')" TargetMode="External"/><Relationship Id="rId331" Type="http://schemas.openxmlformats.org/officeDocument/2006/relationships/hyperlink" Target="javascript:sym('23860')" TargetMode="External"/><Relationship Id="rId429" Type="http://schemas.openxmlformats.org/officeDocument/2006/relationships/hyperlink" Target="javascript:sym('27620')" TargetMode="External"/><Relationship Id="rId636" Type="http://schemas.openxmlformats.org/officeDocument/2006/relationships/hyperlink" Target="javascript:sym('36500')" TargetMode="External"/><Relationship Id="rId843" Type="http://schemas.openxmlformats.org/officeDocument/2006/relationships/hyperlink" Target="javascript:sym('45140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43BE-636D-EC46-9EEC-75B9D3CC097D}">
  <dimension ref="A1:G941"/>
  <sheetViews>
    <sheetView topLeftCell="A131" workbookViewId="0">
      <selection activeCell="A161" sqref="A154:A161"/>
    </sheetView>
  </sheetViews>
  <sheetFormatPr baseColWidth="10" defaultRowHeight="16" x14ac:dyDescent="0.2"/>
  <cols>
    <col min="1" max="1" width="49.83203125" bestFit="1" customWidth="1"/>
    <col min="2" max="2" width="29" customWidth="1"/>
    <col min="3" max="3" width="10.83203125" customWidth="1"/>
    <col min="4" max="7" width="11.83203125" bestFit="1" customWidth="1"/>
  </cols>
  <sheetData>
    <row r="1" spans="1:7" x14ac:dyDescent="0.2">
      <c r="A1" s="10" t="s">
        <v>0</v>
      </c>
      <c r="B1" s="10" t="s">
        <v>1</v>
      </c>
      <c r="C1" s="10" t="s">
        <v>2</v>
      </c>
      <c r="D1" s="1" t="s">
        <v>3</v>
      </c>
      <c r="E1" s="1" t="s">
        <v>3</v>
      </c>
      <c r="F1" s="1" t="s">
        <v>3</v>
      </c>
      <c r="G1" s="1" t="s">
        <v>3</v>
      </c>
    </row>
    <row r="2" spans="1:7" x14ac:dyDescent="0.2">
      <c r="A2" s="10"/>
      <c r="B2" s="10"/>
      <c r="C2" s="10"/>
      <c r="D2" s="2" t="s">
        <v>4</v>
      </c>
      <c r="E2" s="2" t="s">
        <v>4</v>
      </c>
      <c r="F2" s="2" t="s">
        <v>4</v>
      </c>
      <c r="G2" s="2" t="s">
        <v>5</v>
      </c>
    </row>
    <row r="3" spans="1:7" x14ac:dyDescent="0.2">
      <c r="A3" s="10"/>
      <c r="B3" s="10"/>
      <c r="C3" s="10"/>
      <c r="D3" s="3">
        <v>32964</v>
      </c>
      <c r="E3" s="3">
        <v>36617</v>
      </c>
      <c r="F3" s="3">
        <v>40269</v>
      </c>
      <c r="G3" s="3">
        <v>43282</v>
      </c>
    </row>
    <row r="4" spans="1:7" ht="17" x14ac:dyDescent="0.2">
      <c r="A4" s="1" t="s">
        <v>643</v>
      </c>
      <c r="B4" s="4" t="s">
        <v>11</v>
      </c>
      <c r="C4" s="4" t="s">
        <v>644</v>
      </c>
      <c r="D4" s="6">
        <v>16863671</v>
      </c>
      <c r="E4" s="6">
        <v>18324459</v>
      </c>
      <c r="F4" s="6">
        <v>18896236</v>
      </c>
      <c r="G4" s="6">
        <v>19303808</v>
      </c>
    </row>
    <row r="5" spans="1:7" ht="17" x14ac:dyDescent="0.2">
      <c r="A5" s="1" t="s">
        <v>540</v>
      </c>
      <c r="B5" s="4" t="s">
        <v>11</v>
      </c>
      <c r="C5" s="4" t="s">
        <v>90</v>
      </c>
      <c r="D5" s="6">
        <v>11273720</v>
      </c>
      <c r="E5" s="6">
        <v>12365597</v>
      </c>
      <c r="F5" s="6">
        <v>12828946</v>
      </c>
      <c r="G5" s="6">
        <v>13291486</v>
      </c>
    </row>
    <row r="6" spans="1:7" ht="17" x14ac:dyDescent="0.2">
      <c r="A6" s="1" t="s">
        <v>214</v>
      </c>
      <c r="B6" s="4" t="s">
        <v>11</v>
      </c>
      <c r="C6" s="4" t="s">
        <v>215</v>
      </c>
      <c r="D6" s="6">
        <v>8181939</v>
      </c>
      <c r="E6" s="6">
        <v>9098970</v>
      </c>
      <c r="F6" s="6">
        <v>9461539</v>
      </c>
      <c r="G6" s="6">
        <v>9498716</v>
      </c>
    </row>
    <row r="7" spans="1:7" ht="17" x14ac:dyDescent="0.2">
      <c r="A7" s="1" t="s">
        <v>702</v>
      </c>
      <c r="B7" s="4" t="s">
        <v>11</v>
      </c>
      <c r="C7" s="4" t="s">
        <v>703</v>
      </c>
      <c r="D7" s="6">
        <v>5435550</v>
      </c>
      <c r="E7" s="6">
        <v>5686329</v>
      </c>
      <c r="F7" s="6">
        <v>5965705</v>
      </c>
      <c r="G7" s="6">
        <v>6096372</v>
      </c>
    </row>
    <row r="8" spans="1:7" ht="17" x14ac:dyDescent="0.2">
      <c r="A8" s="1" t="s">
        <v>277</v>
      </c>
      <c r="B8" s="4" t="s">
        <v>11</v>
      </c>
      <c r="C8" s="4" t="s">
        <v>16</v>
      </c>
      <c r="D8" s="6">
        <v>4248699</v>
      </c>
      <c r="E8" s="6">
        <v>4452778</v>
      </c>
      <c r="F8" s="6">
        <v>4296290</v>
      </c>
      <c r="G8" s="6">
        <v>4326442</v>
      </c>
    </row>
    <row r="9" spans="1:7" ht="17" x14ac:dyDescent="0.2">
      <c r="A9" s="1" t="s">
        <v>932</v>
      </c>
      <c r="B9" s="4" t="s">
        <v>11</v>
      </c>
      <c r="C9" s="4" t="s">
        <v>933</v>
      </c>
      <c r="D9" s="6">
        <v>4168621</v>
      </c>
      <c r="E9" s="6">
        <v>4850183</v>
      </c>
      <c r="F9" s="6">
        <v>5649672</v>
      </c>
      <c r="G9" s="6">
        <v>6263245</v>
      </c>
    </row>
    <row r="10" spans="1:7" ht="17" x14ac:dyDescent="0.2">
      <c r="A10" s="1" t="s">
        <v>148</v>
      </c>
      <c r="B10" s="4" t="s">
        <v>11</v>
      </c>
      <c r="C10" s="4" t="s">
        <v>149</v>
      </c>
      <c r="D10" s="6">
        <v>4133895</v>
      </c>
      <c r="E10" s="6">
        <v>4392533</v>
      </c>
      <c r="F10" s="6">
        <v>4552598</v>
      </c>
      <c r="G10" s="6">
        <v>4875390</v>
      </c>
    </row>
    <row r="11" spans="1:7" ht="17" x14ac:dyDescent="0.2">
      <c r="A11" s="1" t="s">
        <v>589</v>
      </c>
      <c r="B11" s="4" t="s">
        <v>11</v>
      </c>
      <c r="C11" s="4" t="s">
        <v>62</v>
      </c>
      <c r="D11" s="6">
        <v>4056228</v>
      </c>
      <c r="E11" s="6">
        <v>5007956</v>
      </c>
      <c r="F11" s="6">
        <v>5566294</v>
      </c>
      <c r="G11" s="6">
        <v>6198782</v>
      </c>
    </row>
    <row r="12" spans="1:7" ht="17" x14ac:dyDescent="0.2">
      <c r="A12" s="1" t="s">
        <v>262</v>
      </c>
      <c r="B12" s="4" t="s">
        <v>11</v>
      </c>
      <c r="C12" s="4" t="s">
        <v>12</v>
      </c>
      <c r="D12" s="6">
        <v>3984437</v>
      </c>
      <c r="E12" s="6">
        <v>5156727</v>
      </c>
      <c r="F12" s="6">
        <v>6366568</v>
      </c>
      <c r="G12" s="6">
        <v>7470158</v>
      </c>
    </row>
    <row r="13" spans="1:7" ht="17" x14ac:dyDescent="0.2">
      <c r="A13" s="1" t="s">
        <v>435</v>
      </c>
      <c r="B13" s="4" t="s">
        <v>11</v>
      </c>
      <c r="C13" s="4" t="s">
        <v>12</v>
      </c>
      <c r="D13" s="6">
        <v>3750846</v>
      </c>
      <c r="E13" s="6">
        <v>4693520</v>
      </c>
      <c r="F13" s="6">
        <v>5920487</v>
      </c>
      <c r="G13" s="6">
        <v>6997384</v>
      </c>
    </row>
    <row r="14" spans="1:7" ht="17" x14ac:dyDescent="0.2">
      <c r="A14" s="1" t="s">
        <v>791</v>
      </c>
      <c r="B14" s="4" t="s">
        <v>11</v>
      </c>
      <c r="C14" s="4" t="s">
        <v>90</v>
      </c>
      <c r="D14" s="6">
        <v>3711756</v>
      </c>
      <c r="E14" s="6">
        <v>4123734</v>
      </c>
      <c r="F14" s="6">
        <v>4335587</v>
      </c>
      <c r="G14" s="6">
        <v>4729484</v>
      </c>
    </row>
    <row r="15" spans="1:7" ht="17" x14ac:dyDescent="0.2">
      <c r="A15" s="1" t="s">
        <v>76</v>
      </c>
      <c r="B15" s="4" t="s">
        <v>11</v>
      </c>
      <c r="C15" s="4" t="s">
        <v>24</v>
      </c>
      <c r="D15" s="6">
        <v>3081858</v>
      </c>
      <c r="E15" s="6">
        <v>4263135</v>
      </c>
      <c r="F15" s="6">
        <v>5286750</v>
      </c>
      <c r="G15" s="6">
        <v>5949951</v>
      </c>
    </row>
    <row r="16" spans="1:7" ht="17" x14ac:dyDescent="0.2">
      <c r="A16" s="1" t="s">
        <v>757</v>
      </c>
      <c r="B16" s="4" t="s">
        <v>11</v>
      </c>
      <c r="C16" s="4" t="s">
        <v>90</v>
      </c>
      <c r="D16" s="6">
        <v>2588793</v>
      </c>
      <c r="E16" s="6">
        <v>3254799</v>
      </c>
      <c r="F16" s="6">
        <v>4224966</v>
      </c>
      <c r="G16" s="6">
        <v>4622361</v>
      </c>
    </row>
    <row r="17" spans="1:7" ht="17" x14ac:dyDescent="0.2">
      <c r="A17" s="1" t="s">
        <v>597</v>
      </c>
      <c r="B17" s="4" t="s">
        <v>11</v>
      </c>
      <c r="C17" s="4" t="s">
        <v>289</v>
      </c>
      <c r="D17" s="6">
        <v>2580685</v>
      </c>
      <c r="E17" s="6">
        <v>3016979</v>
      </c>
      <c r="F17" s="6">
        <v>3333630</v>
      </c>
      <c r="G17" s="6">
        <v>3614162</v>
      </c>
    </row>
    <row r="18" spans="1:7" ht="17" x14ac:dyDescent="0.2">
      <c r="A18" s="1" t="s">
        <v>859</v>
      </c>
      <c r="B18" s="4" t="s">
        <v>11</v>
      </c>
      <c r="C18" s="4" t="s">
        <v>188</v>
      </c>
      <c r="D18" s="6">
        <v>2560340</v>
      </c>
      <c r="E18" s="6">
        <v>2675562</v>
      </c>
      <c r="F18" s="6">
        <v>2787752</v>
      </c>
      <c r="G18" s="6">
        <v>2805465</v>
      </c>
    </row>
    <row r="19" spans="1:7" ht="17" x14ac:dyDescent="0.2">
      <c r="A19" s="1" t="s">
        <v>809</v>
      </c>
      <c r="B19" s="4" t="s">
        <v>11</v>
      </c>
      <c r="C19" s="4" t="s">
        <v>9</v>
      </c>
      <c r="D19" s="6">
        <v>2559136</v>
      </c>
      <c r="E19" s="6">
        <v>3043934</v>
      </c>
      <c r="F19" s="6">
        <v>3439805</v>
      </c>
      <c r="G19" s="6">
        <v>3939363</v>
      </c>
    </row>
    <row r="20" spans="1:7" ht="17" x14ac:dyDescent="0.2">
      <c r="A20" s="1" t="s">
        <v>787</v>
      </c>
      <c r="B20" s="4" t="s">
        <v>11</v>
      </c>
      <c r="C20" s="4" t="s">
        <v>90</v>
      </c>
      <c r="D20" s="6">
        <v>2498016</v>
      </c>
      <c r="E20" s="6">
        <v>2813839</v>
      </c>
      <c r="F20" s="6">
        <v>3095349</v>
      </c>
      <c r="G20" s="6">
        <v>3343364</v>
      </c>
    </row>
    <row r="21" spans="1:7" ht="17" x14ac:dyDescent="0.2">
      <c r="A21" s="1" t="s">
        <v>710</v>
      </c>
      <c r="B21" s="4" t="s">
        <v>11</v>
      </c>
      <c r="C21" s="4" t="s">
        <v>45</v>
      </c>
      <c r="D21" s="6">
        <v>2468289</v>
      </c>
      <c r="E21" s="6">
        <v>2431233</v>
      </c>
      <c r="F21" s="6">
        <v>2356302</v>
      </c>
      <c r="G21" s="6">
        <v>2324743</v>
      </c>
    </row>
    <row r="22" spans="1:7" ht="17" x14ac:dyDescent="0.2">
      <c r="A22" s="1" t="s">
        <v>91</v>
      </c>
      <c r="B22" s="4" t="s">
        <v>11</v>
      </c>
      <c r="C22" s="4" t="s">
        <v>92</v>
      </c>
      <c r="D22" s="6">
        <v>2382172</v>
      </c>
      <c r="E22" s="6">
        <v>2553137</v>
      </c>
      <c r="F22" s="6">
        <v>2710602</v>
      </c>
      <c r="G22" s="6">
        <v>2802789</v>
      </c>
    </row>
    <row r="23" spans="1:7" ht="17" x14ac:dyDescent="0.2">
      <c r="A23" s="1" t="s">
        <v>704</v>
      </c>
      <c r="B23" s="4" t="s">
        <v>11</v>
      </c>
      <c r="C23" s="4" t="s">
        <v>342</v>
      </c>
      <c r="D23" s="6">
        <v>2238498</v>
      </c>
      <c r="E23" s="6">
        <v>3251884</v>
      </c>
      <c r="F23" s="6">
        <v>4193127</v>
      </c>
      <c r="G23" s="6">
        <v>4857962</v>
      </c>
    </row>
    <row r="24" spans="1:7" ht="17" x14ac:dyDescent="0.2">
      <c r="A24" s="1" t="s">
        <v>794</v>
      </c>
      <c r="B24" s="4" t="s">
        <v>11</v>
      </c>
      <c r="C24" s="4" t="s">
        <v>18</v>
      </c>
      <c r="D24" s="6">
        <v>2217966</v>
      </c>
      <c r="E24" s="6">
        <v>2387790</v>
      </c>
      <c r="F24" s="6">
        <v>2350326</v>
      </c>
      <c r="G24" s="6">
        <v>2023237</v>
      </c>
    </row>
    <row r="25" spans="1:7" ht="17" x14ac:dyDescent="0.2">
      <c r="A25" s="1" t="s">
        <v>226</v>
      </c>
      <c r="B25" s="4" t="s">
        <v>11</v>
      </c>
      <c r="C25" s="4" t="s">
        <v>20</v>
      </c>
      <c r="D25" s="6">
        <v>2102207</v>
      </c>
      <c r="E25" s="6">
        <v>2148041</v>
      </c>
      <c r="F25" s="6">
        <v>2077278</v>
      </c>
      <c r="G25" s="6">
        <v>2057009</v>
      </c>
    </row>
    <row r="26" spans="1:7" ht="17" x14ac:dyDescent="0.2">
      <c r="A26" s="1" t="s">
        <v>874</v>
      </c>
      <c r="B26" s="4" t="s">
        <v>11</v>
      </c>
      <c r="C26" s="4" t="s">
        <v>62</v>
      </c>
      <c r="D26" s="6">
        <v>2067959</v>
      </c>
      <c r="E26" s="6">
        <v>2396038</v>
      </c>
      <c r="F26" s="6">
        <v>2783462</v>
      </c>
      <c r="G26" s="6">
        <v>3142663</v>
      </c>
    </row>
    <row r="27" spans="1:7" ht="17" x14ac:dyDescent="0.2">
      <c r="A27" s="1" t="s">
        <v>218</v>
      </c>
      <c r="B27" s="4" t="s">
        <v>11</v>
      </c>
      <c r="C27" s="4" t="s">
        <v>219</v>
      </c>
      <c r="D27" s="6">
        <v>1851864</v>
      </c>
      <c r="E27" s="6">
        <v>2017005</v>
      </c>
      <c r="F27" s="6">
        <v>2137755</v>
      </c>
      <c r="G27" s="6">
        <v>2212945</v>
      </c>
    </row>
    <row r="28" spans="1:7" ht="17" x14ac:dyDescent="0.2">
      <c r="A28" s="1" t="s">
        <v>274</v>
      </c>
      <c r="B28" s="4" t="s">
        <v>11</v>
      </c>
      <c r="C28" s="4" t="s">
        <v>151</v>
      </c>
      <c r="D28" s="6">
        <v>1650489</v>
      </c>
      <c r="E28" s="6">
        <v>2179476</v>
      </c>
      <c r="F28" s="6">
        <v>2543602</v>
      </c>
      <c r="G28" s="6">
        <v>2932415</v>
      </c>
    </row>
    <row r="29" spans="1:7" ht="17" x14ac:dyDescent="0.2">
      <c r="A29" s="1" t="s">
        <v>473</v>
      </c>
      <c r="B29" s="4" t="s">
        <v>11</v>
      </c>
      <c r="C29" s="4" t="s">
        <v>474</v>
      </c>
      <c r="D29" s="6">
        <v>1614533</v>
      </c>
      <c r="E29" s="6">
        <v>1811788</v>
      </c>
      <c r="F29" s="6">
        <v>2009341</v>
      </c>
      <c r="G29" s="6">
        <v>2143651</v>
      </c>
    </row>
    <row r="30" spans="1:7" ht="17" x14ac:dyDescent="0.2">
      <c r="A30" s="1" t="s">
        <v>793</v>
      </c>
      <c r="B30" s="4" t="s">
        <v>11</v>
      </c>
      <c r="C30" s="4" t="s">
        <v>90</v>
      </c>
      <c r="D30" s="6">
        <v>1534274</v>
      </c>
      <c r="E30" s="6">
        <v>1735995</v>
      </c>
      <c r="F30" s="6">
        <v>1836937</v>
      </c>
      <c r="G30" s="6">
        <v>1999107</v>
      </c>
    </row>
    <row r="31" spans="1:7" ht="17" x14ac:dyDescent="0.2">
      <c r="A31" s="1" t="s">
        <v>726</v>
      </c>
      <c r="B31" s="4" t="s">
        <v>11</v>
      </c>
      <c r="C31" s="4" t="s">
        <v>727</v>
      </c>
      <c r="D31" s="6">
        <v>1523741</v>
      </c>
      <c r="E31" s="6">
        <v>1927904</v>
      </c>
      <c r="F31" s="6">
        <v>2225996</v>
      </c>
      <c r="G31" s="6">
        <v>2478810</v>
      </c>
    </row>
    <row r="32" spans="1:7" ht="17" x14ac:dyDescent="0.2">
      <c r="A32" s="1" t="s">
        <v>736</v>
      </c>
      <c r="B32" s="4" t="s">
        <v>11</v>
      </c>
      <c r="C32" s="4" t="s">
        <v>737</v>
      </c>
      <c r="D32" s="6">
        <v>1509789</v>
      </c>
      <c r="E32" s="6">
        <v>1582961</v>
      </c>
      <c r="F32" s="6">
        <v>1601211</v>
      </c>
      <c r="G32" s="6">
        <v>1621337</v>
      </c>
    </row>
    <row r="33" spans="1:7" ht="17" x14ac:dyDescent="0.2">
      <c r="A33" s="1" t="s">
        <v>776</v>
      </c>
      <c r="B33" s="4" t="s">
        <v>11</v>
      </c>
      <c r="C33" s="4" t="s">
        <v>90</v>
      </c>
      <c r="D33" s="6">
        <v>1506792</v>
      </c>
      <c r="E33" s="6">
        <v>1796822</v>
      </c>
      <c r="F33" s="6">
        <v>2149151</v>
      </c>
      <c r="G33" s="6">
        <v>2345210</v>
      </c>
    </row>
    <row r="34" spans="1:7" ht="17" x14ac:dyDescent="0.2">
      <c r="A34" s="1" t="s">
        <v>919</v>
      </c>
      <c r="B34" s="4" t="s">
        <v>11</v>
      </c>
      <c r="C34" s="4" t="s">
        <v>920</v>
      </c>
      <c r="D34" s="6">
        <v>1485333</v>
      </c>
      <c r="E34" s="6">
        <v>1613320</v>
      </c>
      <c r="F34" s="6">
        <v>1713954</v>
      </c>
      <c r="G34" s="6">
        <v>1765042</v>
      </c>
    </row>
    <row r="35" spans="1:7" ht="17" x14ac:dyDescent="0.2">
      <c r="A35" s="1" t="s">
        <v>238</v>
      </c>
      <c r="B35" s="4" t="s">
        <v>11</v>
      </c>
      <c r="C35" s="4" t="s">
        <v>20</v>
      </c>
      <c r="D35" s="6">
        <v>1462268</v>
      </c>
      <c r="E35" s="6">
        <v>1675226</v>
      </c>
      <c r="F35" s="6">
        <v>1902007</v>
      </c>
      <c r="G35" s="6">
        <v>2106541</v>
      </c>
    </row>
    <row r="36" spans="1:7" ht="17" x14ac:dyDescent="0.2">
      <c r="A36" s="1" t="s">
        <v>594</v>
      </c>
      <c r="B36" s="4" t="s">
        <v>11</v>
      </c>
      <c r="C36" s="4" t="s">
        <v>60</v>
      </c>
      <c r="D36" s="6">
        <v>1432149</v>
      </c>
      <c r="E36" s="6">
        <v>1500788</v>
      </c>
      <c r="F36" s="6">
        <v>1555954</v>
      </c>
      <c r="G36" s="6">
        <v>1576113</v>
      </c>
    </row>
    <row r="37" spans="1:7" ht="17" x14ac:dyDescent="0.2">
      <c r="A37" s="1" t="s">
        <v>446</v>
      </c>
      <c r="B37" s="4" t="s">
        <v>11</v>
      </c>
      <c r="C37" s="4" t="s">
        <v>56</v>
      </c>
      <c r="D37" s="6">
        <v>1424886</v>
      </c>
      <c r="E37" s="6">
        <v>1658439</v>
      </c>
      <c r="F37" s="6">
        <v>1888085</v>
      </c>
      <c r="G37" s="6">
        <v>2048703</v>
      </c>
    </row>
    <row r="38" spans="1:7" ht="17" x14ac:dyDescent="0.2">
      <c r="A38" s="1" t="s">
        <v>786</v>
      </c>
      <c r="B38" s="4" t="s">
        <v>11</v>
      </c>
      <c r="C38" s="4" t="s">
        <v>12</v>
      </c>
      <c r="D38" s="6">
        <v>1407745</v>
      </c>
      <c r="E38" s="6">
        <v>1711578</v>
      </c>
      <c r="F38" s="6">
        <v>2142521</v>
      </c>
      <c r="G38" s="6">
        <v>2518036</v>
      </c>
    </row>
    <row r="39" spans="1:7" ht="17" x14ac:dyDescent="0.2">
      <c r="A39" s="1" t="s">
        <v>208</v>
      </c>
      <c r="B39" s="4" t="s">
        <v>11</v>
      </c>
      <c r="C39" s="4" t="s">
        <v>209</v>
      </c>
      <c r="D39" s="6">
        <v>1364911</v>
      </c>
      <c r="E39" s="6">
        <v>1742915</v>
      </c>
      <c r="F39" s="6">
        <v>2243926</v>
      </c>
      <c r="G39" s="6">
        <v>2594090</v>
      </c>
    </row>
    <row r="40" spans="1:7" ht="17" x14ac:dyDescent="0.2">
      <c r="A40" s="1" t="s">
        <v>639</v>
      </c>
      <c r="B40" s="4" t="s">
        <v>11</v>
      </c>
      <c r="C40" s="4" t="s">
        <v>38</v>
      </c>
      <c r="D40" s="6">
        <v>1285262</v>
      </c>
      <c r="E40" s="6">
        <v>1337740</v>
      </c>
      <c r="F40" s="6">
        <v>1189889</v>
      </c>
      <c r="G40" s="6">
        <v>1270399</v>
      </c>
    </row>
    <row r="41" spans="1:7" ht="17" x14ac:dyDescent="0.2">
      <c r="A41" s="1" t="s">
        <v>672</v>
      </c>
      <c r="B41" s="4" t="s">
        <v>11</v>
      </c>
      <c r="C41" s="4" t="s">
        <v>62</v>
      </c>
      <c r="D41" s="6">
        <v>1224844</v>
      </c>
      <c r="E41" s="6">
        <v>1644509</v>
      </c>
      <c r="F41" s="6">
        <v>2134402</v>
      </c>
      <c r="G41" s="6">
        <v>2572962</v>
      </c>
    </row>
    <row r="42" spans="1:7" ht="17" x14ac:dyDescent="0.2">
      <c r="A42" s="1" t="s">
        <v>172</v>
      </c>
      <c r="B42" s="4" t="s">
        <v>11</v>
      </c>
      <c r="C42" s="4" t="s">
        <v>28</v>
      </c>
      <c r="D42" s="6">
        <v>1189340</v>
      </c>
      <c r="E42" s="6">
        <v>1170022</v>
      </c>
      <c r="F42" s="6">
        <v>1135614</v>
      </c>
      <c r="G42" s="6">
        <v>1130152</v>
      </c>
    </row>
    <row r="43" spans="1:7" ht="17" x14ac:dyDescent="0.2">
      <c r="A43" s="1" t="s">
        <v>410</v>
      </c>
      <c r="B43" s="4" t="s">
        <v>11</v>
      </c>
      <c r="C43" s="4" t="s">
        <v>163</v>
      </c>
      <c r="D43" s="6">
        <v>1123678</v>
      </c>
      <c r="E43" s="6">
        <v>1148649</v>
      </c>
      <c r="F43" s="6">
        <v>1212453</v>
      </c>
      <c r="G43" s="6">
        <v>1206300</v>
      </c>
    </row>
    <row r="44" spans="1:7" ht="17" x14ac:dyDescent="0.2">
      <c r="A44" s="1" t="s">
        <v>631</v>
      </c>
      <c r="B44" s="4" t="s">
        <v>11</v>
      </c>
      <c r="C44" s="4" t="s">
        <v>74</v>
      </c>
      <c r="D44" s="6">
        <v>1086274</v>
      </c>
      <c r="E44" s="6">
        <v>1359101</v>
      </c>
      <c r="F44" s="6">
        <v>1646186</v>
      </c>
      <c r="G44" s="6">
        <v>1905898</v>
      </c>
    </row>
    <row r="45" spans="1:7" ht="17" x14ac:dyDescent="0.2">
      <c r="A45" s="1" t="s">
        <v>582</v>
      </c>
      <c r="B45" s="4" t="s">
        <v>11</v>
      </c>
      <c r="C45" s="4" t="s">
        <v>583</v>
      </c>
      <c r="D45" s="6">
        <v>1067263</v>
      </c>
      <c r="E45" s="6">
        <v>1205254</v>
      </c>
      <c r="F45" s="6">
        <v>1316101</v>
      </c>
      <c r="G45" s="6">
        <v>1342349</v>
      </c>
    </row>
    <row r="46" spans="1:7" ht="17" x14ac:dyDescent="0.2">
      <c r="A46" s="1" t="s">
        <v>762</v>
      </c>
      <c r="B46" s="4" t="s">
        <v>11</v>
      </c>
      <c r="C46" s="4" t="s">
        <v>28</v>
      </c>
      <c r="D46" s="6">
        <v>1025220</v>
      </c>
      <c r="E46" s="6">
        <v>1062522</v>
      </c>
      <c r="F46" s="6">
        <v>1079697</v>
      </c>
      <c r="G46" s="6">
        <v>1071082</v>
      </c>
    </row>
    <row r="47" spans="1:7" ht="17" x14ac:dyDescent="0.2">
      <c r="A47" s="1" t="s">
        <v>541</v>
      </c>
      <c r="B47" s="4" t="s">
        <v>11</v>
      </c>
      <c r="C47" s="4" t="s">
        <v>542</v>
      </c>
      <c r="D47" s="6">
        <v>996186</v>
      </c>
      <c r="E47" s="6">
        <v>1090362</v>
      </c>
      <c r="F47" s="6">
        <v>1202695</v>
      </c>
      <c r="G47" s="6">
        <v>1264908</v>
      </c>
    </row>
    <row r="48" spans="1:7" ht="17" x14ac:dyDescent="0.2">
      <c r="A48" s="1" t="s">
        <v>662</v>
      </c>
      <c r="B48" s="4" t="s">
        <v>11</v>
      </c>
      <c r="C48" s="4" t="s">
        <v>14</v>
      </c>
      <c r="D48" s="6">
        <v>971042</v>
      </c>
      <c r="E48" s="6">
        <v>1095553</v>
      </c>
      <c r="F48" s="6">
        <v>1252990</v>
      </c>
      <c r="G48" s="6">
        <v>1396445</v>
      </c>
    </row>
    <row r="49" spans="1:7" ht="17" x14ac:dyDescent="0.2">
      <c r="A49" s="1" t="s">
        <v>454</v>
      </c>
      <c r="B49" s="4" t="s">
        <v>11</v>
      </c>
      <c r="C49" s="4" t="s">
        <v>62</v>
      </c>
      <c r="D49" s="6">
        <v>925213</v>
      </c>
      <c r="E49" s="6">
        <v>1122821</v>
      </c>
      <c r="F49" s="6">
        <v>1345591</v>
      </c>
      <c r="G49" s="6">
        <v>1534701</v>
      </c>
    </row>
    <row r="50" spans="1:7" ht="17" x14ac:dyDescent="0.2">
      <c r="A50" s="1" t="s">
        <v>754</v>
      </c>
      <c r="B50" s="4" t="s">
        <v>11</v>
      </c>
      <c r="C50" s="4" t="s">
        <v>127</v>
      </c>
      <c r="D50" s="6">
        <v>901877</v>
      </c>
      <c r="E50" s="6">
        <v>1040298</v>
      </c>
      <c r="F50" s="6">
        <v>1186473</v>
      </c>
      <c r="G50" s="6">
        <v>1282442</v>
      </c>
    </row>
    <row r="51" spans="1:7" ht="17" x14ac:dyDescent="0.2">
      <c r="A51" s="1" t="s">
        <v>131</v>
      </c>
      <c r="B51" s="4" t="s">
        <v>11</v>
      </c>
      <c r="C51" s="4" t="s">
        <v>34</v>
      </c>
      <c r="D51" s="6">
        <v>888998</v>
      </c>
      <c r="E51" s="6">
        <v>980652</v>
      </c>
      <c r="F51" s="6">
        <v>1061035</v>
      </c>
      <c r="G51" s="6">
        <v>1088090</v>
      </c>
    </row>
    <row r="52" spans="1:7" ht="17" x14ac:dyDescent="0.2">
      <c r="A52" s="1" t="s">
        <v>87</v>
      </c>
      <c r="B52" s="4" t="s">
        <v>11</v>
      </c>
      <c r="C52" s="4" t="s">
        <v>12</v>
      </c>
      <c r="D52" s="6">
        <v>846227</v>
      </c>
      <c r="E52" s="6">
        <v>1249963</v>
      </c>
      <c r="F52" s="6">
        <v>1716321</v>
      </c>
      <c r="G52" s="6">
        <v>2168316</v>
      </c>
    </row>
    <row r="53" spans="1:7" ht="17" x14ac:dyDescent="0.2">
      <c r="A53" s="1" t="s">
        <v>429</v>
      </c>
      <c r="B53" s="4" t="s">
        <v>11</v>
      </c>
      <c r="C53" s="4" t="s">
        <v>423</v>
      </c>
      <c r="D53" s="6">
        <v>836231</v>
      </c>
      <c r="E53" s="6">
        <v>876159</v>
      </c>
      <c r="F53" s="6">
        <v>953206</v>
      </c>
      <c r="G53" s="6">
        <v>980080</v>
      </c>
    </row>
    <row r="54" spans="1:7" ht="17" x14ac:dyDescent="0.2">
      <c r="A54" s="1" t="s">
        <v>162</v>
      </c>
      <c r="B54" s="4" t="s">
        <v>11</v>
      </c>
      <c r="C54" s="4" t="s">
        <v>163</v>
      </c>
      <c r="D54" s="6">
        <v>827645</v>
      </c>
      <c r="E54" s="6">
        <v>882622</v>
      </c>
      <c r="F54" s="6">
        <v>916864</v>
      </c>
      <c r="G54" s="6">
        <v>943823</v>
      </c>
    </row>
    <row r="55" spans="1:7" ht="17" x14ac:dyDescent="0.2">
      <c r="A55" s="1" t="s">
        <v>966</v>
      </c>
      <c r="B55" s="4" t="s">
        <v>11</v>
      </c>
      <c r="C55" s="4" t="s">
        <v>967</v>
      </c>
      <c r="D55" s="6">
        <v>812236</v>
      </c>
      <c r="E55" s="6">
        <v>859106</v>
      </c>
      <c r="F55" s="6">
        <v>916764</v>
      </c>
      <c r="G55" s="6">
        <v>947866</v>
      </c>
    </row>
    <row r="56" spans="1:7" ht="17" x14ac:dyDescent="0.2">
      <c r="A56" s="1" t="s">
        <v>27</v>
      </c>
      <c r="B56" s="4" t="s">
        <v>11</v>
      </c>
      <c r="C56" s="4" t="s">
        <v>28</v>
      </c>
      <c r="D56" s="6">
        <v>809642</v>
      </c>
      <c r="E56" s="6">
        <v>825920</v>
      </c>
      <c r="F56" s="6">
        <v>870714</v>
      </c>
      <c r="G56" s="6">
        <v>883169</v>
      </c>
    </row>
    <row r="57" spans="1:7" ht="17" x14ac:dyDescent="0.2">
      <c r="A57" s="1" t="s">
        <v>638</v>
      </c>
      <c r="B57" s="4" t="s">
        <v>11</v>
      </c>
      <c r="C57" s="4" t="s">
        <v>163</v>
      </c>
      <c r="D57" s="6">
        <v>804219</v>
      </c>
      <c r="E57" s="6">
        <v>823993</v>
      </c>
      <c r="F57" s="6">
        <v>862456</v>
      </c>
      <c r="G57" s="6">
        <v>857620</v>
      </c>
    </row>
    <row r="58" spans="1:7" ht="17" x14ac:dyDescent="0.2">
      <c r="A58" s="1" t="s">
        <v>268</v>
      </c>
      <c r="B58" s="4" t="s">
        <v>11</v>
      </c>
      <c r="C58" s="4" t="s">
        <v>20</v>
      </c>
      <c r="D58" s="6">
        <v>803724</v>
      </c>
      <c r="E58" s="6">
        <v>805971</v>
      </c>
      <c r="F58" s="6">
        <v>799268</v>
      </c>
      <c r="G58" s="6">
        <v>806548</v>
      </c>
    </row>
    <row r="59" spans="1:7" ht="17" x14ac:dyDescent="0.2">
      <c r="A59" s="1" t="s">
        <v>385</v>
      </c>
      <c r="B59" s="4" t="s">
        <v>11</v>
      </c>
      <c r="C59" s="4" t="s">
        <v>16</v>
      </c>
      <c r="D59" s="6">
        <v>798482</v>
      </c>
      <c r="E59" s="6">
        <v>935643</v>
      </c>
      <c r="F59" s="6">
        <v>993664</v>
      </c>
      <c r="G59" s="6">
        <v>1072458</v>
      </c>
    </row>
    <row r="60" spans="1:7" ht="17" x14ac:dyDescent="0.2">
      <c r="A60" s="1" t="s">
        <v>896</v>
      </c>
      <c r="B60" s="4" t="s">
        <v>11</v>
      </c>
      <c r="C60" s="4" t="s">
        <v>14</v>
      </c>
      <c r="D60" s="6">
        <v>761019</v>
      </c>
      <c r="E60" s="6">
        <v>859635</v>
      </c>
      <c r="F60" s="6">
        <v>937532</v>
      </c>
      <c r="G60" s="6">
        <v>993797</v>
      </c>
    </row>
    <row r="61" spans="1:7" ht="17" x14ac:dyDescent="0.2">
      <c r="A61" s="1" t="s">
        <v>784</v>
      </c>
      <c r="B61" s="4" t="s">
        <v>11</v>
      </c>
      <c r="C61" s="4" t="s">
        <v>197</v>
      </c>
      <c r="D61" s="6">
        <v>752557</v>
      </c>
      <c r="E61" s="6">
        <v>939169</v>
      </c>
      <c r="F61" s="6">
        <v>1087808</v>
      </c>
      <c r="G61" s="6">
        <v>1222540</v>
      </c>
    </row>
    <row r="62" spans="1:7" ht="17" x14ac:dyDescent="0.2">
      <c r="A62" s="1" t="s">
        <v>513</v>
      </c>
      <c r="B62" s="4" t="s">
        <v>11</v>
      </c>
      <c r="C62" s="4" t="s">
        <v>193</v>
      </c>
      <c r="D62" s="6">
        <v>741368</v>
      </c>
      <c r="E62" s="6">
        <v>1375741</v>
      </c>
      <c r="F62" s="6">
        <v>1951271</v>
      </c>
      <c r="G62" s="6">
        <v>2231647</v>
      </c>
    </row>
    <row r="63" spans="1:7" ht="17" x14ac:dyDescent="0.2">
      <c r="A63" s="1" t="s">
        <v>40</v>
      </c>
      <c r="B63" s="4" t="s">
        <v>11</v>
      </c>
      <c r="C63" s="4" t="s">
        <v>41</v>
      </c>
      <c r="D63" s="6">
        <v>686718</v>
      </c>
      <c r="E63" s="6">
        <v>740340</v>
      </c>
      <c r="F63" s="6">
        <v>821267</v>
      </c>
      <c r="G63" s="6">
        <v>842913</v>
      </c>
    </row>
    <row r="64" spans="1:7" ht="17" x14ac:dyDescent="0.2">
      <c r="A64" s="1" t="s">
        <v>665</v>
      </c>
      <c r="B64" s="4" t="s">
        <v>11</v>
      </c>
      <c r="C64" s="4" t="s">
        <v>666</v>
      </c>
      <c r="D64" s="6">
        <v>685797</v>
      </c>
      <c r="E64" s="6">
        <v>767175</v>
      </c>
      <c r="F64" s="6">
        <v>865347</v>
      </c>
      <c r="G64" s="6">
        <v>942198</v>
      </c>
    </row>
    <row r="65" spans="1:7" ht="17" x14ac:dyDescent="0.2">
      <c r="A65" s="1" t="s">
        <v>846</v>
      </c>
      <c r="B65" s="4" t="s">
        <v>11</v>
      </c>
      <c r="C65" s="4" t="s">
        <v>98</v>
      </c>
      <c r="D65" s="6">
        <v>672964</v>
      </c>
      <c r="E65" s="6">
        <v>680057</v>
      </c>
      <c r="F65" s="6">
        <v>693058</v>
      </c>
      <c r="G65" s="6">
        <v>702724</v>
      </c>
    </row>
    <row r="66" spans="1:7" ht="17" x14ac:dyDescent="0.2">
      <c r="A66" s="1" t="s">
        <v>681</v>
      </c>
      <c r="B66" s="4" t="s">
        <v>11</v>
      </c>
      <c r="C66" s="4" t="s">
        <v>90</v>
      </c>
      <c r="D66" s="6">
        <v>669016</v>
      </c>
      <c r="E66" s="6">
        <v>753230</v>
      </c>
      <c r="F66" s="6">
        <v>823393</v>
      </c>
      <c r="G66" s="6">
        <v>850967</v>
      </c>
    </row>
    <row r="67" spans="1:7" ht="17" x14ac:dyDescent="0.2">
      <c r="A67" s="1" t="s">
        <v>364</v>
      </c>
      <c r="B67" s="4" t="s">
        <v>11</v>
      </c>
      <c r="C67" s="4" t="s">
        <v>90</v>
      </c>
      <c r="D67" s="6">
        <v>667479</v>
      </c>
      <c r="E67" s="6">
        <v>798766</v>
      </c>
      <c r="F67" s="6">
        <v>930496</v>
      </c>
      <c r="G67" s="6">
        <v>994400</v>
      </c>
    </row>
    <row r="68" spans="1:7" ht="17" x14ac:dyDescent="0.2">
      <c r="A68" s="1" t="s">
        <v>894</v>
      </c>
      <c r="B68" s="4" t="s">
        <v>11</v>
      </c>
      <c r="C68" s="4" t="s">
        <v>342</v>
      </c>
      <c r="D68" s="6">
        <v>666957</v>
      </c>
      <c r="E68" s="6">
        <v>843702</v>
      </c>
      <c r="F68" s="6">
        <v>980263</v>
      </c>
      <c r="G68" s="6">
        <v>1039073</v>
      </c>
    </row>
    <row r="69" spans="1:7" ht="17" x14ac:dyDescent="0.2">
      <c r="A69" s="1" t="s">
        <v>870</v>
      </c>
      <c r="B69" s="4" t="s">
        <v>11</v>
      </c>
      <c r="C69" s="4" t="s">
        <v>28</v>
      </c>
      <c r="D69" s="6">
        <v>659924</v>
      </c>
      <c r="E69" s="6">
        <v>650133</v>
      </c>
      <c r="F69" s="6">
        <v>662620</v>
      </c>
      <c r="G69" s="6">
        <v>650502</v>
      </c>
    </row>
    <row r="70" spans="1:7" ht="17" x14ac:dyDescent="0.2">
      <c r="A70" s="1" t="s">
        <v>19</v>
      </c>
      <c r="B70" s="4" t="s">
        <v>11</v>
      </c>
      <c r="C70" s="4" t="s">
        <v>20</v>
      </c>
      <c r="D70" s="6">
        <v>657575</v>
      </c>
      <c r="E70" s="6">
        <v>694975</v>
      </c>
      <c r="F70" s="6">
        <v>703203</v>
      </c>
      <c r="G70" s="6">
        <v>704845</v>
      </c>
    </row>
    <row r="71" spans="1:7" ht="17" x14ac:dyDescent="0.2">
      <c r="A71" s="1" t="s">
        <v>887</v>
      </c>
      <c r="B71" s="4" t="s">
        <v>11</v>
      </c>
      <c r="C71" s="4" t="s">
        <v>20</v>
      </c>
      <c r="D71" s="6">
        <v>654157</v>
      </c>
      <c r="E71" s="6">
        <v>659190</v>
      </c>
      <c r="F71" s="6">
        <v>651435</v>
      </c>
      <c r="G71" s="6">
        <v>643640</v>
      </c>
    </row>
    <row r="72" spans="1:7" ht="17" x14ac:dyDescent="0.2">
      <c r="A72" s="1" t="s">
        <v>104</v>
      </c>
      <c r="B72" s="4" t="s">
        <v>11</v>
      </c>
      <c r="C72" s="4" t="s">
        <v>38</v>
      </c>
      <c r="D72" s="6">
        <v>646603</v>
      </c>
      <c r="E72" s="6">
        <v>729465</v>
      </c>
      <c r="F72" s="6">
        <v>825920</v>
      </c>
      <c r="G72" s="6">
        <v>853610</v>
      </c>
    </row>
    <row r="73" spans="1:7" ht="17" x14ac:dyDescent="0.2">
      <c r="A73" s="1" t="s">
        <v>493</v>
      </c>
      <c r="B73" s="4" t="s">
        <v>11</v>
      </c>
      <c r="C73" s="4" t="s">
        <v>74</v>
      </c>
      <c r="D73" s="6">
        <v>634516</v>
      </c>
      <c r="E73" s="6">
        <v>727621</v>
      </c>
      <c r="F73" s="6">
        <v>815021</v>
      </c>
      <c r="G73" s="6">
        <v>860164</v>
      </c>
    </row>
    <row r="74" spans="1:7" ht="17" x14ac:dyDescent="0.2">
      <c r="A74" s="1" t="s">
        <v>396</v>
      </c>
      <c r="B74" s="4" t="s">
        <v>11</v>
      </c>
      <c r="C74" s="4" t="s">
        <v>120</v>
      </c>
      <c r="D74" s="6">
        <v>617332</v>
      </c>
      <c r="E74" s="6">
        <v>725544</v>
      </c>
      <c r="F74" s="6">
        <v>824035</v>
      </c>
      <c r="G74" s="6">
        <v>906626</v>
      </c>
    </row>
    <row r="75" spans="1:7" ht="17" x14ac:dyDescent="0.2">
      <c r="A75" s="1" t="s">
        <v>973</v>
      </c>
      <c r="B75" s="4" t="s">
        <v>11</v>
      </c>
      <c r="C75" s="4" t="s">
        <v>974</v>
      </c>
      <c r="D75" s="6">
        <v>613604</v>
      </c>
      <c r="E75" s="6">
        <v>603061</v>
      </c>
      <c r="F75" s="6">
        <v>565781</v>
      </c>
      <c r="G75" s="6">
        <v>538952</v>
      </c>
    </row>
    <row r="76" spans="1:7" ht="17" x14ac:dyDescent="0.2">
      <c r="A76" s="1" t="s">
        <v>35</v>
      </c>
      <c r="B76" s="4" t="s">
        <v>11</v>
      </c>
      <c r="C76" s="4" t="s">
        <v>22</v>
      </c>
      <c r="D76" s="6">
        <v>599416</v>
      </c>
      <c r="E76" s="6">
        <v>729729</v>
      </c>
      <c r="F76" s="6">
        <v>887064</v>
      </c>
      <c r="G76" s="6">
        <v>915927</v>
      </c>
    </row>
    <row r="77" spans="1:7" ht="17" x14ac:dyDescent="0.2">
      <c r="A77" s="1" t="s">
        <v>313</v>
      </c>
      <c r="B77" s="4" t="s">
        <v>11</v>
      </c>
      <c r="C77" s="4" t="s">
        <v>12</v>
      </c>
      <c r="D77" s="6">
        <v>594525</v>
      </c>
      <c r="E77" s="6">
        <v>682917</v>
      </c>
      <c r="F77" s="6">
        <v>804129</v>
      </c>
      <c r="G77" s="6">
        <v>845553</v>
      </c>
    </row>
    <row r="78" spans="1:7" ht="17" x14ac:dyDescent="0.2">
      <c r="A78" s="1" t="s">
        <v>807</v>
      </c>
      <c r="B78" s="4" t="s">
        <v>11</v>
      </c>
      <c r="C78" s="4" t="s">
        <v>45</v>
      </c>
      <c r="D78" s="6">
        <v>575322</v>
      </c>
      <c r="E78" s="6">
        <v>560793</v>
      </c>
      <c r="F78" s="6">
        <v>563617</v>
      </c>
      <c r="G78" s="6">
        <v>555485</v>
      </c>
    </row>
    <row r="79" spans="1:7" ht="17" x14ac:dyDescent="0.2">
      <c r="A79" s="1" t="s">
        <v>732</v>
      </c>
      <c r="B79" s="4" t="s">
        <v>11</v>
      </c>
      <c r="C79" s="4" t="s">
        <v>28</v>
      </c>
      <c r="D79" s="6">
        <v>567033</v>
      </c>
      <c r="E79" s="6">
        <v>621429</v>
      </c>
      <c r="F79" s="6">
        <v>670291</v>
      </c>
      <c r="G79" s="6">
        <v>675669</v>
      </c>
    </row>
    <row r="80" spans="1:7" ht="17" x14ac:dyDescent="0.2">
      <c r="A80" s="1" t="s">
        <v>237</v>
      </c>
      <c r="B80" s="4" t="s">
        <v>11</v>
      </c>
      <c r="C80" s="4" t="s">
        <v>120</v>
      </c>
      <c r="D80" s="6">
        <v>548935</v>
      </c>
      <c r="E80" s="6">
        <v>647216</v>
      </c>
      <c r="F80" s="6">
        <v>767476</v>
      </c>
      <c r="G80" s="6">
        <v>832666</v>
      </c>
    </row>
    <row r="81" spans="1:7" ht="17" x14ac:dyDescent="0.2">
      <c r="A81" s="1" t="s">
        <v>89</v>
      </c>
      <c r="B81" s="4" t="s">
        <v>11</v>
      </c>
      <c r="C81" s="4" t="s">
        <v>90</v>
      </c>
      <c r="D81" s="6">
        <v>544981</v>
      </c>
      <c r="E81" s="6">
        <v>661632</v>
      </c>
      <c r="F81" s="6">
        <v>839619</v>
      </c>
      <c r="G81" s="6">
        <v>896764</v>
      </c>
    </row>
    <row r="82" spans="1:7" ht="17" x14ac:dyDescent="0.2">
      <c r="A82" s="1" t="s">
        <v>745</v>
      </c>
      <c r="B82" s="4" t="s">
        <v>11</v>
      </c>
      <c r="C82" s="4" t="s">
        <v>30</v>
      </c>
      <c r="D82" s="6">
        <v>544031</v>
      </c>
      <c r="E82" s="6">
        <v>797188</v>
      </c>
      <c r="F82" s="6">
        <v>1130488</v>
      </c>
      <c r="G82" s="6">
        <v>1362540</v>
      </c>
    </row>
    <row r="83" spans="1:7" ht="17" x14ac:dyDescent="0.2">
      <c r="A83" s="1" t="s">
        <v>393</v>
      </c>
      <c r="B83" s="4" t="s">
        <v>11</v>
      </c>
      <c r="C83" s="4" t="s">
        <v>30</v>
      </c>
      <c r="D83" s="6">
        <v>540041</v>
      </c>
      <c r="E83" s="6">
        <v>643369</v>
      </c>
      <c r="F83" s="6">
        <v>723885</v>
      </c>
      <c r="G83" s="6">
        <v>767711</v>
      </c>
    </row>
    <row r="84" spans="1:7" ht="17" x14ac:dyDescent="0.2">
      <c r="A84" s="1" t="s">
        <v>532</v>
      </c>
      <c r="B84" s="4" t="s">
        <v>11</v>
      </c>
      <c r="C84" s="4" t="s">
        <v>66</v>
      </c>
      <c r="D84" s="6">
        <v>534943</v>
      </c>
      <c r="E84" s="6">
        <v>610470</v>
      </c>
      <c r="F84" s="6">
        <v>699796</v>
      </c>
      <c r="G84" s="6">
        <v>741104</v>
      </c>
    </row>
    <row r="85" spans="1:7" ht="17" x14ac:dyDescent="0.2">
      <c r="A85" s="1" t="s">
        <v>949</v>
      </c>
      <c r="B85" s="4" t="s">
        <v>11</v>
      </c>
      <c r="C85" s="4" t="s">
        <v>72</v>
      </c>
      <c r="D85" s="6">
        <v>511111</v>
      </c>
      <c r="E85" s="6">
        <v>571185</v>
      </c>
      <c r="F85" s="6">
        <v>623063</v>
      </c>
      <c r="G85" s="6">
        <v>637578</v>
      </c>
    </row>
    <row r="86" spans="1:7" ht="17" x14ac:dyDescent="0.2">
      <c r="A86" s="1" t="s">
        <v>207</v>
      </c>
      <c r="B86" s="4" t="s">
        <v>11</v>
      </c>
      <c r="C86" s="4" t="s">
        <v>120</v>
      </c>
      <c r="D86" s="6">
        <v>506877</v>
      </c>
      <c r="E86" s="6">
        <v>549021</v>
      </c>
      <c r="F86" s="6">
        <v>664639</v>
      </c>
      <c r="G86" s="6">
        <v>787643</v>
      </c>
    </row>
    <row r="87" spans="1:7" ht="17" x14ac:dyDescent="0.2">
      <c r="A87" s="1" t="s">
        <v>508</v>
      </c>
      <c r="B87" s="4" t="s">
        <v>11</v>
      </c>
      <c r="C87" s="4" t="s">
        <v>16</v>
      </c>
      <c r="D87" s="6">
        <v>502454</v>
      </c>
      <c r="E87" s="6">
        <v>519540</v>
      </c>
      <c r="F87" s="6">
        <v>534684</v>
      </c>
      <c r="G87" s="6">
        <v>550085</v>
      </c>
    </row>
    <row r="88" spans="1:7" ht="17" x14ac:dyDescent="0.2">
      <c r="A88" s="1" t="s">
        <v>452</v>
      </c>
      <c r="B88" s="4" t="s">
        <v>11</v>
      </c>
      <c r="C88" s="4" t="s">
        <v>165</v>
      </c>
      <c r="D88" s="6">
        <v>494051</v>
      </c>
      <c r="E88" s="6">
        <v>547015</v>
      </c>
      <c r="F88" s="6">
        <v>587115</v>
      </c>
      <c r="G88" s="6">
        <v>597788</v>
      </c>
    </row>
    <row r="89" spans="1:7" ht="17" x14ac:dyDescent="0.2">
      <c r="A89" s="1" t="s">
        <v>649</v>
      </c>
      <c r="B89" s="4" t="s">
        <v>11</v>
      </c>
      <c r="C89" s="4" t="s">
        <v>62</v>
      </c>
      <c r="D89" s="6">
        <v>489483</v>
      </c>
      <c r="E89" s="6">
        <v>589998</v>
      </c>
      <c r="F89" s="6">
        <v>702314</v>
      </c>
      <c r="G89" s="6">
        <v>821573</v>
      </c>
    </row>
    <row r="90" spans="1:7" ht="17" x14ac:dyDescent="0.2">
      <c r="A90" s="1" t="s">
        <v>962</v>
      </c>
      <c r="B90" s="4" t="s">
        <v>11</v>
      </c>
      <c r="C90" s="4" t="s">
        <v>30</v>
      </c>
      <c r="D90" s="6">
        <v>488114</v>
      </c>
      <c r="E90" s="6">
        <v>569355</v>
      </c>
      <c r="F90" s="6">
        <v>640537</v>
      </c>
      <c r="G90" s="6">
        <v>671456</v>
      </c>
    </row>
    <row r="91" spans="1:7" ht="17" x14ac:dyDescent="0.2">
      <c r="A91" s="1" t="s">
        <v>861</v>
      </c>
      <c r="B91" s="4" t="s">
        <v>11</v>
      </c>
      <c r="C91" s="4" t="s">
        <v>90</v>
      </c>
      <c r="D91" s="6">
        <v>480628</v>
      </c>
      <c r="E91" s="6">
        <v>563660</v>
      </c>
      <c r="F91" s="6">
        <v>685306</v>
      </c>
      <c r="G91" s="6">
        <v>752660</v>
      </c>
    </row>
    <row r="92" spans="1:7" ht="17" x14ac:dyDescent="0.2">
      <c r="A92" s="1" t="s">
        <v>407</v>
      </c>
      <c r="B92" s="4" t="s">
        <v>11</v>
      </c>
      <c r="C92" s="4" t="s">
        <v>45</v>
      </c>
      <c r="D92" s="6">
        <v>474242</v>
      </c>
      <c r="E92" s="6">
        <v>509011</v>
      </c>
      <c r="F92" s="6">
        <v>549468</v>
      </c>
      <c r="G92" s="6">
        <v>574659</v>
      </c>
    </row>
    <row r="93" spans="1:7" ht="17" x14ac:dyDescent="0.2">
      <c r="A93" s="1" t="s">
        <v>551</v>
      </c>
      <c r="B93" s="4" t="s">
        <v>11</v>
      </c>
      <c r="C93" s="4" t="s">
        <v>60</v>
      </c>
      <c r="D93" s="6">
        <v>462662</v>
      </c>
      <c r="E93" s="6">
        <v>535453</v>
      </c>
      <c r="F93" s="6">
        <v>605449</v>
      </c>
      <c r="G93" s="6">
        <v>660422</v>
      </c>
    </row>
    <row r="94" spans="1:7" ht="17" x14ac:dyDescent="0.2">
      <c r="A94" s="1" t="s">
        <v>276</v>
      </c>
      <c r="B94" s="4" t="s">
        <v>11</v>
      </c>
      <c r="C94" s="4" t="s">
        <v>50</v>
      </c>
      <c r="D94" s="6">
        <v>451141</v>
      </c>
      <c r="E94" s="6">
        <v>518628</v>
      </c>
      <c r="F94" s="6">
        <v>606474</v>
      </c>
      <c r="G94" s="6">
        <v>692556</v>
      </c>
    </row>
    <row r="95" spans="1:7" ht="17" x14ac:dyDescent="0.2">
      <c r="A95" s="1" t="s">
        <v>82</v>
      </c>
      <c r="B95" s="4" t="s">
        <v>11</v>
      </c>
      <c r="C95" s="4" t="s">
        <v>83</v>
      </c>
      <c r="D95" s="6">
        <v>443241</v>
      </c>
      <c r="E95" s="6">
        <v>508041</v>
      </c>
      <c r="F95" s="6">
        <v>564873</v>
      </c>
      <c r="G95" s="6">
        <v>604167</v>
      </c>
    </row>
    <row r="96" spans="1:7" ht="17" x14ac:dyDescent="0.2">
      <c r="A96" s="1" t="s">
        <v>725</v>
      </c>
      <c r="B96" s="4" t="s">
        <v>11</v>
      </c>
      <c r="C96" s="4" t="s">
        <v>85</v>
      </c>
      <c r="D96" s="6">
        <v>441257</v>
      </c>
      <c r="E96" s="6">
        <v>487508</v>
      </c>
      <c r="F96" s="6">
        <v>514104</v>
      </c>
      <c r="G96" s="6">
        <v>535420</v>
      </c>
    </row>
    <row r="97" spans="1:7" ht="17" x14ac:dyDescent="0.2">
      <c r="A97" s="1" t="s">
        <v>211</v>
      </c>
      <c r="B97" s="4" t="s">
        <v>11</v>
      </c>
      <c r="C97" s="4" t="s">
        <v>212</v>
      </c>
      <c r="D97" s="6">
        <v>433039</v>
      </c>
      <c r="E97" s="6">
        <v>476611</v>
      </c>
      <c r="F97" s="6">
        <v>528150</v>
      </c>
      <c r="G97" s="6">
        <v>560793</v>
      </c>
    </row>
    <row r="98" spans="1:7" ht="17" x14ac:dyDescent="0.2">
      <c r="A98" s="1" t="s">
        <v>343</v>
      </c>
      <c r="B98" s="4" t="s">
        <v>11</v>
      </c>
      <c r="C98" s="4" t="s">
        <v>16</v>
      </c>
      <c r="D98" s="6">
        <v>430459</v>
      </c>
      <c r="E98" s="6">
        <v>436213</v>
      </c>
      <c r="F98" s="6">
        <v>425789</v>
      </c>
      <c r="G98" s="6">
        <v>406892</v>
      </c>
    </row>
    <row r="99" spans="1:7" ht="17" x14ac:dyDescent="0.2">
      <c r="A99" s="1" t="s">
        <v>507</v>
      </c>
      <c r="B99" s="4" t="s">
        <v>11</v>
      </c>
      <c r="C99" s="4" t="s">
        <v>45</v>
      </c>
      <c r="D99" s="6">
        <v>422822</v>
      </c>
      <c r="E99" s="6">
        <v>470783</v>
      </c>
      <c r="F99" s="6">
        <v>519446</v>
      </c>
      <c r="G99" s="6">
        <v>543557</v>
      </c>
    </row>
    <row r="100" spans="1:7" ht="17" x14ac:dyDescent="0.2">
      <c r="A100" s="1" t="s">
        <v>236</v>
      </c>
      <c r="B100" s="4" t="s">
        <v>11</v>
      </c>
      <c r="C100" s="4" t="s">
        <v>151</v>
      </c>
      <c r="D100" s="6">
        <v>409482</v>
      </c>
      <c r="E100" s="6">
        <v>537475</v>
      </c>
      <c r="F100" s="6">
        <v>645609</v>
      </c>
      <c r="G100" s="6">
        <v>738939</v>
      </c>
    </row>
    <row r="101" spans="1:7" ht="17" x14ac:dyDescent="0.2">
      <c r="A101" s="1" t="s">
        <v>505</v>
      </c>
      <c r="B101" s="4" t="s">
        <v>11</v>
      </c>
      <c r="C101" s="4" t="s">
        <v>62</v>
      </c>
      <c r="D101" s="6">
        <v>405382</v>
      </c>
      <c r="E101" s="6">
        <v>483888</v>
      </c>
      <c r="F101" s="6">
        <v>602098</v>
      </c>
      <c r="G101" s="6">
        <v>708009</v>
      </c>
    </row>
    <row r="102" spans="1:7" ht="17" x14ac:dyDescent="0.2">
      <c r="A102" s="1" t="s">
        <v>272</v>
      </c>
      <c r="B102" s="4" t="s">
        <v>11</v>
      </c>
      <c r="C102" s="4" t="s">
        <v>62</v>
      </c>
      <c r="D102" s="6">
        <v>399438</v>
      </c>
      <c r="E102" s="6">
        <v>493203</v>
      </c>
      <c r="F102" s="6">
        <v>590299</v>
      </c>
      <c r="G102" s="6">
        <v>659605</v>
      </c>
    </row>
    <row r="103" spans="1:7" ht="17" x14ac:dyDescent="0.2">
      <c r="A103" s="1" t="s">
        <v>688</v>
      </c>
      <c r="B103" s="4" t="s">
        <v>11</v>
      </c>
      <c r="C103" s="4" t="s">
        <v>62</v>
      </c>
      <c r="D103" s="6">
        <v>398978</v>
      </c>
      <c r="E103" s="6">
        <v>476299</v>
      </c>
      <c r="F103" s="6">
        <v>543372</v>
      </c>
      <c r="G103" s="6">
        <v>596849</v>
      </c>
    </row>
    <row r="104" spans="1:7" ht="17" x14ac:dyDescent="0.2">
      <c r="A104" s="1" t="s">
        <v>700</v>
      </c>
      <c r="B104" s="4" t="s">
        <v>11</v>
      </c>
      <c r="C104" s="4" t="s">
        <v>138</v>
      </c>
      <c r="D104" s="6">
        <v>396632</v>
      </c>
      <c r="E104" s="6">
        <v>405155</v>
      </c>
      <c r="F104" s="6">
        <v>416251</v>
      </c>
      <c r="G104" s="6">
        <v>403217</v>
      </c>
    </row>
    <row r="105" spans="1:7" ht="17" x14ac:dyDescent="0.2">
      <c r="A105" s="1" t="s">
        <v>602</v>
      </c>
      <c r="B105" s="4" t="s">
        <v>11</v>
      </c>
      <c r="C105" s="4" t="s">
        <v>34</v>
      </c>
      <c r="D105" s="6">
        <v>395337</v>
      </c>
      <c r="E105" s="6">
        <v>417964</v>
      </c>
      <c r="F105" s="6">
        <v>430726</v>
      </c>
      <c r="G105" s="6">
        <v>430135</v>
      </c>
    </row>
    <row r="106" spans="1:7" ht="17" x14ac:dyDescent="0.2">
      <c r="A106" s="1" t="s">
        <v>185</v>
      </c>
      <c r="B106" s="4" t="s">
        <v>11</v>
      </c>
      <c r="C106" s="4" t="s">
        <v>20</v>
      </c>
      <c r="D106" s="6">
        <v>394106</v>
      </c>
      <c r="E106" s="6">
        <v>406966</v>
      </c>
      <c r="F106" s="6">
        <v>404425</v>
      </c>
      <c r="G106" s="6">
        <v>398655</v>
      </c>
    </row>
    <row r="107" spans="1:7" ht="17" x14ac:dyDescent="0.2">
      <c r="A107" s="1" t="s">
        <v>845</v>
      </c>
      <c r="B107" s="4" t="s">
        <v>11</v>
      </c>
      <c r="C107" s="4" t="s">
        <v>9</v>
      </c>
      <c r="D107" s="6">
        <v>392281</v>
      </c>
      <c r="E107" s="6">
        <v>458050</v>
      </c>
      <c r="F107" s="6">
        <v>514752</v>
      </c>
      <c r="G107" s="6">
        <v>559891</v>
      </c>
    </row>
    <row r="108" spans="1:7" ht="17" x14ac:dyDescent="0.2">
      <c r="A108" s="1" t="s">
        <v>658</v>
      </c>
      <c r="B108" s="4" t="s">
        <v>11</v>
      </c>
      <c r="C108" s="4" t="s">
        <v>197</v>
      </c>
      <c r="D108" s="6">
        <v>388284</v>
      </c>
      <c r="E108" s="6">
        <v>485410</v>
      </c>
      <c r="F108" s="6">
        <v>597162</v>
      </c>
      <c r="G108" s="6">
        <v>675067</v>
      </c>
    </row>
    <row r="109" spans="1:7" ht="17" x14ac:dyDescent="0.2">
      <c r="A109" s="1" t="s">
        <v>800</v>
      </c>
      <c r="B109" s="4" t="s">
        <v>11</v>
      </c>
      <c r="C109" s="4" t="s">
        <v>90</v>
      </c>
      <c r="D109" s="6">
        <v>388222</v>
      </c>
      <c r="E109" s="6">
        <v>458586</v>
      </c>
      <c r="F109" s="6">
        <v>483868</v>
      </c>
      <c r="G109" s="6">
        <v>499942</v>
      </c>
    </row>
    <row r="110" spans="1:7" ht="17" x14ac:dyDescent="0.2">
      <c r="A110" s="1" t="s">
        <v>576</v>
      </c>
      <c r="B110" s="4" t="s">
        <v>11</v>
      </c>
      <c r="C110" s="4" t="s">
        <v>12</v>
      </c>
      <c r="D110" s="6">
        <v>383545</v>
      </c>
      <c r="E110" s="6">
        <v>569099</v>
      </c>
      <c r="F110" s="6">
        <v>774768</v>
      </c>
      <c r="G110" s="6">
        <v>865939</v>
      </c>
    </row>
    <row r="111" spans="1:7" ht="17" x14ac:dyDescent="0.2">
      <c r="A111" s="1" t="s">
        <v>498</v>
      </c>
      <c r="B111" s="4" t="s">
        <v>11</v>
      </c>
      <c r="C111" s="4" t="s">
        <v>38</v>
      </c>
      <c r="D111" s="6">
        <v>383093</v>
      </c>
      <c r="E111" s="6">
        <v>424983</v>
      </c>
      <c r="F111" s="6">
        <v>466736</v>
      </c>
      <c r="G111" s="6">
        <v>489364</v>
      </c>
    </row>
    <row r="112" spans="1:7" ht="17" x14ac:dyDescent="0.2">
      <c r="A112" s="1" t="s">
        <v>294</v>
      </c>
      <c r="B112" s="4" t="s">
        <v>11</v>
      </c>
      <c r="C112" s="4" t="s">
        <v>30</v>
      </c>
      <c r="D112" s="6">
        <v>383006</v>
      </c>
      <c r="E112" s="6">
        <v>472344</v>
      </c>
      <c r="F112" s="6">
        <v>564191</v>
      </c>
      <c r="G112" s="6">
        <v>635527</v>
      </c>
    </row>
    <row r="113" spans="1:7" ht="17" x14ac:dyDescent="0.2">
      <c r="A113" s="1" t="s">
        <v>603</v>
      </c>
      <c r="B113" s="4" t="s">
        <v>11</v>
      </c>
      <c r="C113" s="4" t="s">
        <v>90</v>
      </c>
      <c r="D113" s="6">
        <v>370522</v>
      </c>
      <c r="E113" s="6">
        <v>446850</v>
      </c>
      <c r="F113" s="6">
        <v>514451</v>
      </c>
      <c r="G113" s="6">
        <v>549815</v>
      </c>
    </row>
    <row r="114" spans="1:7" ht="17" x14ac:dyDescent="0.2">
      <c r="A114" s="1" t="s">
        <v>799</v>
      </c>
      <c r="B114" s="4" t="s">
        <v>11</v>
      </c>
      <c r="C114" s="4" t="s">
        <v>90</v>
      </c>
      <c r="D114" s="6">
        <v>369608</v>
      </c>
      <c r="E114" s="6">
        <v>399293</v>
      </c>
      <c r="F114" s="6">
        <v>423947</v>
      </c>
      <c r="G114" s="6">
        <v>446527</v>
      </c>
    </row>
    <row r="115" spans="1:7" ht="17" x14ac:dyDescent="0.2">
      <c r="A115" s="1" t="s">
        <v>266</v>
      </c>
      <c r="B115" s="4" t="s">
        <v>11</v>
      </c>
      <c r="C115" s="4" t="s">
        <v>175</v>
      </c>
      <c r="D115" s="6">
        <v>368145</v>
      </c>
      <c r="E115" s="6">
        <v>376067</v>
      </c>
      <c r="F115" s="6">
        <v>379688</v>
      </c>
      <c r="G115" s="6">
        <v>381451</v>
      </c>
    </row>
    <row r="116" spans="1:7" ht="17" x14ac:dyDescent="0.2">
      <c r="A116" s="1" t="s">
        <v>335</v>
      </c>
      <c r="B116" s="4" t="s">
        <v>11</v>
      </c>
      <c r="C116" s="4" t="s">
        <v>30</v>
      </c>
      <c r="D116" s="6">
        <v>365402</v>
      </c>
      <c r="E116" s="6">
        <v>427664</v>
      </c>
      <c r="F116" s="6">
        <v>481004</v>
      </c>
      <c r="G116" s="6">
        <v>521308</v>
      </c>
    </row>
    <row r="117" spans="1:7" ht="17" x14ac:dyDescent="0.2">
      <c r="A117" s="1" t="s">
        <v>109</v>
      </c>
      <c r="B117" s="4" t="s">
        <v>11</v>
      </c>
      <c r="C117" s="4" t="s">
        <v>12</v>
      </c>
      <c r="D117" s="6">
        <v>361218</v>
      </c>
      <c r="E117" s="6">
        <v>385076</v>
      </c>
      <c r="F117" s="6">
        <v>388749</v>
      </c>
      <c r="G117" s="6">
        <v>395780</v>
      </c>
    </row>
    <row r="118" spans="1:7" ht="17" x14ac:dyDescent="0.2">
      <c r="A118" s="1" t="s">
        <v>828</v>
      </c>
      <c r="B118" s="4" t="s">
        <v>11</v>
      </c>
      <c r="C118" s="4" t="s">
        <v>38</v>
      </c>
      <c r="D118" s="6">
        <v>360009</v>
      </c>
      <c r="E118" s="6">
        <v>375973</v>
      </c>
      <c r="F118" s="6">
        <v>398604</v>
      </c>
      <c r="G118" s="6">
        <v>397543</v>
      </c>
    </row>
    <row r="119" spans="1:7" ht="17" x14ac:dyDescent="0.2">
      <c r="A119" s="1" t="s">
        <v>781</v>
      </c>
      <c r="B119" s="4" t="s">
        <v>11</v>
      </c>
      <c r="C119" s="4" t="s">
        <v>90</v>
      </c>
      <c r="D119" s="6">
        <v>355660</v>
      </c>
      <c r="E119" s="6">
        <v>401752</v>
      </c>
      <c r="F119" s="6">
        <v>415061</v>
      </c>
      <c r="G119" s="6">
        <v>435594</v>
      </c>
    </row>
    <row r="120" spans="1:7" ht="17" x14ac:dyDescent="0.2">
      <c r="A120" s="1" t="s">
        <v>439</v>
      </c>
      <c r="B120" s="4" t="s">
        <v>11</v>
      </c>
      <c r="C120" s="4" t="s">
        <v>440</v>
      </c>
      <c r="D120" s="6">
        <v>355364</v>
      </c>
      <c r="E120" s="6">
        <v>367122</v>
      </c>
      <c r="F120" s="6">
        <v>370896</v>
      </c>
      <c r="G120" s="6">
        <v>359228</v>
      </c>
    </row>
    <row r="121" spans="1:7" ht="17" x14ac:dyDescent="0.2">
      <c r="A121" s="1" t="s">
        <v>248</v>
      </c>
      <c r="B121" s="4" t="s">
        <v>11</v>
      </c>
      <c r="C121" s="4" t="s">
        <v>12</v>
      </c>
      <c r="D121" s="6">
        <v>349894</v>
      </c>
      <c r="E121" s="6">
        <v>380785</v>
      </c>
      <c r="F121" s="6">
        <v>405025</v>
      </c>
      <c r="G121" s="6">
        <v>429158</v>
      </c>
    </row>
    <row r="122" spans="1:7" ht="17" x14ac:dyDescent="0.2">
      <c r="A122" s="1" t="s">
        <v>528</v>
      </c>
      <c r="B122" s="4" t="s">
        <v>11</v>
      </c>
      <c r="C122" s="4" t="s">
        <v>96</v>
      </c>
      <c r="D122" s="6">
        <v>348428</v>
      </c>
      <c r="E122" s="6">
        <v>408411</v>
      </c>
      <c r="F122" s="6">
        <v>472103</v>
      </c>
      <c r="G122" s="6">
        <v>516697</v>
      </c>
    </row>
    <row r="123" spans="1:7" ht="17" x14ac:dyDescent="0.2">
      <c r="A123" s="1" t="s">
        <v>699</v>
      </c>
      <c r="B123" s="4" t="s">
        <v>11</v>
      </c>
      <c r="C123" s="4" t="s">
        <v>62</v>
      </c>
      <c r="D123" s="6">
        <v>344406</v>
      </c>
      <c r="E123" s="6">
        <v>412167</v>
      </c>
      <c r="F123" s="6">
        <v>448991</v>
      </c>
      <c r="G123" s="6">
        <v>494883</v>
      </c>
    </row>
    <row r="124" spans="1:7" ht="17" x14ac:dyDescent="0.2">
      <c r="A124" s="1" t="s">
        <v>972</v>
      </c>
      <c r="B124" s="4" t="s">
        <v>11</v>
      </c>
      <c r="C124" s="4" t="s">
        <v>45</v>
      </c>
      <c r="D124" s="6">
        <v>339574</v>
      </c>
      <c r="E124" s="6">
        <v>381791</v>
      </c>
      <c r="F124" s="6">
        <v>435008</v>
      </c>
      <c r="G124" s="6">
        <v>448273</v>
      </c>
    </row>
    <row r="125" spans="1:7" ht="17" x14ac:dyDescent="0.2">
      <c r="A125" s="1" t="s">
        <v>908</v>
      </c>
      <c r="B125" s="4" t="s">
        <v>11</v>
      </c>
      <c r="C125" s="4" t="s">
        <v>90</v>
      </c>
      <c r="D125" s="6">
        <v>339469</v>
      </c>
      <c r="E125" s="6">
        <v>394495</v>
      </c>
      <c r="F125" s="6">
        <v>413298</v>
      </c>
      <c r="G125" s="6">
        <v>446610</v>
      </c>
    </row>
    <row r="126" spans="1:7" ht="17" x14ac:dyDescent="0.2">
      <c r="A126" s="1" t="s">
        <v>748</v>
      </c>
      <c r="B126" s="4" t="s">
        <v>11</v>
      </c>
      <c r="C126" s="4" t="s">
        <v>45</v>
      </c>
      <c r="D126" s="6">
        <v>336523</v>
      </c>
      <c r="E126" s="6">
        <v>373712</v>
      </c>
      <c r="F126" s="6">
        <v>411556</v>
      </c>
      <c r="G126" s="6">
        <v>420152</v>
      </c>
    </row>
    <row r="127" spans="1:7" ht="17" x14ac:dyDescent="0.2">
      <c r="A127" s="1" t="s">
        <v>556</v>
      </c>
      <c r="B127" s="4" t="s">
        <v>11</v>
      </c>
      <c r="C127" s="4" t="s">
        <v>123</v>
      </c>
      <c r="D127" s="6">
        <v>335838</v>
      </c>
      <c r="E127" s="6">
        <v>380856</v>
      </c>
      <c r="F127" s="6">
        <v>400699</v>
      </c>
      <c r="G127" s="6">
        <v>415247</v>
      </c>
    </row>
    <row r="128" spans="1:7" ht="17" x14ac:dyDescent="0.2">
      <c r="A128" s="1" t="s">
        <v>186</v>
      </c>
      <c r="B128" s="4" t="s">
        <v>11</v>
      </c>
      <c r="C128" s="4" t="s">
        <v>62</v>
      </c>
      <c r="D128" s="6">
        <v>335113</v>
      </c>
      <c r="E128" s="6">
        <v>440910</v>
      </c>
      <c r="F128" s="6">
        <v>618754</v>
      </c>
      <c r="G128" s="6">
        <v>754610</v>
      </c>
    </row>
    <row r="129" spans="1:7" ht="17" x14ac:dyDescent="0.2">
      <c r="A129" s="1" t="s">
        <v>359</v>
      </c>
      <c r="B129" s="4" t="s">
        <v>11</v>
      </c>
      <c r="C129" s="4" t="s">
        <v>56</v>
      </c>
      <c r="D129" s="6">
        <v>328487</v>
      </c>
      <c r="E129" s="6">
        <v>362476</v>
      </c>
      <c r="F129" s="6">
        <v>388625</v>
      </c>
      <c r="G129" s="6">
        <v>409425</v>
      </c>
    </row>
    <row r="130" spans="1:7" ht="17" x14ac:dyDescent="0.2">
      <c r="A130" s="1" t="s">
        <v>891</v>
      </c>
      <c r="B130" s="4" t="s">
        <v>11</v>
      </c>
      <c r="C130" s="4" t="s">
        <v>78</v>
      </c>
      <c r="D130" s="6">
        <v>325759</v>
      </c>
      <c r="E130" s="6">
        <v>350773</v>
      </c>
      <c r="F130" s="6">
        <v>367511</v>
      </c>
      <c r="G130" s="6">
        <v>369811</v>
      </c>
    </row>
    <row r="131" spans="1:7" ht="17" x14ac:dyDescent="0.2">
      <c r="A131" s="1" t="s">
        <v>400</v>
      </c>
      <c r="B131" s="4" t="s">
        <v>11</v>
      </c>
      <c r="C131" s="4" t="s">
        <v>165</v>
      </c>
      <c r="D131" s="6">
        <v>323118</v>
      </c>
      <c r="E131" s="6">
        <v>377553</v>
      </c>
      <c r="F131" s="6">
        <v>388575</v>
      </c>
      <c r="G131" s="6">
        <v>415978</v>
      </c>
    </row>
    <row r="132" spans="1:7" ht="17" x14ac:dyDescent="0.2">
      <c r="A132" s="1" t="s">
        <v>144</v>
      </c>
      <c r="B132" s="4" t="s">
        <v>11</v>
      </c>
      <c r="C132" s="4" t="s">
        <v>135</v>
      </c>
      <c r="D132" s="6">
        <v>319596</v>
      </c>
      <c r="E132" s="6">
        <v>464872</v>
      </c>
      <c r="F132" s="6">
        <v>616566</v>
      </c>
      <c r="G132" s="6">
        <v>730426</v>
      </c>
    </row>
    <row r="133" spans="1:7" ht="17" x14ac:dyDescent="0.2">
      <c r="A133" s="1" t="s">
        <v>905</v>
      </c>
      <c r="B133" s="4" t="s">
        <v>11</v>
      </c>
      <c r="C133" s="4" t="s">
        <v>28</v>
      </c>
      <c r="D133" s="6">
        <v>316645</v>
      </c>
      <c r="E133" s="6">
        <v>300018</v>
      </c>
      <c r="F133" s="6">
        <v>299330</v>
      </c>
      <c r="G133" s="6">
        <v>291410</v>
      </c>
    </row>
    <row r="134" spans="1:7" ht="17" x14ac:dyDescent="0.2">
      <c r="A134" s="1" t="s">
        <v>921</v>
      </c>
      <c r="B134" s="4" t="s">
        <v>11</v>
      </c>
      <c r="C134" s="4" t="s">
        <v>90</v>
      </c>
      <c r="D134" s="6">
        <v>311932</v>
      </c>
      <c r="E134" s="6">
        <v>368011</v>
      </c>
      <c r="F134" s="6">
        <v>442181</v>
      </c>
      <c r="G134" s="6">
        <v>465861</v>
      </c>
    </row>
    <row r="135" spans="1:7" ht="17" x14ac:dyDescent="0.2">
      <c r="A135" s="1" t="s">
        <v>67</v>
      </c>
      <c r="B135" s="4" t="s">
        <v>11</v>
      </c>
      <c r="C135" s="4" t="s">
        <v>30</v>
      </c>
      <c r="D135" s="6">
        <v>308005</v>
      </c>
      <c r="E135" s="6">
        <v>369186</v>
      </c>
      <c r="F135" s="6">
        <v>424859</v>
      </c>
      <c r="G135" s="6">
        <v>459585</v>
      </c>
    </row>
    <row r="136" spans="1:7" ht="17" x14ac:dyDescent="0.2">
      <c r="A136" s="1" t="s">
        <v>17</v>
      </c>
      <c r="B136" s="4" t="s">
        <v>11</v>
      </c>
      <c r="C136" s="4" t="s">
        <v>18</v>
      </c>
      <c r="D136" s="6">
        <v>307560</v>
      </c>
      <c r="E136" s="6">
        <v>347938</v>
      </c>
      <c r="F136" s="6">
        <v>339465</v>
      </c>
      <c r="G136" s="6">
        <v>289735</v>
      </c>
    </row>
    <row r="137" spans="1:7" ht="17" x14ac:dyDescent="0.2">
      <c r="A137" s="1" t="s">
        <v>605</v>
      </c>
      <c r="B137" s="4" t="s">
        <v>11</v>
      </c>
      <c r="C137" s="4" t="s">
        <v>34</v>
      </c>
      <c r="D137" s="6">
        <v>305175</v>
      </c>
      <c r="E137" s="6">
        <v>346571</v>
      </c>
      <c r="F137" s="6">
        <v>374541</v>
      </c>
      <c r="G137" s="6">
        <v>373225</v>
      </c>
    </row>
    <row r="138" spans="1:7" ht="17" x14ac:dyDescent="0.2">
      <c r="A138" s="1" t="s">
        <v>846</v>
      </c>
      <c r="B138" s="4" t="s">
        <v>11</v>
      </c>
      <c r="C138" s="4" t="s">
        <v>157</v>
      </c>
      <c r="D138" s="6">
        <v>298818</v>
      </c>
      <c r="E138" s="6">
        <v>368451</v>
      </c>
      <c r="F138" s="6">
        <v>436709</v>
      </c>
      <c r="G138" s="6">
        <v>466978</v>
      </c>
    </row>
    <row r="139" spans="1:7" ht="17" x14ac:dyDescent="0.2">
      <c r="A139" s="1" t="s">
        <v>839</v>
      </c>
      <c r="B139" s="4" t="s">
        <v>11</v>
      </c>
      <c r="C139" s="4" t="s">
        <v>840</v>
      </c>
      <c r="D139" s="6">
        <v>296529</v>
      </c>
      <c r="E139" s="6">
        <v>316653</v>
      </c>
      <c r="F139" s="6">
        <v>319213</v>
      </c>
      <c r="G139" s="6">
        <v>322424</v>
      </c>
    </row>
    <row r="140" spans="1:7" ht="17" x14ac:dyDescent="0.2">
      <c r="A140" s="1" t="s">
        <v>441</v>
      </c>
      <c r="B140" s="4" t="s">
        <v>11</v>
      </c>
      <c r="C140" s="4" t="s">
        <v>34</v>
      </c>
      <c r="D140" s="6">
        <v>293047</v>
      </c>
      <c r="E140" s="6">
        <v>342666</v>
      </c>
      <c r="F140" s="6">
        <v>417593</v>
      </c>
      <c r="G140" s="6">
        <v>462693</v>
      </c>
    </row>
    <row r="141" spans="1:7" ht="17" x14ac:dyDescent="0.2">
      <c r="A141" s="1" t="s">
        <v>420</v>
      </c>
      <c r="B141" s="4" t="s">
        <v>11</v>
      </c>
      <c r="C141" s="4" t="s">
        <v>30</v>
      </c>
      <c r="D141" s="6">
        <v>292405</v>
      </c>
      <c r="E141" s="6">
        <v>341854</v>
      </c>
      <c r="F141" s="6">
        <v>365830</v>
      </c>
      <c r="G141" s="6">
        <v>368416</v>
      </c>
    </row>
    <row r="142" spans="1:7" ht="17" x14ac:dyDescent="0.2">
      <c r="A142" s="1" t="s">
        <v>205</v>
      </c>
      <c r="B142" s="4" t="s">
        <v>11</v>
      </c>
      <c r="C142" s="4" t="s">
        <v>112</v>
      </c>
      <c r="D142" s="6">
        <v>290792</v>
      </c>
      <c r="E142" s="6">
        <v>286104</v>
      </c>
      <c r="F142" s="6">
        <v>277983</v>
      </c>
      <c r="G142" s="6">
        <v>260342</v>
      </c>
    </row>
    <row r="143" spans="1:7" ht="17" x14ac:dyDescent="0.2">
      <c r="A143" s="1" t="s">
        <v>763</v>
      </c>
      <c r="B143" s="4" t="s">
        <v>11</v>
      </c>
      <c r="C143" s="4" t="s">
        <v>138</v>
      </c>
      <c r="D143" s="6">
        <v>283719</v>
      </c>
      <c r="E143" s="6">
        <v>320229</v>
      </c>
      <c r="F143" s="6">
        <v>349431</v>
      </c>
      <c r="G143" s="6">
        <v>337658</v>
      </c>
    </row>
    <row r="144" spans="1:7" ht="17" x14ac:dyDescent="0.2">
      <c r="A144" s="1" t="s">
        <v>57</v>
      </c>
      <c r="B144" s="4" t="s">
        <v>11</v>
      </c>
      <c r="C144" s="4" t="s">
        <v>16</v>
      </c>
      <c r="D144" s="6">
        <v>282937</v>
      </c>
      <c r="E144" s="6">
        <v>322818</v>
      </c>
      <c r="F144" s="6">
        <v>345104</v>
      </c>
      <c r="G144" s="6">
        <v>370963</v>
      </c>
    </row>
    <row r="145" spans="1:7" ht="17" x14ac:dyDescent="0.2">
      <c r="A145" s="1" t="s">
        <v>322</v>
      </c>
      <c r="B145" s="4" t="s">
        <v>11</v>
      </c>
      <c r="C145" s="4" t="s">
        <v>26</v>
      </c>
      <c r="D145" s="6">
        <v>282912</v>
      </c>
      <c r="E145" s="6">
        <v>323011</v>
      </c>
      <c r="F145" s="6">
        <v>351704</v>
      </c>
      <c r="G145" s="6">
        <v>379611</v>
      </c>
    </row>
    <row r="146" spans="1:7" ht="17" x14ac:dyDescent="0.2">
      <c r="A146" s="1" t="s">
        <v>288</v>
      </c>
      <c r="B146" s="4" t="s">
        <v>11</v>
      </c>
      <c r="C146" s="4" t="s">
        <v>289</v>
      </c>
      <c r="D146" s="6">
        <v>279664</v>
      </c>
      <c r="E146" s="6">
        <v>286632</v>
      </c>
      <c r="F146" s="6">
        <v>290638</v>
      </c>
      <c r="G146" s="6">
        <v>289457</v>
      </c>
    </row>
    <row r="147" spans="1:7" ht="17" x14ac:dyDescent="0.2">
      <c r="A147" s="1" t="s">
        <v>325</v>
      </c>
      <c r="B147" s="4" t="s">
        <v>11</v>
      </c>
      <c r="C147" s="4" t="s">
        <v>326</v>
      </c>
      <c r="D147" s="6">
        <v>278990</v>
      </c>
      <c r="E147" s="6">
        <v>296236</v>
      </c>
      <c r="F147" s="6">
        <v>311548</v>
      </c>
      <c r="G147" s="6">
        <v>314672</v>
      </c>
    </row>
    <row r="148" spans="1:7" ht="17" x14ac:dyDescent="0.2">
      <c r="A148" s="1" t="s">
        <v>238</v>
      </c>
      <c r="B148" s="4" t="s">
        <v>11</v>
      </c>
      <c r="C148" s="4" t="s">
        <v>239</v>
      </c>
      <c r="D148" s="6">
        <v>278630</v>
      </c>
      <c r="E148" s="6">
        <v>293644</v>
      </c>
      <c r="F148" s="6">
        <v>308455</v>
      </c>
      <c r="G148" s="6">
        <v>317922</v>
      </c>
    </row>
    <row r="149" spans="1:7" ht="17" x14ac:dyDescent="0.2">
      <c r="A149" s="1" t="s">
        <v>779</v>
      </c>
      <c r="B149" s="4" t="s">
        <v>11</v>
      </c>
      <c r="C149" s="4" t="s">
        <v>26</v>
      </c>
      <c r="D149" s="6">
        <v>278024</v>
      </c>
      <c r="E149" s="6">
        <v>347256</v>
      </c>
      <c r="F149" s="6">
        <v>390750</v>
      </c>
      <c r="G149" s="6">
        <v>432102</v>
      </c>
    </row>
    <row r="150" spans="1:7" ht="17" x14ac:dyDescent="0.2">
      <c r="A150" s="1" t="s">
        <v>720</v>
      </c>
      <c r="B150" s="4" t="s">
        <v>11</v>
      </c>
      <c r="C150" s="4" t="s">
        <v>18</v>
      </c>
      <c r="D150" s="6">
        <v>275957</v>
      </c>
      <c r="E150" s="6">
        <v>284062</v>
      </c>
      <c r="F150" s="6">
        <v>262630</v>
      </c>
      <c r="G150" s="6">
        <v>216479</v>
      </c>
    </row>
    <row r="151" spans="1:7" ht="17" x14ac:dyDescent="0.2">
      <c r="A151" s="1" t="s">
        <v>486</v>
      </c>
      <c r="B151" s="4" t="s">
        <v>11</v>
      </c>
      <c r="C151" s="4" t="s">
        <v>487</v>
      </c>
      <c r="D151" s="6">
        <v>275678</v>
      </c>
      <c r="E151" s="6">
        <v>298564</v>
      </c>
      <c r="F151" s="6">
        <v>309502</v>
      </c>
      <c r="G151" s="6">
        <v>306616</v>
      </c>
    </row>
    <row r="152" spans="1:7" ht="17" x14ac:dyDescent="0.2">
      <c r="A152" s="1" t="s">
        <v>317</v>
      </c>
      <c r="B152" s="4" t="s">
        <v>11</v>
      </c>
      <c r="C152" s="4" t="s">
        <v>45</v>
      </c>
      <c r="D152" s="6">
        <v>275575</v>
      </c>
      <c r="E152" s="6">
        <v>280907</v>
      </c>
      <c r="F152" s="6">
        <v>280584</v>
      </c>
      <c r="G152" s="6">
        <v>272061</v>
      </c>
    </row>
    <row r="153" spans="1:7" ht="17" x14ac:dyDescent="0.2">
      <c r="A153" s="1" t="s">
        <v>738</v>
      </c>
      <c r="B153" s="4" t="s">
        <v>11</v>
      </c>
      <c r="C153" s="4" t="s">
        <v>197</v>
      </c>
      <c r="D153" s="6">
        <v>269407</v>
      </c>
      <c r="E153" s="6">
        <v>376775</v>
      </c>
      <c r="F153" s="6">
        <v>526885</v>
      </c>
      <c r="G153" s="6">
        <v>633768</v>
      </c>
    </row>
    <row r="154" spans="1:7" ht="17" x14ac:dyDescent="0.2">
      <c r="A154" s="1" t="s">
        <v>485</v>
      </c>
      <c r="B154" s="4" t="s">
        <v>11</v>
      </c>
      <c r="C154" s="4" t="s">
        <v>12</v>
      </c>
      <c r="D154" s="6">
        <v>268820</v>
      </c>
      <c r="E154" s="6">
        <v>330726</v>
      </c>
      <c r="F154" s="6">
        <v>405313</v>
      </c>
      <c r="G154" s="6">
        <v>451679</v>
      </c>
    </row>
    <row r="155" spans="1:7" ht="17" x14ac:dyDescent="0.2">
      <c r="A155" s="1" t="s">
        <v>759</v>
      </c>
      <c r="B155" s="4" t="s">
        <v>11</v>
      </c>
      <c r="C155" s="4" t="s">
        <v>127</v>
      </c>
      <c r="D155" s="6">
        <v>268513</v>
      </c>
      <c r="E155" s="6">
        <v>288370</v>
      </c>
      <c r="F155" s="6">
        <v>308669</v>
      </c>
      <c r="G155" s="6">
        <v>314172</v>
      </c>
    </row>
    <row r="156" spans="1:7" ht="17" x14ac:dyDescent="0.2">
      <c r="A156" s="1" t="s">
        <v>52</v>
      </c>
      <c r="B156" s="4" t="s">
        <v>11</v>
      </c>
      <c r="C156" s="4" t="s">
        <v>53</v>
      </c>
      <c r="D156" s="6">
        <v>266021</v>
      </c>
      <c r="E156" s="6">
        <v>319617</v>
      </c>
      <c r="F156" s="6">
        <v>380821</v>
      </c>
      <c r="G156" s="6">
        <v>399148</v>
      </c>
    </row>
    <row r="157" spans="1:7" ht="17" x14ac:dyDescent="0.2">
      <c r="A157" s="1" t="s">
        <v>130</v>
      </c>
      <c r="B157" s="4" t="s">
        <v>11</v>
      </c>
      <c r="C157" s="4" t="s">
        <v>28</v>
      </c>
      <c r="D157" s="6">
        <v>264497</v>
      </c>
      <c r="E157" s="6">
        <v>252298</v>
      </c>
      <c r="F157" s="6">
        <v>251724</v>
      </c>
      <c r="G157" s="6">
        <v>240219</v>
      </c>
    </row>
    <row r="158" spans="1:7" ht="17" x14ac:dyDescent="0.2">
      <c r="A158" s="1" t="s">
        <v>168</v>
      </c>
      <c r="B158" s="4" t="s">
        <v>11</v>
      </c>
      <c r="C158" s="4" t="s">
        <v>12</v>
      </c>
      <c r="D158" s="6">
        <v>260120</v>
      </c>
      <c r="E158" s="6">
        <v>334884</v>
      </c>
      <c r="F158" s="6">
        <v>406215</v>
      </c>
      <c r="G158" s="6">
        <v>423908</v>
      </c>
    </row>
    <row r="159" spans="1:7" ht="17" x14ac:dyDescent="0.2">
      <c r="A159" s="1" t="s">
        <v>873</v>
      </c>
      <c r="B159" s="4" t="s">
        <v>11</v>
      </c>
      <c r="C159" s="4" t="s">
        <v>62</v>
      </c>
      <c r="D159" s="6">
        <v>259107</v>
      </c>
      <c r="E159" s="6">
        <v>320259</v>
      </c>
      <c r="F159" s="6">
        <v>368770</v>
      </c>
      <c r="G159" s="6">
        <v>385145</v>
      </c>
    </row>
    <row r="160" spans="1:7" ht="17" x14ac:dyDescent="0.2">
      <c r="A160" s="1" t="s">
        <v>802</v>
      </c>
      <c r="B160" s="4" t="s">
        <v>11</v>
      </c>
      <c r="C160" s="4" t="s">
        <v>24</v>
      </c>
      <c r="D160" s="6">
        <v>257899</v>
      </c>
      <c r="E160" s="6">
        <v>293324</v>
      </c>
      <c r="F160" s="6">
        <v>347598</v>
      </c>
      <c r="G160" s="6">
        <v>389494</v>
      </c>
    </row>
    <row r="161" spans="1:7" ht="17" x14ac:dyDescent="0.2">
      <c r="A161" s="1" t="s">
        <v>752</v>
      </c>
      <c r="B161" s="4" t="s">
        <v>11</v>
      </c>
      <c r="C161" s="4" t="s">
        <v>193</v>
      </c>
      <c r="D161" s="6">
        <v>257193</v>
      </c>
      <c r="E161" s="6">
        <v>342881</v>
      </c>
      <c r="F161" s="6">
        <v>425439</v>
      </c>
      <c r="G161" s="6">
        <v>469764</v>
      </c>
    </row>
    <row r="162" spans="1:7" ht="17" x14ac:dyDescent="0.2">
      <c r="A162" s="1" t="s">
        <v>653</v>
      </c>
      <c r="B162" s="4" t="s">
        <v>11</v>
      </c>
      <c r="C162" s="4" t="s">
        <v>163</v>
      </c>
      <c r="D162" s="6">
        <v>254957</v>
      </c>
      <c r="E162" s="6">
        <v>259108</v>
      </c>
      <c r="F162" s="6">
        <v>274068</v>
      </c>
      <c r="G162" s="6">
        <v>266784</v>
      </c>
    </row>
    <row r="163" spans="1:7" ht="17" x14ac:dyDescent="0.2">
      <c r="A163" s="1" t="s">
        <v>730</v>
      </c>
      <c r="B163" s="4" t="s">
        <v>11</v>
      </c>
      <c r="C163" s="4" t="s">
        <v>62</v>
      </c>
      <c r="D163" s="6">
        <v>251071</v>
      </c>
      <c r="E163" s="6">
        <v>319456</v>
      </c>
      <c r="F163" s="6">
        <v>424107</v>
      </c>
      <c r="G163" s="6">
        <v>482040</v>
      </c>
    </row>
    <row r="164" spans="1:7" ht="17" x14ac:dyDescent="0.2">
      <c r="A164" s="1" t="s">
        <v>782</v>
      </c>
      <c r="B164" s="4" t="s">
        <v>11</v>
      </c>
      <c r="C164" s="4" t="s">
        <v>783</v>
      </c>
      <c r="D164" s="6">
        <v>246036</v>
      </c>
      <c r="E164" s="6">
        <v>312437</v>
      </c>
      <c r="F164" s="6">
        <v>373760</v>
      </c>
      <c r="G164" s="6">
        <v>409979</v>
      </c>
    </row>
    <row r="165" spans="1:7" ht="17" x14ac:dyDescent="0.2">
      <c r="A165" s="1" t="s">
        <v>391</v>
      </c>
      <c r="B165" s="4" t="s">
        <v>11</v>
      </c>
      <c r="C165" s="4" t="s">
        <v>60</v>
      </c>
      <c r="D165" s="6">
        <v>243698</v>
      </c>
      <c r="E165" s="6">
        <v>282489</v>
      </c>
      <c r="F165" s="6">
        <v>306241</v>
      </c>
      <c r="G165" s="6">
        <v>321591</v>
      </c>
    </row>
    <row r="166" spans="1:7" ht="17" x14ac:dyDescent="0.2">
      <c r="A166" s="1" t="s">
        <v>538</v>
      </c>
      <c r="B166" s="4" t="s">
        <v>11</v>
      </c>
      <c r="C166" s="4" t="s">
        <v>12</v>
      </c>
      <c r="D166" s="6">
        <v>237536</v>
      </c>
      <c r="E166" s="6">
        <v>256142</v>
      </c>
      <c r="F166" s="6">
        <v>280011</v>
      </c>
      <c r="G166" s="6">
        <v>286143</v>
      </c>
    </row>
    <row r="167" spans="1:7" ht="17" x14ac:dyDescent="0.2">
      <c r="A167" s="1" t="s">
        <v>543</v>
      </c>
      <c r="B167" s="4" t="s">
        <v>11</v>
      </c>
      <c r="C167" s="4" t="s">
        <v>12</v>
      </c>
      <c r="D167" s="6">
        <v>236698</v>
      </c>
      <c r="E167" s="6">
        <v>256263</v>
      </c>
      <c r="F167" s="6">
        <v>290889</v>
      </c>
      <c r="G167" s="6">
        <v>319068</v>
      </c>
    </row>
    <row r="168" spans="1:7" ht="17" x14ac:dyDescent="0.2">
      <c r="A168" s="1" t="s">
        <v>796</v>
      </c>
      <c r="B168" s="4" t="s">
        <v>11</v>
      </c>
      <c r="C168" s="4" t="s">
        <v>90</v>
      </c>
      <c r="D168" s="6">
        <v>229734</v>
      </c>
      <c r="E168" s="6">
        <v>255614</v>
      </c>
      <c r="F168" s="6">
        <v>262356</v>
      </c>
      <c r="G168" s="6">
        <v>274255</v>
      </c>
    </row>
    <row r="169" spans="1:7" ht="17" x14ac:dyDescent="0.2">
      <c r="A169" s="1" t="s">
        <v>531</v>
      </c>
      <c r="B169" s="4" t="s">
        <v>11</v>
      </c>
      <c r="C169" s="4" t="s">
        <v>108</v>
      </c>
      <c r="D169" s="6">
        <v>229091</v>
      </c>
      <c r="E169" s="6">
        <v>266798</v>
      </c>
      <c r="F169" s="6">
        <v>302157</v>
      </c>
      <c r="G169" s="6">
        <v>334590</v>
      </c>
    </row>
    <row r="170" spans="1:7" ht="17" x14ac:dyDescent="0.2">
      <c r="A170" s="1" t="s">
        <v>841</v>
      </c>
      <c r="B170" s="4" t="s">
        <v>11</v>
      </c>
      <c r="C170" s="4" t="s">
        <v>120</v>
      </c>
      <c r="D170" s="6">
        <v>226793</v>
      </c>
      <c r="E170" s="6">
        <v>253957</v>
      </c>
      <c r="F170" s="6">
        <v>284317</v>
      </c>
      <c r="G170" s="6">
        <v>313888</v>
      </c>
    </row>
    <row r="171" spans="1:7" ht="17" x14ac:dyDescent="0.2">
      <c r="A171" s="1" t="s">
        <v>150</v>
      </c>
      <c r="B171" s="4" t="s">
        <v>11</v>
      </c>
      <c r="C171" s="4" t="s">
        <v>151</v>
      </c>
      <c r="D171" s="6">
        <v>225339</v>
      </c>
      <c r="E171" s="6">
        <v>269784</v>
      </c>
      <c r="F171" s="6">
        <v>294561</v>
      </c>
      <c r="G171" s="6">
        <v>326078</v>
      </c>
    </row>
    <row r="172" spans="1:7" ht="17" x14ac:dyDescent="0.2">
      <c r="A172" s="1" t="s">
        <v>77</v>
      </c>
      <c r="B172" s="4" t="s">
        <v>11</v>
      </c>
      <c r="C172" s="4" t="s">
        <v>78</v>
      </c>
      <c r="D172" s="6">
        <v>224327</v>
      </c>
      <c r="E172" s="6">
        <v>253210</v>
      </c>
      <c r="F172" s="6">
        <v>274521</v>
      </c>
      <c r="G172" s="6">
        <v>265429</v>
      </c>
    </row>
    <row r="173" spans="1:7" ht="17" x14ac:dyDescent="0.2">
      <c r="A173" s="1" t="s">
        <v>470</v>
      </c>
      <c r="B173" s="4" t="s">
        <v>11</v>
      </c>
      <c r="C173" s="4" t="s">
        <v>16</v>
      </c>
      <c r="D173" s="6">
        <v>223411</v>
      </c>
      <c r="E173" s="6">
        <v>238602</v>
      </c>
      <c r="F173" s="6">
        <v>250327</v>
      </c>
      <c r="G173" s="6">
        <v>264870</v>
      </c>
    </row>
    <row r="174" spans="1:7" ht="17" x14ac:dyDescent="0.2">
      <c r="A174" s="1" t="s">
        <v>336</v>
      </c>
      <c r="B174" s="4" t="s">
        <v>11</v>
      </c>
      <c r="C174" s="4" t="s">
        <v>66</v>
      </c>
      <c r="D174" s="6">
        <v>222557</v>
      </c>
      <c r="E174" s="6">
        <v>325356</v>
      </c>
      <c r="F174" s="6">
        <v>440119</v>
      </c>
      <c r="G174" s="6">
        <v>526050</v>
      </c>
    </row>
    <row r="175" spans="1:7" ht="17" x14ac:dyDescent="0.2">
      <c r="A175" s="1" t="s">
        <v>367</v>
      </c>
      <c r="B175" s="4" t="s">
        <v>11</v>
      </c>
      <c r="C175" s="4" t="s">
        <v>62</v>
      </c>
      <c r="D175" s="6">
        <v>217175</v>
      </c>
      <c r="E175" s="6">
        <v>266841</v>
      </c>
      <c r="F175" s="6">
        <v>305079</v>
      </c>
      <c r="G175" s="6">
        <v>328982</v>
      </c>
    </row>
    <row r="176" spans="1:7" ht="17" x14ac:dyDescent="0.2">
      <c r="A176" s="1" t="s">
        <v>795</v>
      </c>
      <c r="B176" s="4" t="s">
        <v>11</v>
      </c>
      <c r="C176" s="4" t="s">
        <v>90</v>
      </c>
      <c r="D176" s="6">
        <v>217162</v>
      </c>
      <c r="E176" s="6">
        <v>246746</v>
      </c>
      <c r="F176" s="6">
        <v>269597</v>
      </c>
      <c r="G176" s="6">
        <v>284010</v>
      </c>
    </row>
    <row r="177" spans="1:7" ht="17" x14ac:dyDescent="0.2">
      <c r="A177" s="1" t="s">
        <v>778</v>
      </c>
      <c r="B177" s="4" t="s">
        <v>11</v>
      </c>
      <c r="C177" s="4" t="s">
        <v>16</v>
      </c>
      <c r="D177" s="6">
        <v>211946</v>
      </c>
      <c r="E177" s="6">
        <v>210051</v>
      </c>
      <c r="F177" s="6">
        <v>200169</v>
      </c>
      <c r="G177" s="6">
        <v>190800</v>
      </c>
    </row>
    <row r="178" spans="1:7" ht="17" x14ac:dyDescent="0.2">
      <c r="A178" s="1" t="s">
        <v>198</v>
      </c>
      <c r="B178" s="4" t="s">
        <v>11</v>
      </c>
      <c r="C178" s="4" t="s">
        <v>50</v>
      </c>
      <c r="D178" s="6">
        <v>210640</v>
      </c>
      <c r="E178" s="6">
        <v>237267</v>
      </c>
      <c r="F178" s="6">
        <v>257943</v>
      </c>
      <c r="G178" s="6">
        <v>272295</v>
      </c>
    </row>
    <row r="179" spans="1:7" ht="17" x14ac:dyDescent="0.2">
      <c r="A179" s="1" t="s">
        <v>888</v>
      </c>
      <c r="B179" s="4" t="s">
        <v>11</v>
      </c>
      <c r="C179" s="4" t="s">
        <v>72</v>
      </c>
      <c r="D179" s="6">
        <v>210257</v>
      </c>
      <c r="E179" s="6">
        <v>224568</v>
      </c>
      <c r="F179" s="6">
        <v>233867</v>
      </c>
      <c r="G179" s="6">
        <v>232594</v>
      </c>
    </row>
    <row r="180" spans="1:7" ht="17" x14ac:dyDescent="0.2">
      <c r="A180" s="1" t="s">
        <v>923</v>
      </c>
      <c r="B180" s="4" t="s">
        <v>11</v>
      </c>
      <c r="C180" s="4" t="s">
        <v>12</v>
      </c>
      <c r="D180" s="6">
        <v>206835</v>
      </c>
      <c r="E180" s="6">
        <v>232088</v>
      </c>
      <c r="F180" s="6">
        <v>252766</v>
      </c>
      <c r="G180" s="6">
        <v>271942</v>
      </c>
    </row>
    <row r="181" spans="1:7" ht="17" x14ac:dyDescent="0.2">
      <c r="A181" s="1" t="s">
        <v>549</v>
      </c>
      <c r="B181" s="4" t="s">
        <v>11</v>
      </c>
      <c r="C181" s="4" t="s">
        <v>24</v>
      </c>
      <c r="D181" s="6">
        <v>206786</v>
      </c>
      <c r="E181" s="6">
        <v>222479</v>
      </c>
      <c r="F181" s="6">
        <v>232287</v>
      </c>
      <c r="G181" s="6">
        <v>229737</v>
      </c>
    </row>
    <row r="182" spans="1:7" ht="17" x14ac:dyDescent="0.2">
      <c r="A182" s="1" t="s">
        <v>547</v>
      </c>
      <c r="B182" s="4" t="s">
        <v>11</v>
      </c>
      <c r="C182" s="4" t="s">
        <v>127</v>
      </c>
      <c r="D182" s="6">
        <v>206226</v>
      </c>
      <c r="E182" s="6">
        <v>228541</v>
      </c>
      <c r="F182" s="6">
        <v>252659</v>
      </c>
      <c r="G182" s="6">
        <v>263353</v>
      </c>
    </row>
    <row r="183" spans="1:7" ht="17" x14ac:dyDescent="0.2">
      <c r="A183" s="1" t="s">
        <v>47</v>
      </c>
      <c r="B183" s="4" t="s">
        <v>11</v>
      </c>
      <c r="C183" s="4" t="s">
        <v>12</v>
      </c>
      <c r="D183" s="6">
        <v>198389</v>
      </c>
      <c r="E183" s="6">
        <v>228670</v>
      </c>
      <c r="F183" s="6">
        <v>251937</v>
      </c>
      <c r="G183" s="6">
        <v>265947</v>
      </c>
    </row>
    <row r="184" spans="1:7" ht="17" x14ac:dyDescent="0.2">
      <c r="A184" s="1" t="s">
        <v>898</v>
      </c>
      <c r="B184" s="4" t="s">
        <v>11</v>
      </c>
      <c r="C184" s="4" t="s">
        <v>34</v>
      </c>
      <c r="D184" s="6">
        <v>196850</v>
      </c>
      <c r="E184" s="6">
        <v>214039</v>
      </c>
      <c r="F184" s="6">
        <v>239219</v>
      </c>
      <c r="G184" s="6">
        <v>251808</v>
      </c>
    </row>
    <row r="185" spans="1:7" ht="17" x14ac:dyDescent="0.2">
      <c r="A185" s="1" t="s">
        <v>626</v>
      </c>
      <c r="B185" s="4" t="s">
        <v>11</v>
      </c>
      <c r="C185" s="4" t="s">
        <v>627</v>
      </c>
      <c r="D185" s="6">
        <v>195038</v>
      </c>
      <c r="E185" s="6">
        <v>269679</v>
      </c>
      <c r="F185" s="6">
        <v>376555</v>
      </c>
      <c r="G185" s="6">
        <v>480891</v>
      </c>
    </row>
    <row r="186" spans="1:7" ht="17" x14ac:dyDescent="0.2">
      <c r="A186" s="1" t="s">
        <v>604</v>
      </c>
      <c r="B186" s="4" t="s">
        <v>11</v>
      </c>
      <c r="C186" s="4" t="s">
        <v>38</v>
      </c>
      <c r="D186" s="6">
        <v>194925</v>
      </c>
      <c r="E186" s="6">
        <v>201091</v>
      </c>
      <c r="F186" s="6">
        <v>204484</v>
      </c>
      <c r="G186" s="6">
        <v>202203</v>
      </c>
    </row>
    <row r="187" spans="1:7" ht="17" x14ac:dyDescent="0.2">
      <c r="A187" s="1" t="s">
        <v>655</v>
      </c>
      <c r="B187" s="4" t="s">
        <v>11</v>
      </c>
      <c r="C187" s="4" t="s">
        <v>62</v>
      </c>
      <c r="D187" s="6">
        <v>194835</v>
      </c>
      <c r="E187" s="6">
        <v>258873</v>
      </c>
      <c r="F187" s="6">
        <v>331299</v>
      </c>
      <c r="G187" s="6">
        <v>359977</v>
      </c>
    </row>
    <row r="188" spans="1:7" ht="17" x14ac:dyDescent="0.2">
      <c r="A188" s="1" t="s">
        <v>519</v>
      </c>
      <c r="B188" s="4" t="s">
        <v>7</v>
      </c>
      <c r="C188" s="4" t="s">
        <v>520</v>
      </c>
      <c r="D188" s="6">
        <v>193725</v>
      </c>
      <c r="E188" s="6">
        <v>207897</v>
      </c>
      <c r="F188" s="6">
        <v>218478</v>
      </c>
      <c r="G188" s="6">
        <v>217215</v>
      </c>
    </row>
    <row r="189" spans="1:7" ht="17" x14ac:dyDescent="0.2">
      <c r="A189" s="1" t="s">
        <v>402</v>
      </c>
      <c r="B189" s="4" t="s">
        <v>11</v>
      </c>
      <c r="C189" s="4" t="s">
        <v>261</v>
      </c>
      <c r="D189" s="6">
        <v>192774</v>
      </c>
      <c r="E189" s="6">
        <v>222739</v>
      </c>
      <c r="F189" s="6">
        <v>269143</v>
      </c>
      <c r="G189" s="6">
        <v>285836</v>
      </c>
    </row>
    <row r="190" spans="1:7" ht="17" x14ac:dyDescent="0.2">
      <c r="A190" s="1" t="s">
        <v>357</v>
      </c>
      <c r="B190" s="4" t="s">
        <v>11</v>
      </c>
      <c r="C190" s="4" t="s">
        <v>358</v>
      </c>
      <c r="D190" s="6">
        <v>190808</v>
      </c>
      <c r="E190" s="6">
        <v>225071</v>
      </c>
      <c r="F190" s="6">
        <v>248277</v>
      </c>
      <c r="G190" s="6">
        <v>250148</v>
      </c>
    </row>
    <row r="191" spans="1:7" ht="17" x14ac:dyDescent="0.2">
      <c r="A191" s="1" t="s">
        <v>159</v>
      </c>
      <c r="B191" s="4" t="s">
        <v>11</v>
      </c>
      <c r="C191" s="4" t="s">
        <v>9</v>
      </c>
      <c r="D191" s="6">
        <v>189731</v>
      </c>
      <c r="E191" s="6">
        <v>231982</v>
      </c>
      <c r="F191" s="6">
        <v>251143</v>
      </c>
      <c r="G191" s="6">
        <v>269805</v>
      </c>
    </row>
    <row r="192" spans="1:7" ht="17" x14ac:dyDescent="0.2">
      <c r="A192" s="1" t="s">
        <v>846</v>
      </c>
      <c r="B192" s="4" t="s">
        <v>11</v>
      </c>
      <c r="C192" s="4" t="s">
        <v>138</v>
      </c>
      <c r="D192" s="6">
        <v>189550</v>
      </c>
      <c r="E192" s="6">
        <v>201457</v>
      </c>
      <c r="F192" s="6">
        <v>210170</v>
      </c>
      <c r="G192" s="6">
        <v>207636</v>
      </c>
    </row>
    <row r="193" spans="1:7" ht="17" x14ac:dyDescent="0.2">
      <c r="A193" s="1" t="s">
        <v>222</v>
      </c>
      <c r="B193" s="4" t="s">
        <v>11</v>
      </c>
      <c r="C193" s="4" t="s">
        <v>223</v>
      </c>
      <c r="D193" s="6">
        <v>189279</v>
      </c>
      <c r="E193" s="6">
        <v>232096</v>
      </c>
      <c r="F193" s="6">
        <v>273943</v>
      </c>
      <c r="G193" s="6">
        <v>305825</v>
      </c>
    </row>
    <row r="194" spans="1:7" ht="17" x14ac:dyDescent="0.2">
      <c r="A194" s="1" t="s">
        <v>969</v>
      </c>
      <c r="B194" s="4" t="s">
        <v>11</v>
      </c>
      <c r="C194" s="4" t="s">
        <v>9</v>
      </c>
      <c r="D194" s="6">
        <v>188823</v>
      </c>
      <c r="E194" s="6">
        <v>222578</v>
      </c>
      <c r="F194" s="6">
        <v>243240</v>
      </c>
      <c r="G194" s="6">
        <v>251446</v>
      </c>
    </row>
    <row r="195" spans="1:7" ht="17" x14ac:dyDescent="0.2">
      <c r="A195" s="1" t="s">
        <v>204</v>
      </c>
      <c r="B195" s="4" t="s">
        <v>11</v>
      </c>
      <c r="C195" s="4" t="s">
        <v>138</v>
      </c>
      <c r="D195" s="6">
        <v>188573</v>
      </c>
      <c r="E195" s="6">
        <v>196072</v>
      </c>
      <c r="F195" s="6">
        <v>217806</v>
      </c>
      <c r="G195" s="6">
        <v>226379</v>
      </c>
    </row>
    <row r="196" spans="1:7" ht="17" x14ac:dyDescent="0.2">
      <c r="A196" s="1" t="s">
        <v>97</v>
      </c>
      <c r="B196" s="4" t="s">
        <v>11</v>
      </c>
      <c r="C196" s="4" t="s">
        <v>98</v>
      </c>
      <c r="D196" s="6">
        <v>186605</v>
      </c>
      <c r="E196" s="6">
        <v>222239</v>
      </c>
      <c r="F196" s="6">
        <v>215875</v>
      </c>
      <c r="G196" s="6">
        <v>213413</v>
      </c>
    </row>
    <row r="197" spans="1:7" ht="17" x14ac:dyDescent="0.2">
      <c r="A197" s="1" t="s">
        <v>349</v>
      </c>
      <c r="B197" s="4" t="s">
        <v>11</v>
      </c>
      <c r="C197" s="4" t="s">
        <v>151</v>
      </c>
      <c r="D197" s="6">
        <v>186136</v>
      </c>
      <c r="E197" s="6">
        <v>251489</v>
      </c>
      <c r="F197" s="6">
        <v>299615</v>
      </c>
      <c r="G197" s="6">
        <v>350518</v>
      </c>
    </row>
    <row r="198" spans="1:7" ht="17" x14ac:dyDescent="0.2">
      <c r="A198" s="1" t="s">
        <v>434</v>
      </c>
      <c r="B198" s="4" t="s">
        <v>11</v>
      </c>
      <c r="C198" s="4" t="s">
        <v>38</v>
      </c>
      <c r="D198" s="6">
        <v>182842</v>
      </c>
      <c r="E198" s="6">
        <v>194517</v>
      </c>
      <c r="F198" s="6">
        <v>208184</v>
      </c>
      <c r="G198" s="6">
        <v>209136</v>
      </c>
    </row>
    <row r="199" spans="1:7" ht="17" x14ac:dyDescent="0.2">
      <c r="A199" s="1" t="s">
        <v>216</v>
      </c>
      <c r="B199" s="4" t="s">
        <v>11</v>
      </c>
      <c r="C199" s="4" t="s">
        <v>90</v>
      </c>
      <c r="D199" s="6">
        <v>182120</v>
      </c>
      <c r="E199" s="6">
        <v>203125</v>
      </c>
      <c r="F199" s="6">
        <v>220002</v>
      </c>
      <c r="G199" s="6">
        <v>231256</v>
      </c>
    </row>
    <row r="200" spans="1:7" ht="17" x14ac:dyDescent="0.2">
      <c r="A200" s="1" t="s">
        <v>877</v>
      </c>
      <c r="B200" s="4" t="s">
        <v>11</v>
      </c>
      <c r="C200" s="4" t="s">
        <v>56</v>
      </c>
      <c r="D200" s="6">
        <v>181988</v>
      </c>
      <c r="E200" s="6">
        <v>188146</v>
      </c>
      <c r="F200" s="6">
        <v>189771</v>
      </c>
      <c r="G200" s="6">
        <v>186652</v>
      </c>
    </row>
    <row r="201" spans="1:7" ht="17" x14ac:dyDescent="0.2">
      <c r="A201" s="1" t="s">
        <v>585</v>
      </c>
      <c r="B201" s="4" t="s">
        <v>11</v>
      </c>
      <c r="C201" s="4" t="s">
        <v>90</v>
      </c>
      <c r="D201" s="6">
        <v>178403</v>
      </c>
      <c r="E201" s="6">
        <v>211178</v>
      </c>
      <c r="F201" s="6">
        <v>255796</v>
      </c>
      <c r="G201" s="6">
        <v>274765</v>
      </c>
    </row>
    <row r="202" spans="1:7" ht="17" x14ac:dyDescent="0.2">
      <c r="A202" s="1" t="s">
        <v>502</v>
      </c>
      <c r="B202" s="4" t="s">
        <v>11</v>
      </c>
      <c r="C202" s="4" t="s">
        <v>38</v>
      </c>
      <c r="D202" s="6">
        <v>177394</v>
      </c>
      <c r="E202" s="6">
        <v>193571</v>
      </c>
      <c r="F202" s="6">
        <v>199641</v>
      </c>
      <c r="G202" s="6">
        <v>210080</v>
      </c>
    </row>
    <row r="203" spans="1:7" ht="17" x14ac:dyDescent="0.2">
      <c r="A203" s="1" t="s">
        <v>176</v>
      </c>
      <c r="B203" s="4" t="s">
        <v>11</v>
      </c>
      <c r="C203" s="4" t="s">
        <v>100</v>
      </c>
      <c r="D203" s="6">
        <v>177059</v>
      </c>
      <c r="E203" s="6">
        <v>198895</v>
      </c>
      <c r="F203" s="6">
        <v>211262</v>
      </c>
      <c r="G203" s="6">
        <v>221083</v>
      </c>
    </row>
    <row r="204" spans="1:7" ht="17" x14ac:dyDescent="0.2">
      <c r="A204" s="1" t="s">
        <v>64</v>
      </c>
      <c r="B204" s="4" t="s">
        <v>11</v>
      </c>
      <c r="C204" s="4" t="s">
        <v>18</v>
      </c>
      <c r="D204" s="6">
        <v>176430</v>
      </c>
      <c r="E204" s="6">
        <v>199750</v>
      </c>
      <c r="F204" s="6">
        <v>199471</v>
      </c>
      <c r="G204" s="6">
        <v>174271</v>
      </c>
    </row>
    <row r="205" spans="1:7" ht="17" x14ac:dyDescent="0.2">
      <c r="A205" s="1" t="s">
        <v>344</v>
      </c>
      <c r="B205" s="4" t="s">
        <v>11</v>
      </c>
      <c r="C205" s="4" t="s">
        <v>120</v>
      </c>
      <c r="D205" s="6">
        <v>176195</v>
      </c>
      <c r="E205" s="6">
        <v>193153</v>
      </c>
      <c r="F205" s="6">
        <v>205571</v>
      </c>
      <c r="G205" s="6">
        <v>204961</v>
      </c>
    </row>
    <row r="206" spans="1:7" ht="17" x14ac:dyDescent="0.2">
      <c r="A206" s="1" t="s">
        <v>744</v>
      </c>
      <c r="B206" s="4" t="s">
        <v>11</v>
      </c>
      <c r="C206" s="4" t="s">
        <v>60</v>
      </c>
      <c r="D206" s="6">
        <v>175034</v>
      </c>
      <c r="E206" s="6">
        <v>188849</v>
      </c>
      <c r="F206" s="6">
        <v>195428</v>
      </c>
      <c r="G206" s="6">
        <v>196584</v>
      </c>
    </row>
    <row r="207" spans="1:7" ht="17" x14ac:dyDescent="0.2">
      <c r="A207" s="1" t="s">
        <v>59</v>
      </c>
      <c r="B207" s="4" t="s">
        <v>11</v>
      </c>
      <c r="C207" s="4" t="s">
        <v>60</v>
      </c>
      <c r="D207" s="6">
        <v>174801</v>
      </c>
      <c r="E207" s="6">
        <v>201773</v>
      </c>
      <c r="F207" s="6">
        <v>225664</v>
      </c>
      <c r="G207" s="6">
        <v>237524</v>
      </c>
    </row>
    <row r="208" spans="1:7" ht="17" x14ac:dyDescent="0.2">
      <c r="A208" s="1" t="s">
        <v>889</v>
      </c>
      <c r="B208" s="4" t="s">
        <v>7</v>
      </c>
      <c r="C208" s="4" t="s">
        <v>163</v>
      </c>
      <c r="D208" s="6">
        <v>174092</v>
      </c>
      <c r="E208" s="6">
        <v>182183</v>
      </c>
      <c r="F208" s="6">
        <v>189925</v>
      </c>
      <c r="G208" s="6">
        <v>181111</v>
      </c>
    </row>
    <row r="209" spans="1:7" ht="17" x14ac:dyDescent="0.2">
      <c r="A209" s="1" t="s">
        <v>256</v>
      </c>
      <c r="B209" s="4" t="s">
        <v>11</v>
      </c>
      <c r="C209" s="4" t="s">
        <v>62</v>
      </c>
      <c r="D209" s="6">
        <v>171536</v>
      </c>
      <c r="E209" s="6">
        <v>211081</v>
      </c>
      <c r="F209" s="6">
        <v>235868</v>
      </c>
      <c r="G209" s="6">
        <v>278644</v>
      </c>
    </row>
    <row r="210" spans="1:7" ht="17" x14ac:dyDescent="0.2">
      <c r="A210" s="1" t="s">
        <v>499</v>
      </c>
      <c r="B210" s="4" t="s">
        <v>11</v>
      </c>
      <c r="C210" s="4" t="s">
        <v>56</v>
      </c>
      <c r="D210" s="6">
        <v>167024</v>
      </c>
      <c r="E210" s="6">
        <v>186964</v>
      </c>
      <c r="F210" s="6">
        <v>210305</v>
      </c>
      <c r="G210" s="6">
        <v>230091</v>
      </c>
    </row>
    <row r="211" spans="1:7" ht="17" x14ac:dyDescent="0.2">
      <c r="A211" s="1" t="s">
        <v>488</v>
      </c>
      <c r="B211" s="4" t="s">
        <v>11</v>
      </c>
      <c r="C211" s="4" t="s">
        <v>28</v>
      </c>
      <c r="D211" s="6">
        <v>165380</v>
      </c>
      <c r="E211" s="6">
        <v>177726</v>
      </c>
      <c r="F211" s="6">
        <v>182512</v>
      </c>
      <c r="G211" s="6">
        <v>178599</v>
      </c>
    </row>
    <row r="212" spans="1:7" ht="17" x14ac:dyDescent="0.2">
      <c r="A212" s="1" t="s">
        <v>465</v>
      </c>
      <c r="B212" s="4" t="s">
        <v>11</v>
      </c>
      <c r="C212" s="4" t="s">
        <v>45</v>
      </c>
      <c r="D212" s="6">
        <v>163062</v>
      </c>
      <c r="E212" s="6">
        <v>152555</v>
      </c>
      <c r="F212" s="6">
        <v>143681</v>
      </c>
      <c r="G212" s="6">
        <v>131730</v>
      </c>
    </row>
    <row r="213" spans="1:7" ht="17" x14ac:dyDescent="0.2">
      <c r="A213" s="1" t="s">
        <v>762</v>
      </c>
      <c r="B213" s="4" t="s">
        <v>11</v>
      </c>
      <c r="C213" s="4" t="s">
        <v>32</v>
      </c>
      <c r="D213" s="6">
        <v>162722</v>
      </c>
      <c r="E213" s="6">
        <v>184745</v>
      </c>
      <c r="F213" s="6">
        <v>206882</v>
      </c>
      <c r="G213" s="6">
        <v>219802</v>
      </c>
    </row>
    <row r="214" spans="1:7" ht="17" x14ac:dyDescent="0.2">
      <c r="A214" s="1" t="s">
        <v>645</v>
      </c>
      <c r="B214" s="4" t="s">
        <v>11</v>
      </c>
      <c r="C214" s="4" t="s">
        <v>16</v>
      </c>
      <c r="D214" s="6">
        <v>161378</v>
      </c>
      <c r="E214" s="6">
        <v>162491</v>
      </c>
      <c r="F214" s="6">
        <v>156811</v>
      </c>
      <c r="G214" s="6">
        <v>154141</v>
      </c>
    </row>
    <row r="215" spans="1:7" ht="17" x14ac:dyDescent="0.2">
      <c r="A215" s="1" t="s">
        <v>664</v>
      </c>
      <c r="B215" s="4" t="s">
        <v>11</v>
      </c>
      <c r="C215" s="4" t="s">
        <v>9</v>
      </c>
      <c r="D215" s="6">
        <v>161238</v>
      </c>
      <c r="E215" s="6">
        <v>207392</v>
      </c>
      <c r="F215" s="6">
        <v>252260</v>
      </c>
      <c r="G215" s="6">
        <v>286419</v>
      </c>
    </row>
    <row r="216" spans="1:7" ht="17" x14ac:dyDescent="0.2">
      <c r="A216" s="1" t="s">
        <v>464</v>
      </c>
      <c r="B216" s="4" t="s">
        <v>11</v>
      </c>
      <c r="C216" s="4" t="s">
        <v>74</v>
      </c>
      <c r="D216" s="6">
        <v>160390</v>
      </c>
      <c r="E216" s="6">
        <v>181585</v>
      </c>
      <c r="F216" s="6">
        <v>198757</v>
      </c>
      <c r="G216" s="6">
        <v>202719</v>
      </c>
    </row>
    <row r="217" spans="1:7" ht="17" x14ac:dyDescent="0.2">
      <c r="A217" s="1" t="s">
        <v>947</v>
      </c>
      <c r="B217" s="4" t="s">
        <v>11</v>
      </c>
      <c r="C217" s="4" t="s">
        <v>718</v>
      </c>
      <c r="D217" s="6">
        <v>159301</v>
      </c>
      <c r="E217" s="6">
        <v>153200</v>
      </c>
      <c r="F217" s="6">
        <v>147960</v>
      </c>
      <c r="G217" s="6">
        <v>140045</v>
      </c>
    </row>
    <row r="218" spans="1:7" ht="17" x14ac:dyDescent="0.2">
      <c r="A218" s="1" t="s">
        <v>624</v>
      </c>
      <c r="B218" s="4" t="s">
        <v>11</v>
      </c>
      <c r="C218" s="4" t="s">
        <v>16</v>
      </c>
      <c r="D218" s="6">
        <v>158983</v>
      </c>
      <c r="E218" s="6">
        <v>170208</v>
      </c>
      <c r="F218" s="6">
        <v>172194</v>
      </c>
      <c r="G218" s="6">
        <v>173588</v>
      </c>
    </row>
    <row r="219" spans="1:7" ht="17" x14ac:dyDescent="0.2">
      <c r="A219" s="1" t="s">
        <v>935</v>
      </c>
      <c r="B219" s="4" t="s">
        <v>11</v>
      </c>
      <c r="C219" s="4" t="s">
        <v>50</v>
      </c>
      <c r="D219" s="6">
        <v>158640</v>
      </c>
      <c r="E219" s="6">
        <v>163721</v>
      </c>
      <c r="F219" s="6">
        <v>167819</v>
      </c>
      <c r="G219" s="6">
        <v>169659</v>
      </c>
    </row>
    <row r="220" spans="1:7" ht="17" x14ac:dyDescent="0.2">
      <c r="A220" s="1" t="s">
        <v>308</v>
      </c>
      <c r="B220" s="4" t="s">
        <v>11</v>
      </c>
      <c r="C220" s="4" t="s">
        <v>56</v>
      </c>
      <c r="D220" s="6">
        <v>156198</v>
      </c>
      <c r="E220" s="6">
        <v>182793</v>
      </c>
      <c r="F220" s="6">
        <v>197559</v>
      </c>
      <c r="G220" s="6">
        <v>205560</v>
      </c>
    </row>
    <row r="221" spans="1:7" ht="17" x14ac:dyDescent="0.2">
      <c r="A221" s="1" t="s">
        <v>835</v>
      </c>
      <c r="B221" s="4" t="s">
        <v>11</v>
      </c>
      <c r="C221" s="4" t="s">
        <v>8</v>
      </c>
      <c r="D221" s="6">
        <v>153500</v>
      </c>
      <c r="E221" s="6">
        <v>187151</v>
      </c>
      <c r="F221" s="6">
        <v>228262</v>
      </c>
      <c r="G221" s="6">
        <v>265653</v>
      </c>
    </row>
    <row r="222" spans="1:7" ht="17" x14ac:dyDescent="0.2">
      <c r="A222" s="1" t="s">
        <v>331</v>
      </c>
      <c r="B222" s="4" t="s">
        <v>11</v>
      </c>
      <c r="C222" s="4" t="s">
        <v>332</v>
      </c>
      <c r="D222" s="6">
        <v>153296</v>
      </c>
      <c r="E222" s="6">
        <v>174398</v>
      </c>
      <c r="F222" s="6">
        <v>208777</v>
      </c>
      <c r="G222" s="6">
        <v>245471</v>
      </c>
    </row>
    <row r="223" spans="1:7" ht="17" x14ac:dyDescent="0.2">
      <c r="A223" s="1" t="s">
        <v>731</v>
      </c>
      <c r="B223" s="4" t="s">
        <v>7</v>
      </c>
      <c r="C223" s="4" t="s">
        <v>45</v>
      </c>
      <c r="D223" s="6">
        <v>152585</v>
      </c>
      <c r="E223" s="6">
        <v>150263</v>
      </c>
      <c r="F223" s="6">
        <v>148291</v>
      </c>
      <c r="G223" s="6">
        <v>142067</v>
      </c>
    </row>
    <row r="224" spans="1:7" ht="17" x14ac:dyDescent="0.2">
      <c r="A224" s="1" t="s">
        <v>630</v>
      </c>
      <c r="B224" s="4" t="s">
        <v>11</v>
      </c>
      <c r="C224" s="4" t="s">
        <v>62</v>
      </c>
      <c r="D224" s="6">
        <v>152099</v>
      </c>
      <c r="E224" s="6">
        <v>251412</v>
      </c>
      <c r="F224" s="6">
        <v>321521</v>
      </c>
      <c r="G224" s="6">
        <v>378488</v>
      </c>
    </row>
    <row r="225" spans="1:7" ht="17" x14ac:dyDescent="0.2">
      <c r="A225" s="1" t="s">
        <v>900</v>
      </c>
      <c r="B225" s="4" t="s">
        <v>11</v>
      </c>
      <c r="C225" s="4" t="s">
        <v>12</v>
      </c>
      <c r="D225" s="6">
        <v>151309</v>
      </c>
      <c r="E225" s="6">
        <v>174861</v>
      </c>
      <c r="F225" s="6">
        <v>209725</v>
      </c>
      <c r="G225" s="6">
        <v>230221</v>
      </c>
    </row>
    <row r="226" spans="1:7" ht="17" x14ac:dyDescent="0.2">
      <c r="A226" s="1" t="s">
        <v>235</v>
      </c>
      <c r="B226" s="4" t="s">
        <v>11</v>
      </c>
      <c r="C226" s="4" t="s">
        <v>12</v>
      </c>
      <c r="D226" s="6">
        <v>150998</v>
      </c>
      <c r="E226" s="6">
        <v>184857</v>
      </c>
      <c r="F226" s="6">
        <v>228668</v>
      </c>
      <c r="G226" s="6">
        <v>262431</v>
      </c>
    </row>
    <row r="227" spans="1:7" ht="17" x14ac:dyDescent="0.2">
      <c r="A227" s="1" t="s">
        <v>452</v>
      </c>
      <c r="B227" s="4" t="s">
        <v>11</v>
      </c>
      <c r="C227" s="4" t="s">
        <v>74</v>
      </c>
      <c r="D227" s="6">
        <v>150494</v>
      </c>
      <c r="E227" s="6">
        <v>170061</v>
      </c>
      <c r="F227" s="6">
        <v>179709</v>
      </c>
      <c r="G227" s="6">
        <v>178254</v>
      </c>
    </row>
    <row r="228" spans="1:7" ht="17" x14ac:dyDescent="0.2">
      <c r="A228" s="1" t="s">
        <v>480</v>
      </c>
      <c r="B228" s="4" t="s">
        <v>11</v>
      </c>
      <c r="C228" s="4" t="s">
        <v>9</v>
      </c>
      <c r="D228" s="6">
        <v>150033</v>
      </c>
      <c r="E228" s="6">
        <v>191851</v>
      </c>
      <c r="F228" s="6">
        <v>253332</v>
      </c>
      <c r="G228" s="6">
        <v>296224</v>
      </c>
    </row>
    <row r="229" spans="1:7" ht="17" x14ac:dyDescent="0.2">
      <c r="A229" s="1" t="s">
        <v>454</v>
      </c>
      <c r="B229" s="4" t="s">
        <v>11</v>
      </c>
      <c r="C229" s="4" t="s">
        <v>30</v>
      </c>
      <c r="D229" s="6">
        <v>149838</v>
      </c>
      <c r="E229" s="6">
        <v>150418</v>
      </c>
      <c r="F229" s="6">
        <v>177799</v>
      </c>
      <c r="G229" s="6">
        <v>197683</v>
      </c>
    </row>
    <row r="230" spans="1:7" ht="17" x14ac:dyDescent="0.2">
      <c r="A230" s="1" t="s">
        <v>452</v>
      </c>
      <c r="B230" s="4" t="s">
        <v>11</v>
      </c>
      <c r="C230" s="4" t="s">
        <v>16</v>
      </c>
      <c r="D230" s="6">
        <v>149756</v>
      </c>
      <c r="E230" s="6">
        <v>158426</v>
      </c>
      <c r="F230" s="6">
        <v>160245</v>
      </c>
      <c r="G230" s="6">
        <v>158823</v>
      </c>
    </row>
    <row r="231" spans="1:7" ht="17" x14ac:dyDescent="0.2">
      <c r="A231" s="1" t="s">
        <v>851</v>
      </c>
      <c r="B231" s="4" t="s">
        <v>11</v>
      </c>
      <c r="C231" s="4" t="s">
        <v>32</v>
      </c>
      <c r="D231" s="6">
        <v>149509</v>
      </c>
      <c r="E231" s="6">
        <v>167441</v>
      </c>
      <c r="F231" s="6">
        <v>189093</v>
      </c>
      <c r="G231" s="6">
        <v>199801</v>
      </c>
    </row>
    <row r="232" spans="1:7" ht="17" x14ac:dyDescent="0.2">
      <c r="A232" s="1" t="s">
        <v>954</v>
      </c>
      <c r="B232" s="4" t="s">
        <v>11</v>
      </c>
      <c r="C232" s="4" t="s">
        <v>30</v>
      </c>
      <c r="D232" s="6">
        <v>149139</v>
      </c>
      <c r="E232" s="6">
        <v>201386</v>
      </c>
      <c r="F232" s="6">
        <v>254881</v>
      </c>
      <c r="G232" s="6">
        <v>294436</v>
      </c>
    </row>
    <row r="233" spans="1:7" ht="17" x14ac:dyDescent="0.2">
      <c r="A233" s="1" t="s">
        <v>37</v>
      </c>
      <c r="B233" s="4" t="s">
        <v>11</v>
      </c>
      <c r="C233" s="4" t="s">
        <v>38</v>
      </c>
      <c r="D233" s="6">
        <v>149082</v>
      </c>
      <c r="E233" s="6">
        <v>145087</v>
      </c>
      <c r="F233" s="6">
        <v>153918</v>
      </c>
      <c r="G233" s="6">
        <v>153044</v>
      </c>
    </row>
    <row r="234" spans="1:7" ht="17" x14ac:dyDescent="0.2">
      <c r="A234" s="1" t="s">
        <v>676</v>
      </c>
      <c r="B234" s="4" t="s">
        <v>7</v>
      </c>
      <c r="C234" s="4" t="s">
        <v>138</v>
      </c>
      <c r="D234" s="6">
        <v>148331</v>
      </c>
      <c r="E234" s="6">
        <v>153172</v>
      </c>
      <c r="F234" s="6">
        <v>154901</v>
      </c>
      <c r="G234" s="6">
        <v>148163</v>
      </c>
    </row>
    <row r="235" spans="1:7" ht="17" x14ac:dyDescent="0.2">
      <c r="A235" s="1" t="s">
        <v>10</v>
      </c>
      <c r="B235" s="4" t="s">
        <v>11</v>
      </c>
      <c r="C235" s="4" t="s">
        <v>12</v>
      </c>
      <c r="D235" s="6">
        <v>148004</v>
      </c>
      <c r="E235" s="6">
        <v>160273</v>
      </c>
      <c r="F235" s="6">
        <v>165246</v>
      </c>
      <c r="G235" s="6">
        <v>171451</v>
      </c>
    </row>
    <row r="236" spans="1:7" ht="17" x14ac:dyDescent="0.2">
      <c r="A236" s="1" t="s">
        <v>846</v>
      </c>
      <c r="B236" s="4" t="s">
        <v>11</v>
      </c>
      <c r="C236" s="4" t="s">
        <v>20</v>
      </c>
      <c r="D236" s="6">
        <v>147538</v>
      </c>
      <c r="E236" s="6">
        <v>144742</v>
      </c>
      <c r="F236" s="6">
        <v>138341</v>
      </c>
      <c r="G236" s="6">
        <v>134585</v>
      </c>
    </row>
    <row r="237" spans="1:7" ht="17" x14ac:dyDescent="0.2">
      <c r="A237" s="1" t="s">
        <v>750</v>
      </c>
      <c r="B237" s="4" t="s">
        <v>11</v>
      </c>
      <c r="C237" s="4" t="s">
        <v>90</v>
      </c>
      <c r="D237" s="6">
        <v>147036</v>
      </c>
      <c r="E237" s="6">
        <v>163242</v>
      </c>
      <c r="F237" s="6">
        <v>177221</v>
      </c>
      <c r="G237" s="6">
        <v>180040</v>
      </c>
    </row>
    <row r="238" spans="1:7" ht="17" x14ac:dyDescent="0.2">
      <c r="A238" s="1" t="s">
        <v>93</v>
      </c>
      <c r="B238" s="4" t="s">
        <v>11</v>
      </c>
      <c r="C238" s="4" t="s">
        <v>85</v>
      </c>
      <c r="D238" s="6">
        <v>146601</v>
      </c>
      <c r="E238" s="6">
        <v>144866</v>
      </c>
      <c r="F238" s="6">
        <v>153932</v>
      </c>
      <c r="G238" s="6">
        <v>151096</v>
      </c>
    </row>
    <row r="239" spans="1:7" ht="17" x14ac:dyDescent="0.2">
      <c r="A239" s="1" t="s">
        <v>581</v>
      </c>
      <c r="B239" s="4" t="s">
        <v>11</v>
      </c>
      <c r="C239" s="4" t="s">
        <v>26</v>
      </c>
      <c r="D239" s="6">
        <v>146387</v>
      </c>
      <c r="E239" s="6">
        <v>181281</v>
      </c>
      <c r="F239" s="6">
        <v>203205</v>
      </c>
      <c r="G239" s="6">
        <v>219564</v>
      </c>
    </row>
    <row r="240" spans="1:7" ht="17" x14ac:dyDescent="0.2">
      <c r="A240" s="1" t="s">
        <v>210</v>
      </c>
      <c r="B240" s="4" t="s">
        <v>11</v>
      </c>
      <c r="C240" s="4" t="s">
        <v>127</v>
      </c>
      <c r="D240" s="6">
        <v>144151</v>
      </c>
      <c r="E240" s="6">
        <v>173987</v>
      </c>
      <c r="F240" s="6">
        <v>201561</v>
      </c>
      <c r="G240" s="6">
        <v>218233</v>
      </c>
    </row>
    <row r="241" spans="1:7" ht="17" x14ac:dyDescent="0.2">
      <c r="A241" s="1" t="s">
        <v>23</v>
      </c>
      <c r="B241" s="4" t="s">
        <v>11</v>
      </c>
      <c r="C241" s="4" t="s">
        <v>24</v>
      </c>
      <c r="D241" s="6">
        <v>142968</v>
      </c>
      <c r="E241" s="6">
        <v>153825</v>
      </c>
      <c r="F241" s="6">
        <v>154042</v>
      </c>
      <c r="G241" s="6">
        <v>149917</v>
      </c>
    </row>
    <row r="242" spans="1:7" ht="17" x14ac:dyDescent="0.2">
      <c r="A242" s="1" t="s">
        <v>943</v>
      </c>
      <c r="B242" s="4" t="s">
        <v>11</v>
      </c>
      <c r="C242" s="4" t="s">
        <v>718</v>
      </c>
      <c r="D242" s="6">
        <v>142523</v>
      </c>
      <c r="E242" s="6">
        <v>131995</v>
      </c>
      <c r="F242" s="6">
        <v>124450</v>
      </c>
      <c r="G242" s="6">
        <v>117064</v>
      </c>
    </row>
    <row r="243" spans="1:7" ht="17" x14ac:dyDescent="0.2">
      <c r="A243" s="1" t="s">
        <v>940</v>
      </c>
      <c r="B243" s="4" t="s">
        <v>11</v>
      </c>
      <c r="C243" s="4" t="s">
        <v>60</v>
      </c>
      <c r="D243" s="6">
        <v>142393</v>
      </c>
      <c r="E243" s="6">
        <v>155533</v>
      </c>
      <c r="F243" s="6">
        <v>162804</v>
      </c>
      <c r="G243" s="6">
        <v>163117</v>
      </c>
    </row>
    <row r="244" spans="1:7" ht="17" x14ac:dyDescent="0.2">
      <c r="A244" s="1" t="s">
        <v>456</v>
      </c>
      <c r="B244" s="4" t="s">
        <v>7</v>
      </c>
      <c r="C244" s="4" t="s">
        <v>28</v>
      </c>
      <c r="D244" s="6">
        <v>141895</v>
      </c>
      <c r="E244" s="6">
        <v>139698</v>
      </c>
      <c r="F244" s="6">
        <v>134907</v>
      </c>
      <c r="G244" s="6">
        <v>127939</v>
      </c>
    </row>
    <row r="245" spans="1:7" ht="17" x14ac:dyDescent="0.2">
      <c r="A245" s="1" t="s">
        <v>136</v>
      </c>
      <c r="B245" s="4" t="s">
        <v>11</v>
      </c>
      <c r="C245" s="4" t="s">
        <v>127</v>
      </c>
      <c r="D245" s="6">
        <v>140715</v>
      </c>
      <c r="E245" s="6">
        <v>151321</v>
      </c>
      <c r="F245" s="6">
        <v>162962</v>
      </c>
      <c r="G245" s="6">
        <v>168234</v>
      </c>
    </row>
    <row r="246" spans="1:7" ht="17" x14ac:dyDescent="0.2">
      <c r="A246" s="1" t="s">
        <v>950</v>
      </c>
      <c r="B246" s="4" t="s">
        <v>11</v>
      </c>
      <c r="C246" s="4" t="s">
        <v>12</v>
      </c>
      <c r="D246" s="6">
        <v>140375</v>
      </c>
      <c r="E246" s="6">
        <v>151596</v>
      </c>
      <c r="F246" s="6">
        <v>151474</v>
      </c>
      <c r="G246" s="6">
        <v>151306</v>
      </c>
    </row>
    <row r="247" spans="1:7" ht="17" x14ac:dyDescent="0.2">
      <c r="A247" s="1" t="s">
        <v>673</v>
      </c>
      <c r="B247" s="4" t="s">
        <v>11</v>
      </c>
      <c r="C247" s="4" t="s">
        <v>60</v>
      </c>
      <c r="D247" s="6">
        <v>140320</v>
      </c>
      <c r="E247" s="6">
        <v>156752</v>
      </c>
      <c r="F247" s="6">
        <v>166996</v>
      </c>
      <c r="G247" s="6">
        <v>171020</v>
      </c>
    </row>
    <row r="248" spans="1:7" ht="17" x14ac:dyDescent="0.2">
      <c r="A248" s="1" t="s">
        <v>457</v>
      </c>
      <c r="B248" s="4" t="s">
        <v>11</v>
      </c>
      <c r="C248" s="4" t="s">
        <v>60</v>
      </c>
      <c r="D248" s="6">
        <v>139510</v>
      </c>
      <c r="E248" s="6">
        <v>152315</v>
      </c>
      <c r="F248" s="6">
        <v>160335</v>
      </c>
      <c r="G248" s="6">
        <v>163129</v>
      </c>
    </row>
    <row r="249" spans="1:7" ht="17" x14ac:dyDescent="0.2">
      <c r="A249" s="1" t="s">
        <v>711</v>
      </c>
      <c r="B249" s="4" t="s">
        <v>11</v>
      </c>
      <c r="C249" s="4" t="s">
        <v>98</v>
      </c>
      <c r="D249" s="6">
        <v>139352</v>
      </c>
      <c r="E249" s="6">
        <v>134922</v>
      </c>
      <c r="F249" s="6">
        <v>131275</v>
      </c>
      <c r="G249" s="6">
        <v>126348</v>
      </c>
    </row>
    <row r="250" spans="1:7" ht="17" x14ac:dyDescent="0.2">
      <c r="A250" s="1" t="s">
        <v>917</v>
      </c>
      <c r="B250" s="4" t="s">
        <v>11</v>
      </c>
      <c r="C250" s="4" t="s">
        <v>78</v>
      </c>
      <c r="D250" s="6">
        <v>138053</v>
      </c>
      <c r="E250" s="6">
        <v>146454</v>
      </c>
      <c r="F250" s="6">
        <v>156633</v>
      </c>
      <c r="G250" s="6">
        <v>150972</v>
      </c>
    </row>
    <row r="251" spans="1:7" ht="17" x14ac:dyDescent="0.2">
      <c r="A251" s="1" t="s">
        <v>299</v>
      </c>
      <c r="B251" s="4" t="s">
        <v>11</v>
      </c>
      <c r="C251" s="4" t="s">
        <v>60</v>
      </c>
      <c r="D251" s="6">
        <v>137543</v>
      </c>
      <c r="E251" s="6">
        <v>148345</v>
      </c>
      <c r="F251" s="6">
        <v>161385</v>
      </c>
      <c r="G251" s="6">
        <v>168669</v>
      </c>
    </row>
    <row r="252" spans="1:7" ht="17" x14ac:dyDescent="0.2">
      <c r="A252" s="1" t="s">
        <v>237</v>
      </c>
      <c r="B252" s="4" t="s">
        <v>11</v>
      </c>
      <c r="C252" s="4" t="s">
        <v>157</v>
      </c>
      <c r="D252" s="6">
        <v>136845</v>
      </c>
      <c r="E252" s="6">
        <v>162353</v>
      </c>
      <c r="F252" s="6">
        <v>190393</v>
      </c>
      <c r="G252" s="6">
        <v>207745</v>
      </c>
    </row>
    <row r="253" spans="1:7" ht="17" x14ac:dyDescent="0.2">
      <c r="A253" s="1" t="s">
        <v>75</v>
      </c>
      <c r="B253" s="4" t="s">
        <v>11</v>
      </c>
      <c r="C253" s="4" t="s">
        <v>24</v>
      </c>
      <c r="D253" s="6">
        <v>136025</v>
      </c>
      <c r="E253" s="6">
        <v>166028</v>
      </c>
      <c r="F253" s="6">
        <v>192564</v>
      </c>
      <c r="G253" s="6">
        <v>211306</v>
      </c>
    </row>
    <row r="254" spans="1:7" ht="17" x14ac:dyDescent="0.2">
      <c r="A254" s="1" t="s">
        <v>105</v>
      </c>
      <c r="B254" s="4" t="s">
        <v>11</v>
      </c>
      <c r="C254" s="4" t="s">
        <v>16</v>
      </c>
      <c r="D254" s="6">
        <v>135982</v>
      </c>
      <c r="E254" s="6">
        <v>137991</v>
      </c>
      <c r="F254" s="6">
        <v>136148</v>
      </c>
      <c r="G254" s="6">
        <v>134487</v>
      </c>
    </row>
    <row r="255" spans="1:7" ht="17" x14ac:dyDescent="0.2">
      <c r="A255" s="1" t="s">
        <v>511</v>
      </c>
      <c r="B255" s="4" t="s">
        <v>11</v>
      </c>
      <c r="C255" s="4" t="s">
        <v>22</v>
      </c>
      <c r="D255" s="6">
        <v>135510</v>
      </c>
      <c r="E255" s="6">
        <v>174880</v>
      </c>
      <c r="F255" s="6">
        <v>209202</v>
      </c>
      <c r="G255" s="6">
        <v>217522</v>
      </c>
    </row>
    <row r="256" spans="1:7" ht="17" x14ac:dyDescent="0.2">
      <c r="A256" s="1" t="s">
        <v>467</v>
      </c>
      <c r="B256" s="4" t="s">
        <v>11</v>
      </c>
      <c r="C256" s="4" t="s">
        <v>157</v>
      </c>
      <c r="D256" s="6">
        <v>134910</v>
      </c>
      <c r="E256" s="6">
        <v>157300</v>
      </c>
      <c r="F256" s="6">
        <v>175509</v>
      </c>
      <c r="G256" s="6">
        <v>178902</v>
      </c>
    </row>
    <row r="257" spans="1:7" ht="17" x14ac:dyDescent="0.2">
      <c r="A257" s="1" t="s">
        <v>878</v>
      </c>
      <c r="B257" s="4" t="s">
        <v>11</v>
      </c>
      <c r="C257" s="4" t="s">
        <v>879</v>
      </c>
      <c r="D257" s="6">
        <v>134098</v>
      </c>
      <c r="E257" s="6">
        <v>143379</v>
      </c>
      <c r="F257" s="6">
        <v>149194</v>
      </c>
      <c r="G257" s="6">
        <v>150242</v>
      </c>
    </row>
    <row r="258" spans="1:7" ht="17" x14ac:dyDescent="0.2">
      <c r="A258" s="1" t="s">
        <v>604</v>
      </c>
      <c r="B258" s="4" t="s">
        <v>11</v>
      </c>
      <c r="C258" s="4" t="s">
        <v>16</v>
      </c>
      <c r="D258" s="6">
        <v>133600</v>
      </c>
      <c r="E258" s="6">
        <v>145939</v>
      </c>
      <c r="F258" s="6">
        <v>152024</v>
      </c>
      <c r="G258" s="6">
        <v>150439</v>
      </c>
    </row>
    <row r="259" spans="1:7" ht="17" x14ac:dyDescent="0.2">
      <c r="A259" s="1" t="s">
        <v>767</v>
      </c>
      <c r="B259" s="4" t="s">
        <v>11</v>
      </c>
      <c r="C259" s="4" t="s">
        <v>30</v>
      </c>
      <c r="D259" s="6">
        <v>133369</v>
      </c>
      <c r="E259" s="6">
        <v>142982</v>
      </c>
      <c r="F259" s="6">
        <v>152375</v>
      </c>
      <c r="G259" s="6">
        <v>146021</v>
      </c>
    </row>
    <row r="260" spans="1:7" ht="17" x14ac:dyDescent="0.2">
      <c r="A260" s="1" t="s">
        <v>510</v>
      </c>
      <c r="B260" s="4" t="s">
        <v>11</v>
      </c>
      <c r="C260" s="4" t="s">
        <v>12</v>
      </c>
      <c r="D260" s="6">
        <v>133239</v>
      </c>
      <c r="E260" s="6">
        <v>193124</v>
      </c>
      <c r="F260" s="6">
        <v>250304</v>
      </c>
      <c r="G260" s="6">
        <v>275910</v>
      </c>
    </row>
    <row r="261" spans="1:7" ht="17" x14ac:dyDescent="0.2">
      <c r="A261" s="1" t="s">
        <v>390</v>
      </c>
      <c r="B261" s="4" t="s">
        <v>11</v>
      </c>
      <c r="C261" s="4" t="s">
        <v>151</v>
      </c>
      <c r="D261" s="6">
        <v>131821</v>
      </c>
      <c r="E261" s="6">
        <v>180766</v>
      </c>
      <c r="F261" s="6">
        <v>252847</v>
      </c>
      <c r="G261" s="6">
        <v>314305</v>
      </c>
    </row>
    <row r="262" spans="1:7" ht="17" x14ac:dyDescent="0.2">
      <c r="A262" s="1" t="s">
        <v>269</v>
      </c>
      <c r="B262" s="4" t="s">
        <v>11</v>
      </c>
      <c r="C262" s="4" t="s">
        <v>34</v>
      </c>
      <c r="D262" s="6">
        <v>131556</v>
      </c>
      <c r="E262" s="6">
        <v>145910</v>
      </c>
      <c r="F262" s="6">
        <v>153825</v>
      </c>
      <c r="G262" s="6">
        <v>152046</v>
      </c>
    </row>
    <row r="263" spans="1:7" ht="17" x14ac:dyDescent="0.2">
      <c r="A263" s="1" t="s">
        <v>833</v>
      </c>
      <c r="B263" s="4" t="s">
        <v>11</v>
      </c>
      <c r="C263" s="4" t="s">
        <v>834</v>
      </c>
      <c r="D263" s="6">
        <v>131350</v>
      </c>
      <c r="E263" s="6">
        <v>143001</v>
      </c>
      <c r="F263" s="6">
        <v>143579</v>
      </c>
      <c r="G263" s="6">
        <v>143950</v>
      </c>
    </row>
    <row r="264" spans="1:7" ht="17" x14ac:dyDescent="0.2">
      <c r="A264" s="1" t="s">
        <v>345</v>
      </c>
      <c r="B264" s="4" t="s">
        <v>11</v>
      </c>
      <c r="C264" s="4" t="s">
        <v>34</v>
      </c>
      <c r="D264" s="6">
        <v>131327</v>
      </c>
      <c r="E264" s="6">
        <v>142931</v>
      </c>
      <c r="F264" s="6">
        <v>147137</v>
      </c>
      <c r="G264" s="6">
        <v>147149</v>
      </c>
    </row>
    <row r="265" spans="1:7" ht="17" x14ac:dyDescent="0.2">
      <c r="A265" s="1" t="s">
        <v>897</v>
      </c>
      <c r="B265" s="4" t="s">
        <v>7</v>
      </c>
      <c r="C265" s="4" t="s">
        <v>165</v>
      </c>
      <c r="D265" s="6">
        <v>131111</v>
      </c>
      <c r="E265" s="6">
        <v>150831</v>
      </c>
      <c r="F265" s="6">
        <v>161544</v>
      </c>
      <c r="G265" s="6">
        <v>165867</v>
      </c>
    </row>
    <row r="266" spans="1:7" ht="17" x14ac:dyDescent="0.2">
      <c r="A266" s="1" t="s">
        <v>44</v>
      </c>
      <c r="B266" s="4" t="s">
        <v>11</v>
      </c>
      <c r="C266" s="4" t="s">
        <v>45</v>
      </c>
      <c r="D266" s="6">
        <v>130542</v>
      </c>
      <c r="E266" s="6">
        <v>129105</v>
      </c>
      <c r="F266" s="6">
        <v>127116</v>
      </c>
      <c r="G266" s="6">
        <v>122492</v>
      </c>
    </row>
    <row r="267" spans="1:7" ht="17" x14ac:dyDescent="0.2">
      <c r="A267" s="1" t="s">
        <v>189</v>
      </c>
      <c r="B267" s="4" t="s">
        <v>11</v>
      </c>
      <c r="C267" s="4" t="s">
        <v>138</v>
      </c>
      <c r="D267" s="6">
        <v>130147</v>
      </c>
      <c r="E267" s="6">
        <v>133784</v>
      </c>
      <c r="F267" s="6">
        <v>139155</v>
      </c>
      <c r="G267" s="6">
        <v>136931</v>
      </c>
    </row>
    <row r="268" spans="1:7" ht="17" x14ac:dyDescent="0.2">
      <c r="A268" s="1" t="s">
        <v>866</v>
      </c>
      <c r="B268" s="4" t="s">
        <v>11</v>
      </c>
      <c r="C268" s="4" t="s">
        <v>120</v>
      </c>
      <c r="D268" s="6">
        <v>129726</v>
      </c>
      <c r="E268" s="6">
        <v>137147</v>
      </c>
      <c r="F268" s="6">
        <v>142441</v>
      </c>
      <c r="G268" s="6">
        <v>140212</v>
      </c>
    </row>
    <row r="269" spans="1:7" ht="17" x14ac:dyDescent="0.2">
      <c r="A269" s="1" t="s">
        <v>137</v>
      </c>
      <c r="B269" s="4" t="s">
        <v>11</v>
      </c>
      <c r="C269" s="4" t="s">
        <v>138</v>
      </c>
      <c r="D269" s="6">
        <v>129180</v>
      </c>
      <c r="E269" s="6">
        <v>150384</v>
      </c>
      <c r="F269" s="6">
        <v>169577</v>
      </c>
      <c r="G269" s="6">
        <v>172828</v>
      </c>
    </row>
    <row r="270" spans="1:7" ht="17" x14ac:dyDescent="0.2">
      <c r="A270" s="1" t="s">
        <v>537</v>
      </c>
      <c r="B270" s="4" t="s">
        <v>7</v>
      </c>
      <c r="C270" s="4" t="s">
        <v>96</v>
      </c>
      <c r="D270" s="6">
        <v>128186</v>
      </c>
      <c r="E270" s="6">
        <v>144912</v>
      </c>
      <c r="F270" s="6">
        <v>148099</v>
      </c>
      <c r="G270" s="6">
        <v>148320</v>
      </c>
    </row>
    <row r="271" spans="1:7" ht="17" x14ac:dyDescent="0.2">
      <c r="A271" s="1" t="s">
        <v>128</v>
      </c>
      <c r="B271" s="4" t="s">
        <v>11</v>
      </c>
      <c r="C271" s="4" t="s">
        <v>129</v>
      </c>
      <c r="D271" s="6">
        <v>128035</v>
      </c>
      <c r="E271" s="6">
        <v>147113</v>
      </c>
      <c r="F271" s="6">
        <v>167165</v>
      </c>
      <c r="G271" s="6">
        <v>180385</v>
      </c>
    </row>
    <row r="272" spans="1:7" ht="17" x14ac:dyDescent="0.2">
      <c r="A272" s="1" t="s">
        <v>116</v>
      </c>
      <c r="B272" s="4" t="s">
        <v>11</v>
      </c>
      <c r="C272" s="4" t="s">
        <v>9</v>
      </c>
      <c r="D272" s="6">
        <v>127780</v>
      </c>
      <c r="E272" s="6">
        <v>166822</v>
      </c>
      <c r="F272" s="6">
        <v>201146</v>
      </c>
      <c r="G272" s="6">
        <v>225685</v>
      </c>
    </row>
    <row r="273" spans="1:7" ht="17" x14ac:dyDescent="0.2">
      <c r="A273" s="1" t="s">
        <v>690</v>
      </c>
      <c r="B273" s="4" t="s">
        <v>11</v>
      </c>
      <c r="C273" s="4" t="s">
        <v>62</v>
      </c>
      <c r="D273" s="6">
        <v>126994</v>
      </c>
      <c r="E273" s="6">
        <v>148270</v>
      </c>
      <c r="F273" s="6">
        <v>168852</v>
      </c>
      <c r="G273" s="6">
        <v>185287</v>
      </c>
    </row>
    <row r="274" spans="1:7" ht="17" x14ac:dyDescent="0.2">
      <c r="A274" s="1" t="s">
        <v>137</v>
      </c>
      <c r="B274" s="4" t="s">
        <v>11</v>
      </c>
      <c r="C274" s="4" t="s">
        <v>56</v>
      </c>
      <c r="D274" s="6">
        <v>126259</v>
      </c>
      <c r="E274" s="6">
        <v>142342</v>
      </c>
      <c r="F274" s="6">
        <v>159536</v>
      </c>
      <c r="G274" s="6">
        <v>167762</v>
      </c>
    </row>
    <row r="275" spans="1:7" ht="17" x14ac:dyDescent="0.2">
      <c r="A275" s="1" t="s">
        <v>560</v>
      </c>
      <c r="B275" s="4" t="s">
        <v>11</v>
      </c>
      <c r="C275" s="4" t="s">
        <v>20</v>
      </c>
      <c r="D275" s="6">
        <v>126137</v>
      </c>
      <c r="E275" s="6">
        <v>128932</v>
      </c>
      <c r="F275" s="6">
        <v>124474</v>
      </c>
      <c r="G275" s="6">
        <v>121099</v>
      </c>
    </row>
    <row r="276" spans="1:7" ht="17" x14ac:dyDescent="0.2">
      <c r="A276" s="1" t="s">
        <v>412</v>
      </c>
      <c r="B276" s="4" t="s">
        <v>11</v>
      </c>
      <c r="C276" s="4" t="s">
        <v>165</v>
      </c>
      <c r="D276" s="6">
        <v>126130</v>
      </c>
      <c r="E276" s="6">
        <v>143340</v>
      </c>
      <c r="F276" s="6">
        <v>162418</v>
      </c>
      <c r="G276" s="6">
        <v>168267</v>
      </c>
    </row>
    <row r="277" spans="1:7" ht="17" x14ac:dyDescent="0.2">
      <c r="A277" s="1" t="s">
        <v>306</v>
      </c>
      <c r="B277" s="4" t="s">
        <v>11</v>
      </c>
      <c r="C277" s="4" t="s">
        <v>96</v>
      </c>
      <c r="D277" s="6">
        <v>125089</v>
      </c>
      <c r="E277" s="6">
        <v>133981</v>
      </c>
      <c r="F277" s="6">
        <v>148340</v>
      </c>
      <c r="G277" s="6">
        <v>153378</v>
      </c>
    </row>
    <row r="278" spans="1:7" ht="17" x14ac:dyDescent="0.2">
      <c r="A278" s="1" t="s">
        <v>572</v>
      </c>
      <c r="B278" s="4" t="s">
        <v>11</v>
      </c>
      <c r="C278" s="4" t="s">
        <v>18</v>
      </c>
      <c r="D278" s="6">
        <v>124889</v>
      </c>
      <c r="E278" s="6">
        <v>126109</v>
      </c>
      <c r="F278" s="6">
        <v>116211</v>
      </c>
      <c r="G278" s="6">
        <v>95409</v>
      </c>
    </row>
    <row r="279" spans="1:7" ht="17" x14ac:dyDescent="0.2">
      <c r="A279" s="1" t="s">
        <v>848</v>
      </c>
      <c r="B279" s="4" t="s">
        <v>11</v>
      </c>
      <c r="C279" s="4" t="s">
        <v>45</v>
      </c>
      <c r="D279" s="6">
        <v>124812</v>
      </c>
      <c r="E279" s="6">
        <v>135678</v>
      </c>
      <c r="F279" s="6">
        <v>154001</v>
      </c>
      <c r="G279" s="6">
        <v>162805</v>
      </c>
    </row>
    <row r="280" spans="1:7" ht="17" x14ac:dyDescent="0.2">
      <c r="A280" s="1" t="s">
        <v>111</v>
      </c>
      <c r="B280" s="4" t="s">
        <v>11</v>
      </c>
      <c r="C280" s="4" t="s">
        <v>112</v>
      </c>
      <c r="D280" s="6">
        <v>124771</v>
      </c>
      <c r="E280" s="6">
        <v>126828</v>
      </c>
      <c r="F280" s="6">
        <v>124914</v>
      </c>
      <c r="G280" s="6">
        <v>117272</v>
      </c>
    </row>
    <row r="281" spans="1:7" ht="17" x14ac:dyDescent="0.2">
      <c r="A281" s="1" t="s">
        <v>739</v>
      </c>
      <c r="B281" s="4" t="s">
        <v>11</v>
      </c>
      <c r="C281" s="4" t="s">
        <v>151</v>
      </c>
      <c r="D281" s="6">
        <v>123051</v>
      </c>
      <c r="E281" s="6">
        <v>141490</v>
      </c>
      <c r="F281" s="6">
        <v>159063</v>
      </c>
      <c r="G281" s="6">
        <v>167529</v>
      </c>
    </row>
    <row r="282" spans="1:7" ht="17" x14ac:dyDescent="0.2">
      <c r="A282" s="1" t="s">
        <v>975</v>
      </c>
      <c r="B282" s="4" t="s">
        <v>11</v>
      </c>
      <c r="C282" s="4" t="s">
        <v>90</v>
      </c>
      <c r="D282" s="6">
        <v>122643</v>
      </c>
      <c r="E282" s="6">
        <v>139196</v>
      </c>
      <c r="F282" s="6">
        <v>166902</v>
      </c>
      <c r="G282" s="6">
        <v>174848</v>
      </c>
    </row>
    <row r="283" spans="1:7" ht="17" x14ac:dyDescent="0.2">
      <c r="A283" s="1" t="s">
        <v>203</v>
      </c>
      <c r="B283" s="4" t="s">
        <v>11</v>
      </c>
      <c r="C283" s="4" t="s">
        <v>45</v>
      </c>
      <c r="D283" s="6">
        <v>121082</v>
      </c>
      <c r="E283" s="6">
        <v>129495</v>
      </c>
      <c r="F283" s="6">
        <v>149619</v>
      </c>
      <c r="G283" s="6">
        <v>154835</v>
      </c>
    </row>
    <row r="284" spans="1:7" ht="17" x14ac:dyDescent="0.2">
      <c r="A284" s="1" t="s">
        <v>461</v>
      </c>
      <c r="B284" s="4" t="s">
        <v>11</v>
      </c>
      <c r="C284" s="4" t="s">
        <v>157</v>
      </c>
      <c r="D284" s="6">
        <v>120704</v>
      </c>
      <c r="E284" s="6">
        <v>140033</v>
      </c>
      <c r="F284" s="6">
        <v>149797</v>
      </c>
      <c r="G284" s="6">
        <v>151520</v>
      </c>
    </row>
    <row r="285" spans="1:7" ht="17" x14ac:dyDescent="0.2">
      <c r="A285" s="1" t="s">
        <v>281</v>
      </c>
      <c r="B285" s="4" t="s">
        <v>11</v>
      </c>
      <c r="C285" s="4" t="s">
        <v>34</v>
      </c>
      <c r="D285" s="6">
        <v>120352</v>
      </c>
      <c r="E285" s="6">
        <v>130828</v>
      </c>
      <c r="F285" s="6">
        <v>145641</v>
      </c>
      <c r="G285" s="6">
        <v>148245</v>
      </c>
    </row>
    <row r="286" spans="1:7" ht="17" x14ac:dyDescent="0.2">
      <c r="A286" s="1" t="s">
        <v>422</v>
      </c>
      <c r="B286" s="4" t="s">
        <v>7</v>
      </c>
      <c r="C286" s="4" t="s">
        <v>423</v>
      </c>
      <c r="D286" s="6">
        <v>120317</v>
      </c>
      <c r="E286" s="6">
        <v>148641</v>
      </c>
      <c r="F286" s="6">
        <v>185076</v>
      </c>
      <c r="G286" s="6">
        <v>200983</v>
      </c>
    </row>
    <row r="287" spans="1:7" ht="17" x14ac:dyDescent="0.2">
      <c r="A287" s="1" t="s">
        <v>240</v>
      </c>
      <c r="B287" s="4" t="s">
        <v>7</v>
      </c>
      <c r="C287" s="4" t="s">
        <v>123</v>
      </c>
      <c r="D287" s="6">
        <v>120240</v>
      </c>
      <c r="E287" s="6">
        <v>136264</v>
      </c>
      <c r="F287" s="6">
        <v>146457</v>
      </c>
      <c r="G287" s="6">
        <v>151132</v>
      </c>
    </row>
    <row r="288" spans="1:7" ht="17" x14ac:dyDescent="0.2">
      <c r="A288" s="1" t="s">
        <v>621</v>
      </c>
      <c r="B288" s="4" t="s">
        <v>11</v>
      </c>
      <c r="C288" s="4" t="s">
        <v>56</v>
      </c>
      <c r="D288" s="6">
        <v>119659</v>
      </c>
      <c r="E288" s="6">
        <v>118769</v>
      </c>
      <c r="F288" s="6">
        <v>117664</v>
      </c>
      <c r="G288" s="6">
        <v>114772</v>
      </c>
    </row>
    <row r="289" spans="1:7" ht="17" x14ac:dyDescent="0.2">
      <c r="A289" s="1" t="s">
        <v>792</v>
      </c>
      <c r="B289" s="4" t="s">
        <v>11</v>
      </c>
      <c r="C289" s="4" t="s">
        <v>18</v>
      </c>
      <c r="D289" s="6">
        <v>119597</v>
      </c>
      <c r="E289" s="6">
        <v>136212</v>
      </c>
      <c r="F289" s="6">
        <v>137722</v>
      </c>
      <c r="G289" s="6">
        <v>121078</v>
      </c>
    </row>
    <row r="290" spans="1:7" ht="17" x14ac:dyDescent="0.2">
      <c r="A290" s="1" t="s">
        <v>323</v>
      </c>
      <c r="B290" s="4" t="s">
        <v>7</v>
      </c>
      <c r="C290" s="4" t="s">
        <v>90</v>
      </c>
      <c r="D290" s="6">
        <v>119118</v>
      </c>
      <c r="E290" s="6">
        <v>126508</v>
      </c>
      <c r="F290" s="6">
        <v>134611</v>
      </c>
      <c r="G290" s="6">
        <v>136373</v>
      </c>
    </row>
    <row r="291" spans="1:7" ht="17" x14ac:dyDescent="0.2">
      <c r="A291" s="1" t="s">
        <v>657</v>
      </c>
      <c r="B291" s="4" t="s">
        <v>11</v>
      </c>
      <c r="C291" s="4" t="s">
        <v>12</v>
      </c>
      <c r="D291" s="6">
        <v>118934</v>
      </c>
      <c r="E291" s="6">
        <v>121124</v>
      </c>
      <c r="F291" s="6">
        <v>137136</v>
      </c>
      <c r="G291" s="6">
        <v>162124</v>
      </c>
    </row>
    <row r="292" spans="1:7" ht="17" x14ac:dyDescent="0.2">
      <c r="A292" s="1" t="s">
        <v>951</v>
      </c>
      <c r="B292" s="4" t="s">
        <v>11</v>
      </c>
      <c r="C292" s="4" t="s">
        <v>45</v>
      </c>
      <c r="D292" s="6">
        <v>118710</v>
      </c>
      <c r="E292" s="6">
        <v>120003</v>
      </c>
      <c r="F292" s="6">
        <v>116114</v>
      </c>
      <c r="G292" s="6">
        <v>113664</v>
      </c>
    </row>
    <row r="293" spans="1:7" ht="17" x14ac:dyDescent="0.2">
      <c r="A293" s="1" t="s">
        <v>376</v>
      </c>
      <c r="B293" s="4" t="s">
        <v>11</v>
      </c>
      <c r="C293" s="4" t="s">
        <v>28</v>
      </c>
      <c r="D293" s="6">
        <v>118539</v>
      </c>
      <c r="E293" s="6">
        <v>124295</v>
      </c>
      <c r="F293" s="6">
        <v>128941</v>
      </c>
      <c r="G293" s="6">
        <v>125462</v>
      </c>
    </row>
    <row r="294" spans="1:7" ht="17" x14ac:dyDescent="0.2">
      <c r="A294" s="1" t="s">
        <v>518</v>
      </c>
      <c r="B294" s="4" t="s">
        <v>11</v>
      </c>
      <c r="C294" s="4" t="s">
        <v>14</v>
      </c>
      <c r="D294" s="6">
        <v>118137</v>
      </c>
      <c r="E294" s="6">
        <v>121599</v>
      </c>
      <c r="F294" s="6">
        <v>130288</v>
      </c>
      <c r="G294" s="6">
        <v>126198</v>
      </c>
    </row>
    <row r="295" spans="1:7" ht="17" x14ac:dyDescent="0.2">
      <c r="A295" s="1" t="s">
        <v>140</v>
      </c>
      <c r="B295" s="4" t="s">
        <v>7</v>
      </c>
      <c r="C295" s="4" t="s">
        <v>141</v>
      </c>
      <c r="D295" s="6">
        <v>117454</v>
      </c>
      <c r="E295" s="6">
        <v>114446</v>
      </c>
      <c r="F295" s="6">
        <v>114157</v>
      </c>
      <c r="G295" s="6">
        <v>106279</v>
      </c>
    </row>
    <row r="296" spans="1:7" ht="17" x14ac:dyDescent="0.2">
      <c r="A296" s="1" t="s">
        <v>269</v>
      </c>
      <c r="B296" s="4" t="s">
        <v>11</v>
      </c>
      <c r="C296" s="4" t="s">
        <v>138</v>
      </c>
      <c r="D296" s="6">
        <v>117206</v>
      </c>
      <c r="E296" s="6">
        <v>114690</v>
      </c>
      <c r="F296" s="6">
        <v>110775</v>
      </c>
      <c r="G296" s="6">
        <v>104712</v>
      </c>
    </row>
    <row r="297" spans="1:7" ht="17" x14ac:dyDescent="0.2">
      <c r="A297" s="1" t="s">
        <v>496</v>
      </c>
      <c r="B297" s="4" t="s">
        <v>11</v>
      </c>
      <c r="C297" s="4" t="s">
        <v>497</v>
      </c>
      <c r="D297" s="6">
        <v>116401</v>
      </c>
      <c r="E297" s="6">
        <v>126881</v>
      </c>
      <c r="F297" s="6">
        <v>133660</v>
      </c>
      <c r="G297" s="6">
        <v>136808</v>
      </c>
    </row>
    <row r="298" spans="1:7" ht="17" x14ac:dyDescent="0.2">
      <c r="A298" s="1" t="s">
        <v>58</v>
      </c>
      <c r="B298" s="4" t="s">
        <v>11</v>
      </c>
      <c r="C298" s="4" t="s">
        <v>34</v>
      </c>
      <c r="D298" s="6">
        <v>116032</v>
      </c>
      <c r="E298" s="6">
        <v>111882</v>
      </c>
      <c r="F298" s="6">
        <v>118594</v>
      </c>
      <c r="G298" s="6">
        <v>114277</v>
      </c>
    </row>
    <row r="299" spans="1:7" ht="17" x14ac:dyDescent="0.2">
      <c r="A299" s="1" t="s">
        <v>84</v>
      </c>
      <c r="B299" s="4" t="s">
        <v>7</v>
      </c>
      <c r="C299" s="4" t="s">
        <v>85</v>
      </c>
      <c r="D299" s="6">
        <v>115904</v>
      </c>
      <c r="E299" s="6">
        <v>117074</v>
      </c>
      <c r="F299" s="6">
        <v>122154</v>
      </c>
      <c r="G299" s="6">
        <v>122083</v>
      </c>
    </row>
    <row r="300" spans="1:7" ht="17" x14ac:dyDescent="0.2">
      <c r="A300" s="1" t="s">
        <v>858</v>
      </c>
      <c r="B300" s="4" t="s">
        <v>11</v>
      </c>
      <c r="C300" s="4" t="s">
        <v>474</v>
      </c>
      <c r="D300" s="6">
        <v>115816</v>
      </c>
      <c r="E300" s="6">
        <v>123841</v>
      </c>
      <c r="F300" s="6">
        <v>127327</v>
      </c>
      <c r="G300" s="6">
        <v>126490</v>
      </c>
    </row>
    <row r="301" spans="1:7" ht="17" x14ac:dyDescent="0.2">
      <c r="A301" s="1" t="s">
        <v>448</v>
      </c>
      <c r="B301" s="4" t="s">
        <v>11</v>
      </c>
      <c r="C301" s="4" t="s">
        <v>50</v>
      </c>
      <c r="D301" s="6">
        <v>115731</v>
      </c>
      <c r="E301" s="6">
        <v>131662</v>
      </c>
      <c r="F301" s="6">
        <v>152586</v>
      </c>
      <c r="G301" s="6">
        <v>173401</v>
      </c>
    </row>
    <row r="302" spans="1:7" ht="17" x14ac:dyDescent="0.2">
      <c r="A302" s="1" t="s">
        <v>152</v>
      </c>
      <c r="B302" s="4" t="s">
        <v>11</v>
      </c>
      <c r="C302" s="4" t="s">
        <v>96</v>
      </c>
      <c r="D302" s="6">
        <v>113950</v>
      </c>
      <c r="E302" s="6">
        <v>134951</v>
      </c>
      <c r="F302" s="6">
        <v>158608</v>
      </c>
      <c r="G302" s="6">
        <v>177432</v>
      </c>
    </row>
    <row r="303" spans="1:7" ht="17" x14ac:dyDescent="0.2">
      <c r="A303" s="1" t="s">
        <v>519</v>
      </c>
      <c r="B303" s="4" t="s">
        <v>11</v>
      </c>
      <c r="C303" s="4" t="s">
        <v>45</v>
      </c>
      <c r="D303" s="6">
        <v>113744</v>
      </c>
      <c r="E303" s="6">
        <v>120202</v>
      </c>
      <c r="F303" s="6">
        <v>133577</v>
      </c>
      <c r="G303" s="6">
        <v>141314</v>
      </c>
    </row>
    <row r="304" spans="1:7" ht="17" x14ac:dyDescent="0.2">
      <c r="A304" s="1" t="s">
        <v>557</v>
      </c>
      <c r="B304" s="4" t="s">
        <v>11</v>
      </c>
      <c r="C304" s="4" t="s">
        <v>72</v>
      </c>
      <c r="D304" s="6">
        <v>113720</v>
      </c>
      <c r="E304" s="6">
        <v>109011</v>
      </c>
      <c r="F304" s="6">
        <v>127094</v>
      </c>
      <c r="G304" s="6">
        <v>130574</v>
      </c>
    </row>
    <row r="305" spans="1:7" ht="17" x14ac:dyDescent="0.2">
      <c r="A305" s="1" t="s">
        <v>659</v>
      </c>
      <c r="B305" s="4" t="s">
        <v>7</v>
      </c>
      <c r="C305" s="4" t="s">
        <v>28</v>
      </c>
      <c r="D305" s="6">
        <v>111974</v>
      </c>
      <c r="E305" s="6">
        <v>111922</v>
      </c>
      <c r="F305" s="6">
        <v>111940</v>
      </c>
      <c r="G305" s="6">
        <v>108047</v>
      </c>
    </row>
    <row r="306" spans="1:7" ht="17" x14ac:dyDescent="0.2">
      <c r="A306" s="1" t="s">
        <v>106</v>
      </c>
      <c r="B306" s="4" t="s">
        <v>11</v>
      </c>
      <c r="C306" s="4" t="s">
        <v>16</v>
      </c>
      <c r="D306" s="6">
        <v>111723</v>
      </c>
      <c r="E306" s="6">
        <v>110271</v>
      </c>
      <c r="F306" s="6">
        <v>107773</v>
      </c>
      <c r="G306" s="6">
        <v>103923</v>
      </c>
    </row>
    <row r="307" spans="1:7" ht="17" x14ac:dyDescent="0.2">
      <c r="A307" s="1" t="s">
        <v>592</v>
      </c>
      <c r="B307" s="4" t="s">
        <v>11</v>
      </c>
      <c r="C307" s="4" t="s">
        <v>12</v>
      </c>
      <c r="D307" s="6">
        <v>111567</v>
      </c>
      <c r="E307" s="6">
        <v>120780</v>
      </c>
      <c r="F307" s="6">
        <v>141671</v>
      </c>
      <c r="G307" s="6">
        <v>178331</v>
      </c>
    </row>
    <row r="308" spans="1:7" ht="17" x14ac:dyDescent="0.2">
      <c r="A308" s="1" t="s">
        <v>283</v>
      </c>
      <c r="B308" s="4" t="s">
        <v>11</v>
      </c>
      <c r="C308" s="4" t="s">
        <v>284</v>
      </c>
      <c r="D308" s="6">
        <v>110993</v>
      </c>
      <c r="E308" s="6">
        <v>126771</v>
      </c>
      <c r="F308" s="6">
        <v>162349</v>
      </c>
      <c r="G308" s="6">
        <v>178550</v>
      </c>
    </row>
    <row r="309" spans="1:7" ht="17" x14ac:dyDescent="0.2">
      <c r="A309" s="1" t="s">
        <v>741</v>
      </c>
      <c r="B309" s="4" t="s">
        <v>11</v>
      </c>
      <c r="C309" s="4" t="s">
        <v>62</v>
      </c>
      <c r="D309" s="6">
        <v>110975</v>
      </c>
      <c r="E309" s="6">
        <v>141620</v>
      </c>
      <c r="F309" s="6">
        <v>159964</v>
      </c>
      <c r="G309" s="6">
        <v>184998</v>
      </c>
    </row>
    <row r="310" spans="1:7" ht="17" x14ac:dyDescent="0.2">
      <c r="A310" s="1" t="s">
        <v>938</v>
      </c>
      <c r="B310" s="4" t="s">
        <v>11</v>
      </c>
      <c r="C310" s="4" t="s">
        <v>28</v>
      </c>
      <c r="D310" s="6">
        <v>110943</v>
      </c>
      <c r="E310" s="6">
        <v>111716</v>
      </c>
      <c r="F310" s="6">
        <v>116234</v>
      </c>
      <c r="G310" s="6">
        <v>111755</v>
      </c>
    </row>
    <row r="311" spans="1:7" ht="17" x14ac:dyDescent="0.2">
      <c r="A311" s="1" t="s">
        <v>629</v>
      </c>
      <c r="B311" s="4" t="s">
        <v>11</v>
      </c>
      <c r="C311" s="4" t="s">
        <v>90</v>
      </c>
      <c r="D311" s="6">
        <v>110765</v>
      </c>
      <c r="E311" s="6">
        <v>124344</v>
      </c>
      <c r="F311" s="6">
        <v>136578</v>
      </c>
      <c r="G311" s="6">
        <v>139417</v>
      </c>
    </row>
    <row r="312" spans="1:7" ht="17" x14ac:dyDescent="0.2">
      <c r="A312" s="1" t="s">
        <v>927</v>
      </c>
      <c r="B312" s="4" t="s">
        <v>11</v>
      </c>
      <c r="C312" s="4" t="s">
        <v>24</v>
      </c>
      <c r="D312" s="6">
        <v>110397</v>
      </c>
      <c r="E312" s="6">
        <v>134442</v>
      </c>
      <c r="F312" s="6">
        <v>167602</v>
      </c>
      <c r="G312" s="6">
        <v>182766</v>
      </c>
    </row>
    <row r="313" spans="1:7" ht="17" x14ac:dyDescent="0.2">
      <c r="A313" s="1" t="s">
        <v>530</v>
      </c>
      <c r="B313" s="4" t="s">
        <v>11</v>
      </c>
      <c r="C313" s="4" t="s">
        <v>20</v>
      </c>
      <c r="D313" s="6">
        <v>109755</v>
      </c>
      <c r="E313" s="6">
        <v>108464</v>
      </c>
      <c r="F313" s="6">
        <v>106315</v>
      </c>
      <c r="G313" s="6">
        <v>102663</v>
      </c>
    </row>
    <row r="314" spans="1:7" ht="17" x14ac:dyDescent="0.2">
      <c r="A314" s="1" t="s">
        <v>303</v>
      </c>
      <c r="B314" s="4" t="s">
        <v>11</v>
      </c>
      <c r="C314" s="4" t="s">
        <v>90</v>
      </c>
      <c r="D314" s="6">
        <v>109303</v>
      </c>
      <c r="E314" s="6">
        <v>142334</v>
      </c>
      <c r="F314" s="6">
        <v>174524</v>
      </c>
      <c r="G314" s="6">
        <v>181827</v>
      </c>
    </row>
    <row r="315" spans="1:7" ht="17" x14ac:dyDescent="0.2">
      <c r="A315" s="1" t="s">
        <v>264</v>
      </c>
      <c r="B315" s="4" t="s">
        <v>7</v>
      </c>
      <c r="C315" s="4" t="s">
        <v>127</v>
      </c>
      <c r="D315" s="6">
        <v>108728</v>
      </c>
      <c r="E315" s="6">
        <v>110102</v>
      </c>
      <c r="F315" s="6">
        <v>106550</v>
      </c>
      <c r="G315" s="6">
        <v>101642</v>
      </c>
    </row>
    <row r="316" spans="1:7" ht="17" x14ac:dyDescent="0.2">
      <c r="A316" s="1" t="s">
        <v>395</v>
      </c>
      <c r="B316" s="4" t="s">
        <v>11</v>
      </c>
      <c r="C316" s="4" t="s">
        <v>30</v>
      </c>
      <c r="D316" s="6">
        <v>108480</v>
      </c>
      <c r="E316" s="6">
        <v>133759</v>
      </c>
      <c r="F316" s="6">
        <v>168167</v>
      </c>
      <c r="G316" s="6">
        <v>179914</v>
      </c>
    </row>
    <row r="317" spans="1:7" ht="17" x14ac:dyDescent="0.2">
      <c r="A317" s="1" t="s">
        <v>779</v>
      </c>
      <c r="B317" s="4" t="s">
        <v>7</v>
      </c>
      <c r="C317" s="4" t="s">
        <v>20</v>
      </c>
      <c r="D317" s="6">
        <v>108276</v>
      </c>
      <c r="E317" s="6">
        <v>112050</v>
      </c>
      <c r="F317" s="6">
        <v>107852</v>
      </c>
      <c r="G317" s="6">
        <v>102665</v>
      </c>
    </row>
    <row r="318" spans="1:7" ht="17" x14ac:dyDescent="0.2">
      <c r="A318" s="1" t="s">
        <v>174</v>
      </c>
      <c r="B318" s="4" t="s">
        <v>11</v>
      </c>
      <c r="C318" s="4" t="s">
        <v>30</v>
      </c>
      <c r="D318" s="6">
        <v>108213</v>
      </c>
      <c r="E318" s="6">
        <v>130750</v>
      </c>
      <c r="F318" s="6">
        <v>151160</v>
      </c>
      <c r="G318" s="6">
        <v>166436</v>
      </c>
    </row>
    <row r="319" spans="1:7" ht="17" x14ac:dyDescent="0.2">
      <c r="A319" s="1" t="s">
        <v>733</v>
      </c>
      <c r="B319" s="4" t="s">
        <v>11</v>
      </c>
      <c r="C319" s="4" t="s">
        <v>342</v>
      </c>
      <c r="D319" s="6">
        <v>107714</v>
      </c>
      <c r="E319" s="6">
        <v>167377</v>
      </c>
      <c r="F319" s="6">
        <v>211014</v>
      </c>
      <c r="G319" s="6">
        <v>231993</v>
      </c>
    </row>
    <row r="320" spans="1:7" ht="17" x14ac:dyDescent="0.2">
      <c r="A320" s="1" t="s">
        <v>590</v>
      </c>
      <c r="B320" s="4" t="s">
        <v>11</v>
      </c>
      <c r="C320" s="4" t="s">
        <v>56</v>
      </c>
      <c r="D320" s="6">
        <v>107066</v>
      </c>
      <c r="E320" s="6">
        <v>110099</v>
      </c>
      <c r="F320" s="6">
        <v>111463</v>
      </c>
      <c r="G320" s="6">
        <v>110007</v>
      </c>
    </row>
    <row r="321" spans="1:7" ht="17" x14ac:dyDescent="0.2">
      <c r="A321" s="1" t="s">
        <v>707</v>
      </c>
      <c r="B321" s="4" t="s">
        <v>11</v>
      </c>
      <c r="C321" s="4" t="s">
        <v>66</v>
      </c>
      <c r="D321" s="6">
        <v>106958</v>
      </c>
      <c r="E321" s="6">
        <v>107339</v>
      </c>
      <c r="F321" s="6">
        <v>100290</v>
      </c>
      <c r="G321" s="6">
        <v>89515</v>
      </c>
    </row>
    <row r="322" spans="1:7" ht="17" x14ac:dyDescent="0.2">
      <c r="A322" s="1" t="s">
        <v>976</v>
      </c>
      <c r="B322" s="4" t="s">
        <v>11</v>
      </c>
      <c r="C322" s="4" t="s">
        <v>342</v>
      </c>
      <c r="D322" s="6">
        <v>106895</v>
      </c>
      <c r="E322" s="6">
        <v>159995</v>
      </c>
      <c r="F322" s="6">
        <v>195750</v>
      </c>
      <c r="G322" s="6">
        <v>212128</v>
      </c>
    </row>
    <row r="323" spans="1:7" ht="17" x14ac:dyDescent="0.2">
      <c r="A323" s="1" t="s">
        <v>890</v>
      </c>
      <c r="B323" s="4" t="s">
        <v>7</v>
      </c>
      <c r="C323" s="4" t="s">
        <v>16</v>
      </c>
      <c r="D323" s="6">
        <v>106497</v>
      </c>
      <c r="E323" s="6">
        <v>131331</v>
      </c>
      <c r="F323" s="6">
        <v>143365</v>
      </c>
      <c r="G323" s="6">
        <v>149914</v>
      </c>
    </row>
    <row r="324" spans="1:7" ht="17" x14ac:dyDescent="0.2">
      <c r="A324" s="1" t="s">
        <v>971</v>
      </c>
      <c r="B324" s="4" t="s">
        <v>11</v>
      </c>
      <c r="C324" s="4" t="s">
        <v>18</v>
      </c>
      <c r="D324" s="6">
        <v>106138</v>
      </c>
      <c r="E324" s="6">
        <v>118063</v>
      </c>
      <c r="F324" s="6">
        <v>107237</v>
      </c>
      <c r="G324" s="6">
        <v>86532</v>
      </c>
    </row>
    <row r="325" spans="1:7" ht="17" x14ac:dyDescent="0.2">
      <c r="A325" s="1" t="s">
        <v>525</v>
      </c>
      <c r="B325" s="4" t="s">
        <v>11</v>
      </c>
      <c r="C325" s="4" t="s">
        <v>85</v>
      </c>
      <c r="D325" s="6">
        <v>105259</v>
      </c>
      <c r="E325" s="6">
        <v>103803</v>
      </c>
      <c r="F325" s="6">
        <v>107710</v>
      </c>
      <c r="G325" s="6">
        <v>107679</v>
      </c>
    </row>
    <row r="326" spans="1:7" ht="17" x14ac:dyDescent="0.2">
      <c r="A326" s="1" t="s">
        <v>546</v>
      </c>
      <c r="B326" s="4" t="s">
        <v>7</v>
      </c>
      <c r="C326" s="4" t="s">
        <v>30</v>
      </c>
      <c r="D326" s="6">
        <v>105170</v>
      </c>
      <c r="E326" s="6">
        <v>123170</v>
      </c>
      <c r="F326" s="6">
        <v>134229</v>
      </c>
      <c r="G326" s="6">
        <v>131831</v>
      </c>
    </row>
    <row r="327" spans="1:7" ht="17" x14ac:dyDescent="0.2">
      <c r="A327" s="1" t="s">
        <v>679</v>
      </c>
      <c r="B327" s="4" t="s">
        <v>11</v>
      </c>
      <c r="C327" s="4" t="s">
        <v>96</v>
      </c>
      <c r="D327" s="6">
        <v>104681</v>
      </c>
      <c r="E327" s="6">
        <v>109879</v>
      </c>
      <c r="F327" s="6">
        <v>114748</v>
      </c>
      <c r="G327" s="6">
        <v>119114</v>
      </c>
    </row>
    <row r="328" spans="1:7" ht="17" x14ac:dyDescent="0.2">
      <c r="A328" s="1" t="s">
        <v>379</v>
      </c>
      <c r="B328" s="4" t="s">
        <v>11</v>
      </c>
      <c r="C328" s="4" t="s">
        <v>30</v>
      </c>
      <c r="D328" s="6">
        <v>104666</v>
      </c>
      <c r="E328" s="6">
        <v>113449</v>
      </c>
      <c r="F328" s="6">
        <v>122673</v>
      </c>
      <c r="G328" s="6">
        <v>123248</v>
      </c>
    </row>
    <row r="329" spans="1:7" ht="17" x14ac:dyDescent="0.2">
      <c r="A329" s="1" t="s">
        <v>609</v>
      </c>
      <c r="B329" s="4" t="s">
        <v>11</v>
      </c>
      <c r="C329" s="4" t="s">
        <v>112</v>
      </c>
      <c r="D329" s="6">
        <v>104546</v>
      </c>
      <c r="E329" s="6">
        <v>111201</v>
      </c>
      <c r="F329" s="6">
        <v>129710</v>
      </c>
      <c r="G329" s="6">
        <v>140259</v>
      </c>
    </row>
    <row r="330" spans="1:7" ht="17" x14ac:dyDescent="0.2">
      <c r="A330" s="1" t="s">
        <v>821</v>
      </c>
      <c r="B330" s="4" t="s">
        <v>11</v>
      </c>
      <c r="C330" s="4" t="s">
        <v>60</v>
      </c>
      <c r="D330" s="6">
        <v>103877</v>
      </c>
      <c r="E330" s="6">
        <v>112663</v>
      </c>
      <c r="F330" s="6">
        <v>115510</v>
      </c>
      <c r="G330" s="6">
        <v>115456</v>
      </c>
    </row>
    <row r="331" spans="1:7" ht="17" x14ac:dyDescent="0.2">
      <c r="A331" s="1" t="s">
        <v>381</v>
      </c>
      <c r="B331" s="4" t="s">
        <v>11</v>
      </c>
      <c r="C331" s="4" t="s">
        <v>332</v>
      </c>
      <c r="D331" s="6">
        <v>103272</v>
      </c>
      <c r="E331" s="6">
        <v>97489</v>
      </c>
      <c r="F331" s="6">
        <v>98464</v>
      </c>
      <c r="G331" s="6">
        <v>102299</v>
      </c>
    </row>
    <row r="332" spans="1:7" ht="17" x14ac:dyDescent="0.2">
      <c r="A332" s="1" t="s">
        <v>586</v>
      </c>
      <c r="B332" s="4" t="s">
        <v>7</v>
      </c>
      <c r="C332" s="4" t="s">
        <v>165</v>
      </c>
      <c r="D332" s="6">
        <v>103224</v>
      </c>
      <c r="E332" s="6">
        <v>106411</v>
      </c>
      <c r="F332" s="6">
        <v>107445</v>
      </c>
      <c r="G332" s="6">
        <v>100948</v>
      </c>
    </row>
    <row r="333" spans="1:7" ht="17" x14ac:dyDescent="0.2">
      <c r="A333" s="1" t="s">
        <v>746</v>
      </c>
      <c r="B333" s="4" t="s">
        <v>11</v>
      </c>
      <c r="C333" s="4" t="s">
        <v>8</v>
      </c>
      <c r="D333" s="6">
        <v>103221</v>
      </c>
      <c r="E333" s="6">
        <v>112849</v>
      </c>
      <c r="F333" s="6">
        <v>126400</v>
      </c>
      <c r="G333" s="6">
        <v>140023</v>
      </c>
    </row>
    <row r="334" spans="1:7" ht="17" x14ac:dyDescent="0.2">
      <c r="A334" s="1" t="s">
        <v>635</v>
      </c>
      <c r="B334" s="4" t="s">
        <v>11</v>
      </c>
      <c r="C334" s="4" t="s">
        <v>30</v>
      </c>
      <c r="D334" s="6">
        <v>102541</v>
      </c>
      <c r="E334" s="6">
        <v>114733</v>
      </c>
      <c r="F334" s="6">
        <v>126813</v>
      </c>
      <c r="G334" s="6">
        <v>125219</v>
      </c>
    </row>
    <row r="335" spans="1:7" ht="17" x14ac:dyDescent="0.2">
      <c r="A335" s="1" t="s">
        <v>424</v>
      </c>
      <c r="B335" s="4" t="s">
        <v>11</v>
      </c>
      <c r="C335" s="4" t="s">
        <v>120</v>
      </c>
      <c r="D335" s="6">
        <v>101912</v>
      </c>
      <c r="E335" s="6">
        <v>141603</v>
      </c>
      <c r="F335" s="6">
        <v>187010</v>
      </c>
      <c r="G335" s="6">
        <v>217686</v>
      </c>
    </row>
    <row r="336" spans="1:7" ht="17" x14ac:dyDescent="0.2">
      <c r="A336" s="1" t="s">
        <v>260</v>
      </c>
      <c r="B336" s="4" t="s">
        <v>11</v>
      </c>
      <c r="C336" s="4" t="s">
        <v>261</v>
      </c>
      <c r="D336" s="6">
        <v>101643</v>
      </c>
      <c r="E336" s="6">
        <v>101995</v>
      </c>
      <c r="F336" s="6">
        <v>103245</v>
      </c>
      <c r="G336" s="6">
        <v>97915</v>
      </c>
    </row>
    <row r="337" spans="1:7" ht="17" x14ac:dyDescent="0.2">
      <c r="A337" s="1" t="s">
        <v>785</v>
      </c>
      <c r="B337" s="4" t="s">
        <v>11</v>
      </c>
      <c r="C337" s="4" t="s">
        <v>12</v>
      </c>
      <c r="D337" s="6">
        <v>101525</v>
      </c>
      <c r="E337" s="6">
        <v>107173</v>
      </c>
      <c r="F337" s="6">
        <v>112968</v>
      </c>
      <c r="G337" s="6">
        <v>121022</v>
      </c>
    </row>
    <row r="338" spans="1:7" ht="17" x14ac:dyDescent="0.2">
      <c r="A338" s="1" t="s">
        <v>405</v>
      </c>
      <c r="B338" s="4" t="s">
        <v>11</v>
      </c>
      <c r="C338" s="4" t="s">
        <v>90</v>
      </c>
      <c r="D338" s="6">
        <v>101469</v>
      </c>
      <c r="E338" s="6">
        <v>129470</v>
      </c>
      <c r="F338" s="6">
        <v>152982</v>
      </c>
      <c r="G338" s="6">
        <v>151366</v>
      </c>
    </row>
    <row r="339" spans="1:7" ht="17" x14ac:dyDescent="0.2">
      <c r="A339" s="1" t="s">
        <v>965</v>
      </c>
      <c r="B339" s="4" t="s">
        <v>7</v>
      </c>
      <c r="C339" s="4" t="s">
        <v>20</v>
      </c>
      <c r="D339" s="6">
        <v>101461</v>
      </c>
      <c r="E339" s="6">
        <v>111562</v>
      </c>
      <c r="F339" s="6">
        <v>114516</v>
      </c>
      <c r="G339" s="6">
        <v>115967</v>
      </c>
    </row>
    <row r="340" spans="1:7" ht="17" x14ac:dyDescent="0.2">
      <c r="A340" s="1" t="s">
        <v>610</v>
      </c>
      <c r="B340" s="4" t="s">
        <v>11</v>
      </c>
      <c r="C340" s="4" t="s">
        <v>74</v>
      </c>
      <c r="D340" s="6">
        <v>100591</v>
      </c>
      <c r="E340" s="6">
        <v>123054</v>
      </c>
      <c r="F340" s="6">
        <v>136855</v>
      </c>
      <c r="G340" s="6">
        <v>141726</v>
      </c>
    </row>
    <row r="341" spans="1:7" ht="17" x14ac:dyDescent="0.2">
      <c r="A341" s="1" t="s">
        <v>469</v>
      </c>
      <c r="B341" s="4" t="s">
        <v>11</v>
      </c>
      <c r="C341" s="4" t="s">
        <v>423</v>
      </c>
      <c r="D341" s="6">
        <v>100374</v>
      </c>
      <c r="E341" s="6">
        <v>128090</v>
      </c>
      <c r="F341" s="6">
        <v>154840</v>
      </c>
      <c r="G341" s="6">
        <v>167207</v>
      </c>
    </row>
    <row r="342" spans="1:7" ht="17" x14ac:dyDescent="0.2">
      <c r="A342" s="1" t="s">
        <v>69</v>
      </c>
      <c r="B342" s="4" t="s">
        <v>7</v>
      </c>
      <c r="C342" s="4" t="s">
        <v>20</v>
      </c>
      <c r="D342" s="6">
        <v>99880</v>
      </c>
      <c r="E342" s="6">
        <v>102681</v>
      </c>
      <c r="F342" s="6">
        <v>101490</v>
      </c>
      <c r="G342" s="6">
        <v>97493</v>
      </c>
    </row>
    <row r="343" spans="1:7" ht="17" x14ac:dyDescent="0.2">
      <c r="A343" s="1" t="s">
        <v>365</v>
      </c>
      <c r="B343" s="4" t="s">
        <v>11</v>
      </c>
      <c r="C343" s="4" t="s">
        <v>34</v>
      </c>
      <c r="D343" s="6">
        <v>99840</v>
      </c>
      <c r="E343" s="6">
        <v>103448</v>
      </c>
      <c r="F343" s="6">
        <v>104427</v>
      </c>
      <c r="G343" s="6">
        <v>102501</v>
      </c>
    </row>
    <row r="344" spans="1:7" ht="17" x14ac:dyDescent="0.2">
      <c r="A344" s="1" t="s">
        <v>49</v>
      </c>
      <c r="B344" s="4" t="s">
        <v>11</v>
      </c>
      <c r="C344" s="4" t="s">
        <v>50</v>
      </c>
      <c r="D344" s="6">
        <v>99438</v>
      </c>
      <c r="E344" s="6">
        <v>106194</v>
      </c>
      <c r="F344" s="6">
        <v>115850</v>
      </c>
      <c r="G344" s="6">
        <v>124451</v>
      </c>
    </row>
    <row r="345" spans="1:7" ht="17" x14ac:dyDescent="0.2">
      <c r="A345" s="1" t="s">
        <v>907</v>
      </c>
      <c r="B345" s="4" t="s">
        <v>11</v>
      </c>
      <c r="C345" s="4" t="s">
        <v>24</v>
      </c>
      <c r="D345" s="6">
        <v>99244</v>
      </c>
      <c r="E345" s="6">
        <v>119570</v>
      </c>
      <c r="F345" s="6">
        <v>139660</v>
      </c>
      <c r="G345" s="6">
        <v>146174</v>
      </c>
    </row>
    <row r="346" spans="1:7" ht="17" x14ac:dyDescent="0.2">
      <c r="A346" s="1" t="s">
        <v>247</v>
      </c>
      <c r="B346" s="4" t="s">
        <v>7</v>
      </c>
      <c r="C346" s="4" t="s">
        <v>28</v>
      </c>
      <c r="D346" s="6">
        <v>99088</v>
      </c>
      <c r="E346" s="6">
        <v>98681</v>
      </c>
      <c r="F346" s="6">
        <v>98990</v>
      </c>
      <c r="G346" s="6">
        <v>95796</v>
      </c>
    </row>
    <row r="347" spans="1:7" ht="17" x14ac:dyDescent="0.2">
      <c r="A347" s="1" t="s">
        <v>797</v>
      </c>
      <c r="B347" s="4" t="s">
        <v>11</v>
      </c>
      <c r="C347" s="4" t="s">
        <v>22</v>
      </c>
      <c r="D347" s="6">
        <v>98928</v>
      </c>
      <c r="E347" s="6">
        <v>129304</v>
      </c>
      <c r="F347" s="6">
        <v>144227</v>
      </c>
      <c r="G347" s="6">
        <v>150056</v>
      </c>
    </row>
    <row r="348" spans="1:7" ht="17" x14ac:dyDescent="0.2">
      <c r="A348" s="1" t="s">
        <v>263</v>
      </c>
      <c r="B348" s="4" t="s">
        <v>11</v>
      </c>
      <c r="C348" s="4" t="s">
        <v>24</v>
      </c>
      <c r="D348" s="6">
        <v>98609</v>
      </c>
      <c r="E348" s="6">
        <v>120062</v>
      </c>
      <c r="F348" s="6">
        <v>142221</v>
      </c>
      <c r="G348" s="6">
        <v>143983</v>
      </c>
    </row>
    <row r="349" spans="1:7" ht="17" x14ac:dyDescent="0.2">
      <c r="A349" s="1" t="s">
        <v>265</v>
      </c>
      <c r="B349" s="4" t="s">
        <v>11</v>
      </c>
      <c r="C349" s="4" t="s">
        <v>34</v>
      </c>
      <c r="D349" s="6">
        <v>98280</v>
      </c>
      <c r="E349" s="6">
        <v>140416</v>
      </c>
      <c r="F349" s="6">
        <v>182264</v>
      </c>
      <c r="G349" s="6">
        <v>218022</v>
      </c>
    </row>
    <row r="350" spans="1:7" ht="17" x14ac:dyDescent="0.2">
      <c r="A350" s="1" t="s">
        <v>850</v>
      </c>
      <c r="B350" s="4" t="s">
        <v>11</v>
      </c>
      <c r="C350" s="4" t="s">
        <v>127</v>
      </c>
      <c r="D350" s="6">
        <v>97687</v>
      </c>
      <c r="E350" s="6">
        <v>108953</v>
      </c>
      <c r="F350" s="6">
        <v>118496</v>
      </c>
      <c r="G350" s="6">
        <v>123007</v>
      </c>
    </row>
    <row r="351" spans="1:7" ht="17" x14ac:dyDescent="0.2">
      <c r="A351" s="1" t="s">
        <v>830</v>
      </c>
      <c r="B351" s="4" t="s">
        <v>11</v>
      </c>
      <c r="C351" s="4" t="s">
        <v>342</v>
      </c>
      <c r="D351" s="6">
        <v>97624</v>
      </c>
      <c r="E351" s="6">
        <v>117743</v>
      </c>
      <c r="F351" s="6">
        <v>131357</v>
      </c>
      <c r="G351" s="6">
        <v>126770</v>
      </c>
    </row>
    <row r="352" spans="1:7" ht="17" x14ac:dyDescent="0.2">
      <c r="A352" s="1" t="s">
        <v>867</v>
      </c>
      <c r="B352" s="4" t="s">
        <v>7</v>
      </c>
      <c r="C352" s="4" t="s">
        <v>45</v>
      </c>
      <c r="D352" s="6">
        <v>96771</v>
      </c>
      <c r="E352" s="6">
        <v>94867</v>
      </c>
      <c r="F352" s="6">
        <v>94483</v>
      </c>
      <c r="G352" s="6">
        <v>91083</v>
      </c>
    </row>
    <row r="353" spans="1:7" ht="17" x14ac:dyDescent="0.2">
      <c r="A353" s="1" t="s">
        <v>341</v>
      </c>
      <c r="B353" s="4" t="s">
        <v>11</v>
      </c>
      <c r="C353" s="4" t="s">
        <v>342</v>
      </c>
      <c r="D353" s="6">
        <v>96591</v>
      </c>
      <c r="E353" s="6">
        <v>116320</v>
      </c>
      <c r="F353" s="6">
        <v>134431</v>
      </c>
      <c r="G353" s="6">
        <v>142854</v>
      </c>
    </row>
    <row r="354" spans="1:7" ht="17" x14ac:dyDescent="0.2">
      <c r="A354" s="1" t="s">
        <v>472</v>
      </c>
      <c r="B354" s="4" t="s">
        <v>11</v>
      </c>
      <c r="C354" s="4" t="s">
        <v>138</v>
      </c>
      <c r="D354" s="6">
        <v>96255</v>
      </c>
      <c r="E354" s="6">
        <v>103825</v>
      </c>
      <c r="F354" s="6">
        <v>113450</v>
      </c>
      <c r="G354" s="6">
        <v>110024</v>
      </c>
    </row>
    <row r="355" spans="1:7" ht="17" x14ac:dyDescent="0.2">
      <c r="A355" s="1" t="s">
        <v>637</v>
      </c>
      <c r="B355" s="4" t="s">
        <v>7</v>
      </c>
      <c r="C355" s="4" t="s">
        <v>45</v>
      </c>
      <c r="D355" s="6">
        <v>96246</v>
      </c>
      <c r="E355" s="6">
        <v>94567</v>
      </c>
      <c r="F355" s="6">
        <v>91140</v>
      </c>
      <c r="G355" s="6">
        <v>86184</v>
      </c>
    </row>
    <row r="356" spans="1:7" ht="17" x14ac:dyDescent="0.2">
      <c r="A356" s="1" t="s">
        <v>298</v>
      </c>
      <c r="B356" s="4" t="s">
        <v>11</v>
      </c>
      <c r="C356" s="4" t="s">
        <v>45</v>
      </c>
      <c r="D356" s="6">
        <v>95681</v>
      </c>
      <c r="E356" s="6">
        <v>138615</v>
      </c>
      <c r="F356" s="6">
        <v>169832</v>
      </c>
      <c r="G356" s="6">
        <v>169507</v>
      </c>
    </row>
    <row r="357" spans="1:7" ht="17" x14ac:dyDescent="0.2">
      <c r="A357" s="1" t="s">
        <v>367</v>
      </c>
      <c r="B357" s="4" t="s">
        <v>11</v>
      </c>
      <c r="C357" s="4" t="s">
        <v>24</v>
      </c>
      <c r="D357" s="6">
        <v>95434</v>
      </c>
      <c r="E357" s="6">
        <v>139615</v>
      </c>
      <c r="F357" s="6">
        <v>179726</v>
      </c>
      <c r="G357" s="6">
        <v>202148</v>
      </c>
    </row>
    <row r="358" spans="1:7" ht="17" x14ac:dyDescent="0.2">
      <c r="A358" s="1" t="s">
        <v>312</v>
      </c>
      <c r="B358" s="4" t="s">
        <v>11</v>
      </c>
      <c r="C358" s="4" t="s">
        <v>28</v>
      </c>
      <c r="D358" s="6">
        <v>95195</v>
      </c>
      <c r="E358" s="6">
        <v>91119</v>
      </c>
      <c r="F358" s="6">
        <v>88849</v>
      </c>
      <c r="G358" s="6">
        <v>84254</v>
      </c>
    </row>
    <row r="359" spans="1:7" ht="17" x14ac:dyDescent="0.2">
      <c r="A359" s="1" t="s">
        <v>656</v>
      </c>
      <c r="B359" s="4" t="s">
        <v>11</v>
      </c>
      <c r="C359" s="4" t="s">
        <v>78</v>
      </c>
      <c r="D359" s="6">
        <v>95089</v>
      </c>
      <c r="E359" s="6">
        <v>102323</v>
      </c>
      <c r="F359" s="6">
        <v>97261</v>
      </c>
      <c r="G359" s="6">
        <v>92560</v>
      </c>
    </row>
    <row r="360" spans="1:7" ht="17" x14ac:dyDescent="0.2">
      <c r="A360" s="1" t="s">
        <v>826</v>
      </c>
      <c r="B360" s="4" t="s">
        <v>11</v>
      </c>
      <c r="C360" s="4" t="s">
        <v>12</v>
      </c>
      <c r="D360" s="6">
        <v>95019</v>
      </c>
      <c r="E360" s="6">
        <v>110574</v>
      </c>
      <c r="F360" s="6">
        <v>120875</v>
      </c>
      <c r="G360" s="6">
        <v>133991</v>
      </c>
    </row>
    <row r="361" spans="1:7" ht="17" x14ac:dyDescent="0.2">
      <c r="A361" s="1" t="s">
        <v>770</v>
      </c>
      <c r="B361" s="4" t="s">
        <v>7</v>
      </c>
      <c r="C361" s="4" t="s">
        <v>26</v>
      </c>
      <c r="D361" s="6">
        <v>94649</v>
      </c>
      <c r="E361" s="6">
        <v>100375</v>
      </c>
      <c r="F361" s="6">
        <v>107684</v>
      </c>
      <c r="G361" s="6">
        <v>110283</v>
      </c>
    </row>
    <row r="362" spans="1:7" ht="17" x14ac:dyDescent="0.2">
      <c r="A362" s="1" t="s">
        <v>683</v>
      </c>
      <c r="B362" s="4" t="s">
        <v>7</v>
      </c>
      <c r="C362" s="4" t="s">
        <v>684</v>
      </c>
      <c r="D362" s="6">
        <v>94595</v>
      </c>
      <c r="E362" s="6">
        <v>98773</v>
      </c>
      <c r="F362" s="6">
        <v>98757</v>
      </c>
      <c r="G362" s="6">
        <v>96647</v>
      </c>
    </row>
    <row r="363" spans="1:7" ht="17" x14ac:dyDescent="0.2">
      <c r="A363" s="1" t="s">
        <v>451</v>
      </c>
      <c r="B363" s="4" t="s">
        <v>11</v>
      </c>
      <c r="C363" s="4" t="s">
        <v>28</v>
      </c>
      <c r="D363" s="6">
        <v>94097</v>
      </c>
      <c r="E363" s="6">
        <v>96487</v>
      </c>
      <c r="F363" s="6">
        <v>101580</v>
      </c>
      <c r="G363" s="6">
        <v>102793</v>
      </c>
    </row>
    <row r="364" spans="1:7" ht="17" x14ac:dyDescent="0.2">
      <c r="A364" s="1" t="s">
        <v>466</v>
      </c>
      <c r="B364" s="4" t="s">
        <v>11</v>
      </c>
      <c r="C364" s="4" t="s">
        <v>66</v>
      </c>
      <c r="D364" s="6">
        <v>93620</v>
      </c>
      <c r="E364" s="6">
        <v>107756</v>
      </c>
      <c r="F364" s="6">
        <v>121020</v>
      </c>
      <c r="G364" s="6">
        <v>132532</v>
      </c>
    </row>
    <row r="365" spans="1:7" ht="17" x14ac:dyDescent="0.2">
      <c r="A365" s="1" t="s">
        <v>428</v>
      </c>
      <c r="B365" s="4" t="s">
        <v>11</v>
      </c>
      <c r="C365" s="4" t="s">
        <v>62</v>
      </c>
      <c r="D365" s="6">
        <v>93513</v>
      </c>
      <c r="E365" s="6">
        <v>118106</v>
      </c>
      <c r="F365" s="6">
        <v>141229</v>
      </c>
      <c r="G365" s="6">
        <v>147929</v>
      </c>
    </row>
    <row r="366" spans="1:7" ht="17" x14ac:dyDescent="0.2">
      <c r="A366" s="1" t="s">
        <v>504</v>
      </c>
      <c r="B366" s="4" t="s">
        <v>11</v>
      </c>
      <c r="C366" s="4" t="s">
        <v>342</v>
      </c>
      <c r="D366" s="6">
        <v>93497</v>
      </c>
      <c r="E366" s="6">
        <v>154981</v>
      </c>
      <c r="F366" s="6">
        <v>200182</v>
      </c>
      <c r="G366" s="6">
        <v>209550</v>
      </c>
    </row>
    <row r="367" spans="1:7" ht="17" x14ac:dyDescent="0.2">
      <c r="A367" s="1" t="s">
        <v>383</v>
      </c>
      <c r="B367" s="4" t="s">
        <v>11</v>
      </c>
      <c r="C367" s="4" t="s">
        <v>151</v>
      </c>
      <c r="D367" s="6">
        <v>93145</v>
      </c>
      <c r="E367" s="6">
        <v>116939</v>
      </c>
      <c r="F367" s="6">
        <v>146717</v>
      </c>
      <c r="G367" s="6">
        <v>153207</v>
      </c>
    </row>
    <row r="368" spans="1:7" ht="17" x14ac:dyDescent="0.2">
      <c r="A368" s="1" t="s">
        <v>501</v>
      </c>
      <c r="B368" s="4" t="s">
        <v>7</v>
      </c>
      <c r="C368" s="4" t="s">
        <v>239</v>
      </c>
      <c r="D368" s="6">
        <v>92408</v>
      </c>
      <c r="E368" s="6">
        <v>95353</v>
      </c>
      <c r="F368" s="6">
        <v>101210</v>
      </c>
      <c r="G368" s="6">
        <v>103649</v>
      </c>
    </row>
    <row r="369" spans="1:7" ht="17" x14ac:dyDescent="0.2">
      <c r="A369" s="1" t="s">
        <v>693</v>
      </c>
      <c r="B369" s="4" t="s">
        <v>11</v>
      </c>
      <c r="C369" s="4" t="s">
        <v>112</v>
      </c>
      <c r="D369" s="6">
        <v>92107</v>
      </c>
      <c r="E369" s="6">
        <v>93819</v>
      </c>
      <c r="F369" s="6">
        <v>92668</v>
      </c>
      <c r="G369" s="6">
        <v>90033</v>
      </c>
    </row>
    <row r="370" spans="1:7" ht="17" x14ac:dyDescent="0.2">
      <c r="A370" s="1" t="s">
        <v>444</v>
      </c>
      <c r="B370" s="4" t="s">
        <v>11</v>
      </c>
      <c r="C370" s="4" t="s">
        <v>135</v>
      </c>
      <c r="D370" s="6">
        <v>91668</v>
      </c>
      <c r="E370" s="6">
        <v>104559</v>
      </c>
      <c r="F370" s="6">
        <v>133329</v>
      </c>
      <c r="G370" s="6">
        <v>148904</v>
      </c>
    </row>
    <row r="371" spans="1:7" ht="17" x14ac:dyDescent="0.2">
      <c r="A371" s="1" t="s">
        <v>334</v>
      </c>
      <c r="B371" s="4" t="s">
        <v>11</v>
      </c>
      <c r="C371" s="4" t="s">
        <v>22</v>
      </c>
      <c r="D371" s="6">
        <v>91605</v>
      </c>
      <c r="E371" s="6">
        <v>113812</v>
      </c>
      <c r="F371" s="6">
        <v>130045</v>
      </c>
      <c r="G371" s="6">
        <v>125043</v>
      </c>
    </row>
    <row r="372" spans="1:7" ht="17" x14ac:dyDescent="0.2">
      <c r="A372" s="1" t="s">
        <v>220</v>
      </c>
      <c r="B372" s="4" t="s">
        <v>7</v>
      </c>
      <c r="C372" s="4" t="s">
        <v>112</v>
      </c>
      <c r="D372" s="6">
        <v>91509</v>
      </c>
      <c r="E372" s="6">
        <v>92061</v>
      </c>
      <c r="F372" s="6">
        <v>94197</v>
      </c>
      <c r="G372" s="6">
        <v>92822</v>
      </c>
    </row>
    <row r="373" spans="1:7" ht="17" x14ac:dyDescent="0.2">
      <c r="A373" s="1" t="s">
        <v>15</v>
      </c>
      <c r="B373" s="4" t="s">
        <v>7</v>
      </c>
      <c r="C373" s="4" t="s">
        <v>16</v>
      </c>
      <c r="D373" s="6">
        <v>91476</v>
      </c>
      <c r="E373" s="6">
        <v>98970</v>
      </c>
      <c r="F373" s="6">
        <v>99892</v>
      </c>
      <c r="G373" s="6">
        <v>98266</v>
      </c>
    </row>
    <row r="374" spans="1:7" ht="17" x14ac:dyDescent="0.2">
      <c r="A374" s="1" t="s">
        <v>25</v>
      </c>
      <c r="B374" s="4" t="s">
        <v>11</v>
      </c>
      <c r="C374" s="4" t="s">
        <v>26</v>
      </c>
      <c r="D374" s="6">
        <v>91227</v>
      </c>
      <c r="E374" s="6">
        <v>103079</v>
      </c>
      <c r="F374" s="6">
        <v>116676</v>
      </c>
      <c r="G374" s="6">
        <v>127335</v>
      </c>
    </row>
    <row r="375" spans="1:7" ht="17" x14ac:dyDescent="0.2">
      <c r="A375" s="1" t="s">
        <v>427</v>
      </c>
      <c r="B375" s="4" t="s">
        <v>7</v>
      </c>
      <c r="C375" s="4" t="s">
        <v>16</v>
      </c>
      <c r="D375" s="6">
        <v>90509</v>
      </c>
      <c r="E375" s="6">
        <v>105631</v>
      </c>
      <c r="F375" s="6">
        <v>111407</v>
      </c>
      <c r="G375" s="6">
        <v>117327</v>
      </c>
    </row>
    <row r="376" spans="1:7" ht="17" x14ac:dyDescent="0.2">
      <c r="A376" s="1" t="s">
        <v>810</v>
      </c>
      <c r="B376" s="4" t="s">
        <v>11</v>
      </c>
      <c r="C376" s="4" t="s">
        <v>62</v>
      </c>
      <c r="D376" s="6">
        <v>90208</v>
      </c>
      <c r="E376" s="6">
        <v>112877</v>
      </c>
      <c r="F376" s="6">
        <v>138028</v>
      </c>
      <c r="G376" s="6">
        <v>157413</v>
      </c>
    </row>
    <row r="377" spans="1:7" ht="17" x14ac:dyDescent="0.2">
      <c r="A377" s="1" t="s">
        <v>346</v>
      </c>
      <c r="B377" s="4" t="s">
        <v>11</v>
      </c>
      <c r="C377" s="4" t="s">
        <v>60</v>
      </c>
      <c r="D377" s="6">
        <v>90083</v>
      </c>
      <c r="E377" s="6">
        <v>97284</v>
      </c>
      <c r="F377" s="6">
        <v>101627</v>
      </c>
      <c r="G377" s="6">
        <v>103066</v>
      </c>
    </row>
    <row r="378" spans="1:7" ht="17" x14ac:dyDescent="0.2">
      <c r="A378" s="1" t="s">
        <v>445</v>
      </c>
      <c r="B378" s="4" t="s">
        <v>7</v>
      </c>
      <c r="C378" s="4" t="s">
        <v>45</v>
      </c>
      <c r="D378" s="6">
        <v>89994</v>
      </c>
      <c r="E378" s="6">
        <v>89593</v>
      </c>
      <c r="F378" s="6">
        <v>88889</v>
      </c>
      <c r="G378" s="6">
        <v>84501</v>
      </c>
    </row>
    <row r="379" spans="1:7" ht="17" x14ac:dyDescent="0.2">
      <c r="A379" s="1" t="s">
        <v>264</v>
      </c>
      <c r="B379" s="4" t="s">
        <v>11</v>
      </c>
      <c r="C379" s="4" t="s">
        <v>138</v>
      </c>
      <c r="D379" s="6">
        <v>88257</v>
      </c>
      <c r="E379" s="6">
        <v>83929</v>
      </c>
      <c r="F379" s="6">
        <v>81625</v>
      </c>
      <c r="G379" s="6">
        <v>76806</v>
      </c>
    </row>
    <row r="380" spans="1:7" ht="17" x14ac:dyDescent="0.2">
      <c r="A380" s="1" t="s">
        <v>409</v>
      </c>
      <c r="B380" s="4" t="s">
        <v>11</v>
      </c>
      <c r="C380" s="4" t="s">
        <v>127</v>
      </c>
      <c r="D380" s="6">
        <v>88189</v>
      </c>
      <c r="E380" s="6">
        <v>108215</v>
      </c>
      <c r="F380" s="6">
        <v>125221</v>
      </c>
      <c r="G380" s="6">
        <v>135277</v>
      </c>
    </row>
    <row r="381" spans="1:7" ht="17" x14ac:dyDescent="0.2">
      <c r="A381" s="1" t="s">
        <v>550</v>
      </c>
      <c r="B381" s="4" t="s">
        <v>11</v>
      </c>
      <c r="C381" s="4" t="s">
        <v>90</v>
      </c>
      <c r="D381" s="6">
        <v>88090</v>
      </c>
      <c r="E381" s="6">
        <v>123179</v>
      </c>
      <c r="F381" s="6">
        <v>150841</v>
      </c>
      <c r="G381" s="6">
        <v>157672</v>
      </c>
    </row>
    <row r="382" spans="1:7" ht="17" x14ac:dyDescent="0.2">
      <c r="A382" s="1" t="s">
        <v>225</v>
      </c>
      <c r="B382" s="4" t="s">
        <v>11</v>
      </c>
      <c r="C382" s="4" t="s">
        <v>74</v>
      </c>
      <c r="D382" s="6">
        <v>87355</v>
      </c>
      <c r="E382" s="6">
        <v>104012</v>
      </c>
      <c r="F382" s="6">
        <v>115754</v>
      </c>
      <c r="G382" s="6">
        <v>123625</v>
      </c>
    </row>
    <row r="383" spans="1:7" ht="17" x14ac:dyDescent="0.2">
      <c r="A383" s="1" t="s">
        <v>81</v>
      </c>
      <c r="B383" s="4" t="s">
        <v>11</v>
      </c>
      <c r="C383" s="4" t="s">
        <v>34</v>
      </c>
      <c r="D383" s="6">
        <v>87146</v>
      </c>
      <c r="E383" s="6">
        <v>115014</v>
      </c>
      <c r="F383" s="6">
        <v>140300</v>
      </c>
      <c r="G383" s="6">
        <v>163941</v>
      </c>
    </row>
    <row r="384" spans="1:7" ht="17" x14ac:dyDescent="0.2">
      <c r="A384" s="1" t="s">
        <v>287</v>
      </c>
      <c r="B384" s="4" t="s">
        <v>11</v>
      </c>
      <c r="C384" s="4" t="s">
        <v>50</v>
      </c>
      <c r="D384" s="6">
        <v>86403</v>
      </c>
      <c r="E384" s="6">
        <v>89133</v>
      </c>
      <c r="F384" s="6">
        <v>93643</v>
      </c>
      <c r="G384" s="6">
        <v>96854</v>
      </c>
    </row>
    <row r="385" spans="1:7" ht="17" x14ac:dyDescent="0.2">
      <c r="A385" s="1" t="s">
        <v>132</v>
      </c>
      <c r="B385" s="4" t="s">
        <v>11</v>
      </c>
      <c r="C385" s="4" t="s">
        <v>133</v>
      </c>
      <c r="D385" s="6">
        <v>86212</v>
      </c>
      <c r="E385" s="6">
        <v>96766</v>
      </c>
      <c r="F385" s="6">
        <v>110625</v>
      </c>
      <c r="G385" s="6">
        <v>128320</v>
      </c>
    </row>
    <row r="386" spans="1:7" ht="17" x14ac:dyDescent="0.2">
      <c r="A386" s="1" t="s">
        <v>580</v>
      </c>
      <c r="B386" s="4" t="s">
        <v>7</v>
      </c>
      <c r="C386" s="4" t="s">
        <v>45</v>
      </c>
      <c r="D386" s="6">
        <v>86166</v>
      </c>
      <c r="E386" s="6">
        <v>90352</v>
      </c>
      <c r="F386" s="6">
        <v>88750</v>
      </c>
      <c r="G386" s="6">
        <v>85063</v>
      </c>
    </row>
    <row r="387" spans="1:7" ht="17" x14ac:dyDescent="0.2">
      <c r="A387" s="1" t="s">
        <v>714</v>
      </c>
      <c r="B387" s="4" t="s">
        <v>7</v>
      </c>
      <c r="C387" s="4" t="s">
        <v>28</v>
      </c>
      <c r="D387" s="6">
        <v>85969</v>
      </c>
      <c r="E387" s="6">
        <v>79882</v>
      </c>
      <c r="F387" s="6">
        <v>82131</v>
      </c>
      <c r="G387" s="6">
        <v>80695</v>
      </c>
    </row>
    <row r="388" spans="1:7" ht="17" x14ac:dyDescent="0.2">
      <c r="A388" s="1" t="s">
        <v>404</v>
      </c>
      <c r="B388" s="4" t="s">
        <v>11</v>
      </c>
      <c r="C388" s="4" t="s">
        <v>38</v>
      </c>
      <c r="D388" s="6">
        <v>85709</v>
      </c>
      <c r="E388" s="6">
        <v>100481</v>
      </c>
      <c r="F388" s="6">
        <v>121107</v>
      </c>
      <c r="G388" s="6">
        <v>133777</v>
      </c>
    </row>
    <row r="389" spans="1:7" ht="17" x14ac:dyDescent="0.2">
      <c r="A389" s="1" t="s">
        <v>822</v>
      </c>
      <c r="B389" s="4" t="s">
        <v>7</v>
      </c>
      <c r="C389" s="4" t="s">
        <v>30</v>
      </c>
      <c r="D389" s="6">
        <v>84958</v>
      </c>
      <c r="E389" s="6">
        <v>96129</v>
      </c>
      <c r="F389" s="6">
        <v>98032</v>
      </c>
      <c r="G389" s="6">
        <v>97645</v>
      </c>
    </row>
    <row r="390" spans="1:7" ht="17" x14ac:dyDescent="0.2">
      <c r="A390" s="1" t="s">
        <v>671</v>
      </c>
      <c r="B390" s="4" t="s">
        <v>7</v>
      </c>
      <c r="C390" s="4" t="s">
        <v>120</v>
      </c>
      <c r="D390" s="6">
        <v>84804</v>
      </c>
      <c r="E390" s="6">
        <v>91511</v>
      </c>
      <c r="F390" s="6">
        <v>92509</v>
      </c>
      <c r="G390" s="6">
        <v>86934</v>
      </c>
    </row>
    <row r="391" spans="1:7" ht="17" x14ac:dyDescent="0.2">
      <c r="A391" s="1" t="s">
        <v>663</v>
      </c>
      <c r="B391" s="4" t="s">
        <v>7</v>
      </c>
      <c r="C391" s="4" t="s">
        <v>28</v>
      </c>
      <c r="D391" s="6">
        <v>84234</v>
      </c>
      <c r="E391" s="6">
        <v>83874</v>
      </c>
      <c r="F391" s="6">
        <v>80343</v>
      </c>
      <c r="G391" s="6">
        <v>76840</v>
      </c>
    </row>
    <row r="392" spans="1:7" ht="17" x14ac:dyDescent="0.2">
      <c r="A392" s="1" t="s">
        <v>957</v>
      </c>
      <c r="B392" s="4" t="s">
        <v>11</v>
      </c>
      <c r="C392" s="4" t="s">
        <v>958</v>
      </c>
      <c r="D392" s="6">
        <v>84168</v>
      </c>
      <c r="E392" s="6">
        <v>102996</v>
      </c>
      <c r="F392" s="6">
        <v>128475</v>
      </c>
      <c r="G392" s="6">
        <v>139810</v>
      </c>
    </row>
    <row r="393" spans="1:7" ht="17" x14ac:dyDescent="0.2">
      <c r="A393" s="1" t="s">
        <v>640</v>
      </c>
      <c r="B393" s="4" t="s">
        <v>7</v>
      </c>
      <c r="C393" s="4" t="s">
        <v>20</v>
      </c>
      <c r="D393" s="6">
        <v>84090</v>
      </c>
      <c r="E393" s="6">
        <v>90919</v>
      </c>
      <c r="F393" s="6">
        <v>92587</v>
      </c>
      <c r="G393" s="6">
        <v>92176</v>
      </c>
    </row>
    <row r="394" spans="1:7" ht="17" x14ac:dyDescent="0.2">
      <c r="A394" s="1" t="s">
        <v>187</v>
      </c>
      <c r="B394" s="4" t="s">
        <v>11</v>
      </c>
      <c r="C394" s="4" t="s">
        <v>188</v>
      </c>
      <c r="D394" s="6">
        <v>82878</v>
      </c>
      <c r="E394" s="6">
        <v>90286</v>
      </c>
      <c r="F394" s="6">
        <v>96274</v>
      </c>
      <c r="G394" s="6">
        <v>96982</v>
      </c>
    </row>
    <row r="395" spans="1:7" ht="17" x14ac:dyDescent="0.2">
      <c r="A395" s="1" t="s">
        <v>80</v>
      </c>
      <c r="B395" s="4" t="s">
        <v>7</v>
      </c>
      <c r="C395" s="4" t="s">
        <v>28</v>
      </c>
      <c r="D395" s="6">
        <v>82313</v>
      </c>
      <c r="E395" s="6">
        <v>81910</v>
      </c>
      <c r="F395" s="6">
        <v>80017</v>
      </c>
      <c r="G395" s="6">
        <v>77145</v>
      </c>
    </row>
    <row r="396" spans="1:7" ht="17" x14ac:dyDescent="0.2">
      <c r="A396" s="1" t="s">
        <v>170</v>
      </c>
      <c r="B396" s="4" t="s">
        <v>11</v>
      </c>
      <c r="C396" s="4" t="s">
        <v>24</v>
      </c>
      <c r="D396" s="6">
        <v>82207</v>
      </c>
      <c r="E396" s="6">
        <v>93027</v>
      </c>
      <c r="F396" s="6">
        <v>112371</v>
      </c>
      <c r="G396" s="6">
        <v>118456</v>
      </c>
    </row>
    <row r="397" spans="1:7" ht="17" x14ac:dyDescent="0.2">
      <c r="A397" s="1" t="s">
        <v>559</v>
      </c>
      <c r="B397" s="4" t="s">
        <v>11</v>
      </c>
      <c r="C397" s="4" t="s">
        <v>32</v>
      </c>
      <c r="D397" s="6">
        <v>82120</v>
      </c>
      <c r="E397" s="6">
        <v>85711</v>
      </c>
      <c r="F397" s="6">
        <v>96742</v>
      </c>
      <c r="G397" s="6">
        <v>101647</v>
      </c>
    </row>
    <row r="398" spans="1:7" ht="17" x14ac:dyDescent="0.2">
      <c r="A398" s="1" t="s">
        <v>538</v>
      </c>
      <c r="B398" s="4" t="s">
        <v>11</v>
      </c>
      <c r="C398" s="4" t="s">
        <v>9</v>
      </c>
      <c r="D398" s="6">
        <v>82119</v>
      </c>
      <c r="E398" s="6">
        <v>92945</v>
      </c>
      <c r="F398" s="6">
        <v>102408</v>
      </c>
      <c r="G398" s="6">
        <v>108987</v>
      </c>
    </row>
    <row r="399" spans="1:7" ht="17" x14ac:dyDescent="0.2">
      <c r="A399" s="1" t="s">
        <v>977</v>
      </c>
      <c r="B399" s="4" t="s">
        <v>7</v>
      </c>
      <c r="C399" s="4" t="s">
        <v>20</v>
      </c>
      <c r="D399" s="6">
        <v>82068</v>
      </c>
      <c r="E399" s="6">
        <v>84549</v>
      </c>
      <c r="F399" s="6">
        <v>86086</v>
      </c>
      <c r="G399" s="6">
        <v>86183</v>
      </c>
    </row>
    <row r="400" spans="1:7" ht="17" x14ac:dyDescent="0.2">
      <c r="A400" s="1" t="s">
        <v>516</v>
      </c>
      <c r="B400" s="4" t="s">
        <v>11</v>
      </c>
      <c r="C400" s="4" t="s">
        <v>72</v>
      </c>
      <c r="D400" s="6">
        <v>81798</v>
      </c>
      <c r="E400" s="6">
        <v>99953</v>
      </c>
      <c r="F400" s="6">
        <v>110826</v>
      </c>
      <c r="G400" s="6">
        <v>121436</v>
      </c>
    </row>
    <row r="401" spans="1:7" ht="17" x14ac:dyDescent="0.2">
      <c r="A401" s="1" t="s">
        <v>769</v>
      </c>
      <c r="B401" s="4" t="s">
        <v>11</v>
      </c>
      <c r="C401" s="4" t="s">
        <v>24</v>
      </c>
      <c r="D401" s="6">
        <v>81251</v>
      </c>
      <c r="E401" s="6">
        <v>90622</v>
      </c>
      <c r="F401" s="6">
        <v>96314</v>
      </c>
      <c r="G401" s="6">
        <v>97927</v>
      </c>
    </row>
    <row r="402" spans="1:7" ht="17" x14ac:dyDescent="0.2">
      <c r="A402" s="1" t="s">
        <v>139</v>
      </c>
      <c r="B402" s="4" t="s">
        <v>11</v>
      </c>
      <c r="C402" s="4" t="s">
        <v>45</v>
      </c>
      <c r="D402" s="6">
        <v>80937</v>
      </c>
      <c r="E402" s="6">
        <v>82181</v>
      </c>
      <c r="F402" s="6">
        <v>85561</v>
      </c>
      <c r="G402" s="6">
        <v>83696</v>
      </c>
    </row>
    <row r="403" spans="1:7" ht="17" x14ac:dyDescent="0.2">
      <c r="A403" s="1" t="s">
        <v>494</v>
      </c>
      <c r="B403" s="4" t="s">
        <v>11</v>
      </c>
      <c r="C403" s="4" t="s">
        <v>56</v>
      </c>
      <c r="D403" s="6">
        <v>80827</v>
      </c>
      <c r="E403" s="6">
        <v>84961</v>
      </c>
      <c r="F403" s="6">
        <v>82752</v>
      </c>
      <c r="G403" s="6">
        <v>82366</v>
      </c>
    </row>
    <row r="404" spans="1:7" ht="17" x14ac:dyDescent="0.2">
      <c r="A404" s="1" t="s">
        <v>558</v>
      </c>
      <c r="B404" s="4" t="s">
        <v>7</v>
      </c>
      <c r="C404" s="4" t="s">
        <v>60</v>
      </c>
      <c r="D404" s="6">
        <v>80421</v>
      </c>
      <c r="E404" s="6">
        <v>82907</v>
      </c>
      <c r="F404" s="6">
        <v>81442</v>
      </c>
      <c r="G404" s="6">
        <v>79074</v>
      </c>
    </row>
    <row r="405" spans="1:7" ht="17" x14ac:dyDescent="0.2">
      <c r="A405" s="1" t="s">
        <v>901</v>
      </c>
      <c r="B405" s="4" t="s">
        <v>7</v>
      </c>
      <c r="C405" s="4" t="s">
        <v>90</v>
      </c>
      <c r="D405" s="6">
        <v>80345</v>
      </c>
      <c r="E405" s="6">
        <v>86253</v>
      </c>
      <c r="F405" s="6">
        <v>87850</v>
      </c>
      <c r="G405" s="6">
        <v>87606</v>
      </c>
    </row>
    <row r="406" spans="1:7" ht="17" x14ac:dyDescent="0.2">
      <c r="A406" s="1" t="s">
        <v>914</v>
      </c>
      <c r="B406" s="4" t="s">
        <v>11</v>
      </c>
      <c r="C406" s="4" t="s">
        <v>12</v>
      </c>
      <c r="D406" s="6">
        <v>80341</v>
      </c>
      <c r="E406" s="6">
        <v>91000</v>
      </c>
      <c r="F406" s="6">
        <v>94003</v>
      </c>
      <c r="G406" s="6">
        <v>99619</v>
      </c>
    </row>
    <row r="407" spans="1:7" ht="17" x14ac:dyDescent="0.2">
      <c r="A407" s="1" t="s">
        <v>729</v>
      </c>
      <c r="B407" s="4" t="s">
        <v>7</v>
      </c>
      <c r="C407" s="4" t="s">
        <v>20</v>
      </c>
      <c r="D407" s="6">
        <v>80327</v>
      </c>
      <c r="E407" s="6">
        <v>79215</v>
      </c>
      <c r="F407" s="6">
        <v>79493</v>
      </c>
      <c r="G407" s="6">
        <v>75502</v>
      </c>
    </row>
    <row r="408" spans="1:7" ht="17" x14ac:dyDescent="0.2">
      <c r="A408" s="1" t="s">
        <v>670</v>
      </c>
      <c r="B408" s="4" t="s">
        <v>7</v>
      </c>
      <c r="C408" s="4" t="s">
        <v>38</v>
      </c>
      <c r="D408" s="6">
        <v>80312</v>
      </c>
      <c r="E408" s="6">
        <v>87662</v>
      </c>
      <c r="F408" s="6">
        <v>83384</v>
      </c>
      <c r="G408" s="6">
        <v>82764</v>
      </c>
    </row>
    <row r="409" spans="1:7" ht="17" x14ac:dyDescent="0.2">
      <c r="A409" s="1" t="s">
        <v>399</v>
      </c>
      <c r="B409" s="4" t="s">
        <v>11</v>
      </c>
      <c r="C409" s="4" t="s">
        <v>18</v>
      </c>
      <c r="D409" s="6">
        <v>80131</v>
      </c>
      <c r="E409" s="6">
        <v>83570</v>
      </c>
      <c r="F409" s="6">
        <v>84194</v>
      </c>
      <c r="G409" s="6">
        <v>73000</v>
      </c>
    </row>
    <row r="410" spans="1:7" ht="17" x14ac:dyDescent="0.2">
      <c r="A410" s="1" t="s">
        <v>895</v>
      </c>
      <c r="B410" s="4" t="s">
        <v>7</v>
      </c>
      <c r="C410" s="4" t="s">
        <v>74</v>
      </c>
      <c r="D410" s="6">
        <v>79962</v>
      </c>
      <c r="E410" s="6">
        <v>93008</v>
      </c>
      <c r="F410" s="6">
        <v>100209</v>
      </c>
      <c r="G410" s="6">
        <v>104001</v>
      </c>
    </row>
    <row r="411" spans="1:7" ht="17" x14ac:dyDescent="0.2">
      <c r="A411" s="1" t="s">
        <v>620</v>
      </c>
      <c r="B411" s="4" t="s">
        <v>11</v>
      </c>
      <c r="C411" s="4" t="s">
        <v>9</v>
      </c>
      <c r="D411" s="6">
        <v>79545</v>
      </c>
      <c r="E411" s="6">
        <v>103017</v>
      </c>
      <c r="F411" s="6">
        <v>116893</v>
      </c>
      <c r="G411" s="6">
        <v>128206</v>
      </c>
    </row>
    <row r="412" spans="1:7" ht="17" x14ac:dyDescent="0.2">
      <c r="A412" s="1" t="s">
        <v>534</v>
      </c>
      <c r="B412" s="4" t="s">
        <v>11</v>
      </c>
      <c r="C412" s="4" t="s">
        <v>535</v>
      </c>
      <c r="D412" s="6">
        <v>79415</v>
      </c>
      <c r="E412" s="6">
        <v>102722</v>
      </c>
      <c r="F412" s="6">
        <v>125442</v>
      </c>
      <c r="G412" s="6">
        <v>140794</v>
      </c>
    </row>
    <row r="413" spans="1:7" ht="17" x14ac:dyDescent="0.2">
      <c r="A413" s="1" t="s">
        <v>514</v>
      </c>
      <c r="B413" s="4" t="s">
        <v>7</v>
      </c>
      <c r="C413" s="4" t="s">
        <v>165</v>
      </c>
      <c r="D413" s="6">
        <v>79145</v>
      </c>
      <c r="E413" s="6">
        <v>83103</v>
      </c>
      <c r="F413" s="6">
        <v>84834</v>
      </c>
      <c r="G413" s="6">
        <v>84889</v>
      </c>
    </row>
    <row r="414" spans="1:7" ht="17" x14ac:dyDescent="0.2">
      <c r="A414" s="1" t="s">
        <v>599</v>
      </c>
      <c r="B414" s="4" t="s">
        <v>11</v>
      </c>
      <c r="C414" s="4" t="s">
        <v>129</v>
      </c>
      <c r="D414" s="6">
        <v>78687</v>
      </c>
      <c r="E414" s="6">
        <v>95803</v>
      </c>
      <c r="F414" s="6">
        <v>109296</v>
      </c>
      <c r="G414" s="6">
        <v>118791</v>
      </c>
    </row>
    <row r="415" spans="1:7" ht="17" x14ac:dyDescent="0.2">
      <c r="A415" s="1" t="s">
        <v>893</v>
      </c>
      <c r="B415" s="4" t="s">
        <v>7</v>
      </c>
      <c r="C415" s="4" t="s">
        <v>90</v>
      </c>
      <c r="D415" s="6">
        <v>78510</v>
      </c>
      <c r="E415" s="6">
        <v>92055</v>
      </c>
      <c r="F415" s="6">
        <v>98745</v>
      </c>
      <c r="G415" s="6">
        <v>99696</v>
      </c>
    </row>
    <row r="416" spans="1:7" ht="17" x14ac:dyDescent="0.2">
      <c r="A416" s="1" t="s">
        <v>944</v>
      </c>
      <c r="B416" s="4" t="s">
        <v>11</v>
      </c>
      <c r="C416" s="4" t="s">
        <v>9</v>
      </c>
      <c r="D416" s="6">
        <v>78455</v>
      </c>
      <c r="E416" s="6">
        <v>99200</v>
      </c>
      <c r="F416" s="6">
        <v>110887</v>
      </c>
      <c r="G416" s="6">
        <v>119943</v>
      </c>
    </row>
    <row r="417" spans="1:7" ht="17" x14ac:dyDescent="0.2">
      <c r="A417" s="1" t="s">
        <v>242</v>
      </c>
      <c r="B417" s="4" t="s">
        <v>7</v>
      </c>
      <c r="C417" s="4" t="s">
        <v>74</v>
      </c>
      <c r="D417" s="6">
        <v>78306</v>
      </c>
      <c r="E417" s="6">
        <v>93426</v>
      </c>
      <c r="F417" s="6">
        <v>106061</v>
      </c>
      <c r="G417" s="6">
        <v>112669</v>
      </c>
    </row>
    <row r="418" spans="1:7" ht="17" x14ac:dyDescent="0.2">
      <c r="A418" s="1" t="s">
        <v>373</v>
      </c>
      <c r="B418" s="4" t="s">
        <v>11</v>
      </c>
      <c r="C418" s="4" t="s">
        <v>45</v>
      </c>
      <c r="D418" s="6">
        <v>78274</v>
      </c>
      <c r="E418" s="6">
        <v>91207</v>
      </c>
      <c r="F418" s="6">
        <v>101424</v>
      </c>
      <c r="G418" s="6">
        <v>102811</v>
      </c>
    </row>
    <row r="419" spans="1:7" ht="17" x14ac:dyDescent="0.2">
      <c r="A419" s="1" t="s">
        <v>837</v>
      </c>
      <c r="B419" s="4" t="s">
        <v>7</v>
      </c>
      <c r="C419" s="4" t="s">
        <v>45</v>
      </c>
      <c r="D419" s="6">
        <v>78218</v>
      </c>
      <c r="E419" s="6">
        <v>80047</v>
      </c>
      <c r="F419" s="6">
        <v>77737</v>
      </c>
      <c r="G419" s="6">
        <v>73952</v>
      </c>
    </row>
    <row r="420" spans="1:7" ht="17" x14ac:dyDescent="0.2">
      <c r="A420" s="1" t="s">
        <v>286</v>
      </c>
      <c r="B420" s="4" t="s">
        <v>7</v>
      </c>
      <c r="C420" s="4" t="s">
        <v>45</v>
      </c>
      <c r="D420" s="6">
        <v>78097</v>
      </c>
      <c r="E420" s="6">
        <v>83529</v>
      </c>
      <c r="F420" s="6">
        <v>81616</v>
      </c>
      <c r="G420" s="6">
        <v>79388</v>
      </c>
    </row>
    <row r="421" spans="1:7" ht="17" x14ac:dyDescent="0.2">
      <c r="A421" s="1" t="s">
        <v>483</v>
      </c>
      <c r="B421" s="4" t="s">
        <v>7</v>
      </c>
      <c r="C421" s="4" t="s">
        <v>62</v>
      </c>
      <c r="D421" s="6">
        <v>78024</v>
      </c>
      <c r="E421" s="6">
        <v>79602</v>
      </c>
      <c r="F421" s="6">
        <v>73090</v>
      </c>
      <c r="G421" s="6">
        <v>75027</v>
      </c>
    </row>
    <row r="422" spans="1:7" ht="17" x14ac:dyDescent="0.2">
      <c r="A422" s="1" t="s">
        <v>327</v>
      </c>
      <c r="B422" s="4" t="s">
        <v>11</v>
      </c>
      <c r="C422" s="4" t="s">
        <v>53</v>
      </c>
      <c r="D422" s="6">
        <v>77720</v>
      </c>
      <c r="E422" s="6">
        <v>82849</v>
      </c>
      <c r="F422" s="6">
        <v>97585</v>
      </c>
      <c r="G422" s="6">
        <v>98971</v>
      </c>
    </row>
    <row r="423" spans="1:7" ht="17" x14ac:dyDescent="0.2">
      <c r="A423" s="1" t="s">
        <v>389</v>
      </c>
      <c r="B423" s="4" t="s">
        <v>11</v>
      </c>
      <c r="C423" s="4" t="s">
        <v>129</v>
      </c>
      <c r="D423" s="6">
        <v>77691</v>
      </c>
      <c r="E423" s="6">
        <v>80356</v>
      </c>
      <c r="F423" s="6">
        <v>81323</v>
      </c>
      <c r="G423" s="6">
        <v>81643</v>
      </c>
    </row>
    <row r="424" spans="1:7" ht="17" x14ac:dyDescent="0.2">
      <c r="A424" s="1" t="s">
        <v>827</v>
      </c>
      <c r="B424" s="4" t="s">
        <v>7</v>
      </c>
      <c r="C424" s="4" t="s">
        <v>342</v>
      </c>
      <c r="D424" s="6">
        <v>77674</v>
      </c>
      <c r="E424" s="6">
        <v>97452</v>
      </c>
      <c r="F424" s="6">
        <v>107488</v>
      </c>
      <c r="G424" s="6">
        <v>110445</v>
      </c>
    </row>
    <row r="425" spans="1:7" ht="17" x14ac:dyDescent="0.2">
      <c r="A425" s="1" t="s">
        <v>789</v>
      </c>
      <c r="B425" s="4" t="s">
        <v>7</v>
      </c>
      <c r="C425" s="4" t="s">
        <v>20</v>
      </c>
      <c r="D425" s="6">
        <v>76781</v>
      </c>
      <c r="E425" s="6">
        <v>79623</v>
      </c>
      <c r="F425" s="6">
        <v>77066</v>
      </c>
      <c r="G425" s="6">
        <v>74615</v>
      </c>
    </row>
    <row r="426" spans="1:7" ht="17" x14ac:dyDescent="0.2">
      <c r="A426" s="1" t="s">
        <v>110</v>
      </c>
      <c r="B426" s="4" t="s">
        <v>7</v>
      </c>
      <c r="C426" s="4" t="s">
        <v>60</v>
      </c>
      <c r="D426" s="6">
        <v>76559</v>
      </c>
      <c r="E426" s="6">
        <v>85851</v>
      </c>
      <c r="F426" s="6">
        <v>88759</v>
      </c>
      <c r="G426" s="6">
        <v>87847</v>
      </c>
    </row>
    <row r="427" spans="1:7" ht="17" x14ac:dyDescent="0.2">
      <c r="A427" s="1" t="s">
        <v>760</v>
      </c>
      <c r="B427" s="4" t="s">
        <v>7</v>
      </c>
      <c r="C427" s="4" t="s">
        <v>30</v>
      </c>
      <c r="D427" s="6">
        <v>76520</v>
      </c>
      <c r="E427" s="6">
        <v>79495</v>
      </c>
      <c r="F427" s="6">
        <v>76733</v>
      </c>
      <c r="G427" s="6">
        <v>70250</v>
      </c>
    </row>
    <row r="428" spans="1:7" ht="17" x14ac:dyDescent="0.2">
      <c r="A428" s="1" t="s">
        <v>742</v>
      </c>
      <c r="B428" s="4" t="s">
        <v>7</v>
      </c>
      <c r="C428" s="4" t="s">
        <v>743</v>
      </c>
      <c r="D428" s="6">
        <v>76323</v>
      </c>
      <c r="E428" s="6">
        <v>78748</v>
      </c>
      <c r="F428" s="6">
        <v>77306</v>
      </c>
      <c r="G428" s="6">
        <v>75546</v>
      </c>
    </row>
    <row r="429" spans="1:7" ht="17" x14ac:dyDescent="0.2">
      <c r="A429" s="1" t="s">
        <v>180</v>
      </c>
      <c r="B429" s="4" t="s">
        <v>11</v>
      </c>
      <c r="C429" s="4" t="s">
        <v>92</v>
      </c>
      <c r="D429" s="6">
        <v>75974</v>
      </c>
      <c r="E429" s="6">
        <v>86196</v>
      </c>
      <c r="F429" s="6">
        <v>105143</v>
      </c>
      <c r="G429" s="6">
        <v>112664</v>
      </c>
    </row>
    <row r="430" spans="1:7" ht="17" x14ac:dyDescent="0.2">
      <c r="A430" s="1" t="s">
        <v>592</v>
      </c>
      <c r="B430" s="4" t="s">
        <v>11</v>
      </c>
      <c r="C430" s="4" t="s">
        <v>16</v>
      </c>
      <c r="D430" s="6">
        <v>75651</v>
      </c>
      <c r="E430" s="6">
        <v>82797</v>
      </c>
      <c r="F430" s="6">
        <v>83626</v>
      </c>
      <c r="G430" s="6">
        <v>83209</v>
      </c>
    </row>
    <row r="431" spans="1:7" ht="17" x14ac:dyDescent="0.2">
      <c r="A431" s="1" t="s">
        <v>948</v>
      </c>
      <c r="B431" s="4" t="s">
        <v>7</v>
      </c>
      <c r="C431" s="4" t="s">
        <v>60</v>
      </c>
      <c r="D431" s="6">
        <v>75000</v>
      </c>
      <c r="E431" s="6">
        <v>91895</v>
      </c>
      <c r="F431" s="6">
        <v>102228</v>
      </c>
      <c r="G431" s="6">
        <v>103718</v>
      </c>
    </row>
    <row r="432" spans="1:7" ht="17" x14ac:dyDescent="0.2">
      <c r="A432" s="1" t="s">
        <v>118</v>
      </c>
      <c r="B432" s="4" t="s">
        <v>11</v>
      </c>
      <c r="C432" s="4" t="s">
        <v>26</v>
      </c>
      <c r="D432" s="6">
        <v>74976</v>
      </c>
      <c r="E432" s="6">
        <v>115372</v>
      </c>
      <c r="F432" s="6">
        <v>157730</v>
      </c>
      <c r="G432" s="6">
        <v>191996</v>
      </c>
    </row>
    <row r="433" spans="1:7" ht="17" x14ac:dyDescent="0.2">
      <c r="A433" s="1" t="s">
        <v>564</v>
      </c>
      <c r="B433" s="4" t="s">
        <v>7</v>
      </c>
      <c r="C433" s="4" t="s">
        <v>56</v>
      </c>
      <c r="D433" s="6">
        <v>74169</v>
      </c>
      <c r="E433" s="6">
        <v>73410</v>
      </c>
      <c r="F433" s="6">
        <v>70063</v>
      </c>
      <c r="G433" s="6">
        <v>65936</v>
      </c>
    </row>
    <row r="434" spans="1:7" ht="17" x14ac:dyDescent="0.2">
      <c r="A434" s="1" t="s">
        <v>872</v>
      </c>
      <c r="B434" s="4" t="s">
        <v>7</v>
      </c>
      <c r="C434" s="4" t="s">
        <v>34</v>
      </c>
      <c r="D434" s="6">
        <v>74109</v>
      </c>
      <c r="E434" s="6">
        <v>80734</v>
      </c>
      <c r="F434" s="6">
        <v>82283</v>
      </c>
      <c r="G434" s="6">
        <v>79828</v>
      </c>
    </row>
    <row r="435" spans="1:7" ht="17" x14ac:dyDescent="0.2">
      <c r="A435" s="1" t="s">
        <v>963</v>
      </c>
      <c r="B435" s="4" t="s">
        <v>7</v>
      </c>
      <c r="C435" s="4" t="s">
        <v>60</v>
      </c>
      <c r="D435" s="6">
        <v>73605</v>
      </c>
      <c r="E435" s="6">
        <v>75500</v>
      </c>
      <c r="F435" s="6">
        <v>74749</v>
      </c>
      <c r="G435" s="6">
        <v>73055</v>
      </c>
    </row>
    <row r="436" spans="1:7" ht="17" x14ac:dyDescent="0.2">
      <c r="A436" s="1" t="s">
        <v>432</v>
      </c>
      <c r="B436" s="4" t="s">
        <v>11</v>
      </c>
      <c r="C436" s="4" t="s">
        <v>66</v>
      </c>
      <c r="D436" s="6">
        <v>73397</v>
      </c>
      <c r="E436" s="6">
        <v>88122</v>
      </c>
      <c r="F436" s="6">
        <v>96000</v>
      </c>
      <c r="G436" s="6">
        <v>99154</v>
      </c>
    </row>
    <row r="437" spans="1:7" ht="17" x14ac:dyDescent="0.2">
      <c r="A437" s="1" t="s">
        <v>213</v>
      </c>
      <c r="B437" s="4" t="s">
        <v>11</v>
      </c>
      <c r="C437" s="4" t="s">
        <v>195</v>
      </c>
      <c r="D437" s="6">
        <v>73142</v>
      </c>
      <c r="E437" s="6">
        <v>81617</v>
      </c>
      <c r="F437" s="6">
        <v>91885</v>
      </c>
      <c r="G437" s="6">
        <v>98976</v>
      </c>
    </row>
    <row r="438" spans="1:7" ht="17" x14ac:dyDescent="0.2">
      <c r="A438" s="1" t="s">
        <v>716</v>
      </c>
      <c r="B438" s="4" t="s">
        <v>11</v>
      </c>
      <c r="C438" s="4" t="s">
        <v>135</v>
      </c>
      <c r="D438" s="6">
        <v>73112</v>
      </c>
      <c r="E438" s="6">
        <v>83104</v>
      </c>
      <c r="F438" s="6">
        <v>90661</v>
      </c>
      <c r="G438" s="6">
        <v>94906</v>
      </c>
    </row>
    <row r="439" spans="1:7" ht="17" x14ac:dyDescent="0.2">
      <c r="A439" s="1" t="s">
        <v>569</v>
      </c>
      <c r="B439" s="4" t="s">
        <v>7</v>
      </c>
      <c r="C439" s="4" t="s">
        <v>127</v>
      </c>
      <c r="D439" s="6">
        <v>73104</v>
      </c>
      <c r="E439" s="6">
        <v>73362</v>
      </c>
      <c r="F439" s="6">
        <v>67996</v>
      </c>
      <c r="G439" s="6">
        <v>63855</v>
      </c>
    </row>
    <row r="440" spans="1:7" ht="17" x14ac:dyDescent="0.2">
      <c r="A440" s="1" t="s">
        <v>755</v>
      </c>
      <c r="B440" s="4" t="s">
        <v>7</v>
      </c>
      <c r="C440" s="4" t="s">
        <v>96</v>
      </c>
      <c r="D440" s="6">
        <v>72122</v>
      </c>
      <c r="E440" s="6">
        <v>86231</v>
      </c>
      <c r="F440" s="6">
        <v>97592</v>
      </c>
      <c r="G440" s="6">
        <v>106566</v>
      </c>
    </row>
    <row r="441" spans="1:7" ht="17" x14ac:dyDescent="0.2">
      <c r="A441" s="1" t="s">
        <v>754</v>
      </c>
      <c r="B441" s="4" t="s">
        <v>7</v>
      </c>
      <c r="C441" s="4" t="s">
        <v>56</v>
      </c>
      <c r="D441" s="6">
        <v>71951</v>
      </c>
      <c r="E441" s="6">
        <v>71087</v>
      </c>
      <c r="F441" s="6">
        <v>68996</v>
      </c>
      <c r="G441" s="6">
        <v>65936</v>
      </c>
    </row>
    <row r="442" spans="1:7" ht="17" x14ac:dyDescent="0.2">
      <c r="A442" s="1" t="s">
        <v>565</v>
      </c>
      <c r="B442" s="4" t="s">
        <v>7</v>
      </c>
      <c r="C442" s="4" t="s">
        <v>16</v>
      </c>
      <c r="D442" s="6">
        <v>70887</v>
      </c>
      <c r="E442" s="6">
        <v>64634</v>
      </c>
      <c r="F442" s="6">
        <v>67071</v>
      </c>
      <c r="G442" s="6">
        <v>66516</v>
      </c>
    </row>
    <row r="443" spans="1:7" ht="17" x14ac:dyDescent="0.2">
      <c r="A443" s="1" t="s">
        <v>33</v>
      </c>
      <c r="B443" s="4" t="s">
        <v>7</v>
      </c>
      <c r="C443" s="4" t="s">
        <v>34</v>
      </c>
      <c r="D443" s="6">
        <v>70832</v>
      </c>
      <c r="E443" s="6">
        <v>82303</v>
      </c>
      <c r="F443" s="6">
        <v>93019</v>
      </c>
      <c r="G443" s="6">
        <v>96109</v>
      </c>
    </row>
    <row r="444" spans="1:7" ht="17" x14ac:dyDescent="0.2">
      <c r="A444" s="1" t="s">
        <v>251</v>
      </c>
      <c r="B444" s="4" t="s">
        <v>11</v>
      </c>
      <c r="C444" s="4" t="s">
        <v>26</v>
      </c>
      <c r="D444" s="6">
        <v>70811</v>
      </c>
      <c r="E444" s="6">
        <v>78143</v>
      </c>
      <c r="F444" s="6">
        <v>85582</v>
      </c>
      <c r="G444" s="6">
        <v>92101</v>
      </c>
    </row>
    <row r="445" spans="1:7" ht="17" x14ac:dyDescent="0.2">
      <c r="A445" s="1" t="s">
        <v>477</v>
      </c>
      <c r="B445" s="4" t="s">
        <v>7</v>
      </c>
      <c r="C445" s="4" t="s">
        <v>123</v>
      </c>
      <c r="D445" s="6">
        <v>70121</v>
      </c>
      <c r="E445" s="6">
        <v>73811</v>
      </c>
      <c r="F445" s="6">
        <v>77122</v>
      </c>
      <c r="G445" s="6">
        <v>76493</v>
      </c>
    </row>
    <row r="446" spans="1:7" ht="17" x14ac:dyDescent="0.2">
      <c r="A446" s="1" t="s">
        <v>545</v>
      </c>
      <c r="B446" s="4" t="s">
        <v>7</v>
      </c>
      <c r="C446" s="4" t="s">
        <v>12</v>
      </c>
      <c r="D446" s="6">
        <v>69884</v>
      </c>
      <c r="E446" s="6">
        <v>80123</v>
      </c>
      <c r="F446" s="6">
        <v>86771</v>
      </c>
      <c r="G446" s="6">
        <v>87092</v>
      </c>
    </row>
    <row r="447" spans="1:7" ht="17" x14ac:dyDescent="0.2">
      <c r="A447" s="1" t="s">
        <v>232</v>
      </c>
      <c r="B447" s="4" t="s">
        <v>11</v>
      </c>
      <c r="C447" s="4" t="s">
        <v>135</v>
      </c>
      <c r="D447" s="6">
        <v>69795</v>
      </c>
      <c r="E447" s="6">
        <v>108682</v>
      </c>
      <c r="F447" s="6">
        <v>138466</v>
      </c>
      <c r="G447" s="6">
        <v>161505</v>
      </c>
    </row>
    <row r="448" spans="1:7" ht="17" x14ac:dyDescent="0.2">
      <c r="A448" s="1" t="s">
        <v>217</v>
      </c>
      <c r="B448" s="4" t="s">
        <v>7</v>
      </c>
      <c r="C448" s="4" t="s">
        <v>20</v>
      </c>
      <c r="D448" s="6">
        <v>69330</v>
      </c>
      <c r="E448" s="6">
        <v>73382</v>
      </c>
      <c r="F448" s="6">
        <v>78078</v>
      </c>
      <c r="G448" s="6">
        <v>76931</v>
      </c>
    </row>
    <row r="449" spans="1:7" ht="17" x14ac:dyDescent="0.2">
      <c r="A449" s="1" t="s">
        <v>899</v>
      </c>
      <c r="B449" s="4" t="s">
        <v>11</v>
      </c>
      <c r="C449" s="4" t="s">
        <v>135</v>
      </c>
      <c r="D449" s="6">
        <v>68718</v>
      </c>
      <c r="E449" s="6">
        <v>82687</v>
      </c>
      <c r="F449" s="6">
        <v>99596</v>
      </c>
      <c r="G449" s="6">
        <v>110096</v>
      </c>
    </row>
    <row r="450" spans="1:7" ht="17" x14ac:dyDescent="0.2">
      <c r="A450" s="1" t="s">
        <v>811</v>
      </c>
      <c r="B450" s="4" t="s">
        <v>11</v>
      </c>
      <c r="C450" s="4" t="s">
        <v>62</v>
      </c>
      <c r="D450" s="6">
        <v>68432</v>
      </c>
      <c r="E450" s="6">
        <v>87391</v>
      </c>
      <c r="F450" s="6">
        <v>98786</v>
      </c>
      <c r="G450" s="6">
        <v>105424</v>
      </c>
    </row>
    <row r="451" spans="1:7" ht="17" x14ac:dyDescent="0.2">
      <c r="A451" s="1" t="s">
        <v>625</v>
      </c>
      <c r="B451" s="4" t="s">
        <v>7</v>
      </c>
      <c r="C451" s="4" t="s">
        <v>14</v>
      </c>
      <c r="D451" s="6">
        <v>68078</v>
      </c>
      <c r="E451" s="6">
        <v>69471</v>
      </c>
      <c r="F451" s="6">
        <v>70988</v>
      </c>
      <c r="G451" s="6">
        <v>68362</v>
      </c>
    </row>
    <row r="452" spans="1:7" ht="17" x14ac:dyDescent="0.2">
      <c r="A452" s="1" t="s">
        <v>395</v>
      </c>
      <c r="B452" s="4" t="s">
        <v>7</v>
      </c>
      <c r="C452" s="4" t="s">
        <v>165</v>
      </c>
      <c r="D452" s="6">
        <v>67935</v>
      </c>
      <c r="E452" s="6">
        <v>63035</v>
      </c>
      <c r="F452" s="6">
        <v>51135</v>
      </c>
      <c r="G452" s="6">
        <v>45063</v>
      </c>
    </row>
    <row r="453" spans="1:7" ht="17" x14ac:dyDescent="0.2">
      <c r="A453" s="1" t="s">
        <v>937</v>
      </c>
      <c r="B453" s="4" t="s">
        <v>7</v>
      </c>
      <c r="C453" s="4" t="s">
        <v>60</v>
      </c>
      <c r="D453" s="6">
        <v>67783</v>
      </c>
      <c r="E453" s="6">
        <v>75855</v>
      </c>
      <c r="F453" s="6">
        <v>83683</v>
      </c>
      <c r="G453" s="6">
        <v>85129</v>
      </c>
    </row>
    <row r="454" spans="1:7" ht="17" x14ac:dyDescent="0.2">
      <c r="A454" s="1" t="s">
        <v>458</v>
      </c>
      <c r="B454" s="4" t="s">
        <v>7</v>
      </c>
      <c r="C454" s="4" t="s">
        <v>34</v>
      </c>
      <c r="D454" s="6">
        <v>67670</v>
      </c>
      <c r="E454" s="6">
        <v>70688</v>
      </c>
      <c r="F454" s="6">
        <v>67023</v>
      </c>
      <c r="G454" s="6">
        <v>63711</v>
      </c>
    </row>
    <row r="455" spans="1:7" ht="17" x14ac:dyDescent="0.2">
      <c r="A455" s="1" t="s">
        <v>258</v>
      </c>
      <c r="B455" s="4" t="s">
        <v>7</v>
      </c>
      <c r="C455" s="4" t="s">
        <v>34</v>
      </c>
      <c r="D455" s="6">
        <v>67613</v>
      </c>
      <c r="E455" s="6">
        <v>77426</v>
      </c>
      <c r="F455" s="6">
        <v>80406</v>
      </c>
      <c r="G455" s="6">
        <v>83442</v>
      </c>
    </row>
    <row r="456" spans="1:7" ht="17" x14ac:dyDescent="0.2">
      <c r="A456" s="1" t="s">
        <v>598</v>
      </c>
      <c r="B456" s="4" t="s">
        <v>7</v>
      </c>
      <c r="C456" s="4" t="s">
        <v>133</v>
      </c>
      <c r="D456" s="6">
        <v>67609</v>
      </c>
      <c r="E456" s="6">
        <v>67394</v>
      </c>
      <c r="F456" s="6">
        <v>69537</v>
      </c>
      <c r="G456" s="6">
        <v>75934</v>
      </c>
    </row>
    <row r="457" spans="1:7" ht="17" x14ac:dyDescent="0.2">
      <c r="A457" s="1" t="s">
        <v>352</v>
      </c>
      <c r="B457" s="4" t="s">
        <v>7</v>
      </c>
      <c r="C457" s="4" t="s">
        <v>353</v>
      </c>
      <c r="D457" s="6">
        <v>67607</v>
      </c>
      <c r="E457" s="6">
        <v>65649</v>
      </c>
      <c r="F457" s="6">
        <v>62095</v>
      </c>
      <c r="G457" s="6">
        <v>58741</v>
      </c>
    </row>
    <row r="458" spans="1:7" ht="17" x14ac:dyDescent="0.2">
      <c r="A458" s="1" t="s">
        <v>419</v>
      </c>
      <c r="B458" s="4" t="s">
        <v>7</v>
      </c>
      <c r="C458" s="4" t="s">
        <v>26</v>
      </c>
      <c r="D458" s="6">
        <v>66874</v>
      </c>
      <c r="E458" s="6">
        <v>81551</v>
      </c>
      <c r="F458" s="6">
        <v>87062</v>
      </c>
      <c r="G458" s="6">
        <v>88888</v>
      </c>
    </row>
    <row r="459" spans="1:7" ht="17" x14ac:dyDescent="0.2">
      <c r="A459" s="1" t="s">
        <v>956</v>
      </c>
      <c r="B459" s="4" t="s">
        <v>7</v>
      </c>
      <c r="C459" s="4" t="s">
        <v>30</v>
      </c>
      <c r="D459" s="6">
        <v>66061</v>
      </c>
      <c r="E459" s="6">
        <v>73810</v>
      </c>
      <c r="F459" s="6">
        <v>81218</v>
      </c>
      <c r="G459" s="6">
        <v>81455</v>
      </c>
    </row>
    <row r="460" spans="1:7" ht="17" x14ac:dyDescent="0.2">
      <c r="A460" s="1" t="s">
        <v>155</v>
      </c>
      <c r="B460" s="4" t="s">
        <v>7</v>
      </c>
      <c r="C460" s="4" t="s">
        <v>32</v>
      </c>
      <c r="D460" s="6">
        <v>66040</v>
      </c>
      <c r="E460" s="6">
        <v>82133</v>
      </c>
      <c r="F460" s="6">
        <v>91077</v>
      </c>
      <c r="G460" s="6">
        <v>94408</v>
      </c>
    </row>
    <row r="461" spans="1:7" ht="17" x14ac:dyDescent="0.2">
      <c r="A461" s="1" t="s">
        <v>339</v>
      </c>
      <c r="B461" s="4" t="s">
        <v>7</v>
      </c>
      <c r="C461" s="4" t="s">
        <v>20</v>
      </c>
      <c r="D461" s="6">
        <v>65536</v>
      </c>
      <c r="E461" s="6">
        <v>71303</v>
      </c>
      <c r="F461" s="6">
        <v>74789</v>
      </c>
      <c r="G461" s="6">
        <v>75930</v>
      </c>
    </row>
    <row r="462" spans="1:7" ht="17" x14ac:dyDescent="0.2">
      <c r="A462" s="1" t="s">
        <v>562</v>
      </c>
      <c r="B462" s="4" t="s">
        <v>7</v>
      </c>
      <c r="C462" s="4" t="s">
        <v>563</v>
      </c>
      <c r="D462" s="6">
        <v>65468</v>
      </c>
      <c r="E462" s="6">
        <v>68715</v>
      </c>
      <c r="F462" s="6">
        <v>65778</v>
      </c>
      <c r="G462" s="6">
        <v>63417</v>
      </c>
    </row>
    <row r="463" spans="1:7" ht="17" x14ac:dyDescent="0.2">
      <c r="A463" s="1" t="s">
        <v>930</v>
      </c>
      <c r="B463" s="4" t="s">
        <v>7</v>
      </c>
      <c r="C463" s="4" t="s">
        <v>56</v>
      </c>
      <c r="D463" s="6">
        <v>65294</v>
      </c>
      <c r="E463" s="6">
        <v>74053</v>
      </c>
      <c r="F463" s="6">
        <v>77354</v>
      </c>
      <c r="G463" s="6">
        <v>79344</v>
      </c>
    </row>
    <row r="464" spans="1:7" ht="17" x14ac:dyDescent="0.2">
      <c r="A464" s="1" t="s">
        <v>686</v>
      </c>
      <c r="B464" s="4" t="s">
        <v>7</v>
      </c>
      <c r="C464" s="4" t="s">
        <v>62</v>
      </c>
      <c r="D464" s="6">
        <v>65070</v>
      </c>
      <c r="E464" s="6">
        <v>70418</v>
      </c>
      <c r="F464" s="6">
        <v>74368</v>
      </c>
      <c r="G464" s="6">
        <v>74163</v>
      </c>
    </row>
    <row r="465" spans="1:7" ht="17" x14ac:dyDescent="0.2">
      <c r="A465" s="1" t="s">
        <v>564</v>
      </c>
      <c r="B465" s="4" t="s">
        <v>7</v>
      </c>
      <c r="C465" s="4" t="s">
        <v>20</v>
      </c>
      <c r="D465" s="6">
        <v>64274</v>
      </c>
      <c r="E465" s="6">
        <v>66198</v>
      </c>
      <c r="F465" s="6">
        <v>66501</v>
      </c>
      <c r="G465" s="6">
        <v>65256</v>
      </c>
    </row>
    <row r="466" spans="1:7" ht="17" x14ac:dyDescent="0.2">
      <c r="A466" s="1" t="s">
        <v>6</v>
      </c>
      <c r="B466" s="4" t="s">
        <v>7</v>
      </c>
      <c r="C466" s="4" t="s">
        <v>9</v>
      </c>
      <c r="D466" s="6">
        <v>64175</v>
      </c>
      <c r="E466" s="6">
        <v>67141</v>
      </c>
      <c r="F466" s="6">
        <v>72798</v>
      </c>
      <c r="G466" s="6">
        <v>73901</v>
      </c>
    </row>
    <row r="467" spans="1:7" ht="17" x14ac:dyDescent="0.2">
      <c r="A467" s="1" t="s">
        <v>238</v>
      </c>
      <c r="B467" s="4" t="s">
        <v>11</v>
      </c>
      <c r="C467" s="4" t="s">
        <v>56</v>
      </c>
      <c r="D467" s="6">
        <v>63657</v>
      </c>
      <c r="E467" s="6">
        <v>71467</v>
      </c>
      <c r="F467" s="6">
        <v>76786</v>
      </c>
      <c r="G467" s="6">
        <v>82753</v>
      </c>
    </row>
    <row r="468" spans="1:7" ht="17" x14ac:dyDescent="0.2">
      <c r="A468" s="1" t="s">
        <v>773</v>
      </c>
      <c r="B468" s="4" t="s">
        <v>7</v>
      </c>
      <c r="C468" s="4" t="s">
        <v>66</v>
      </c>
      <c r="D468" s="6">
        <v>63642</v>
      </c>
      <c r="E468" s="6">
        <v>75619</v>
      </c>
      <c r="F468" s="6">
        <v>83939</v>
      </c>
      <c r="G468" s="6">
        <v>85535</v>
      </c>
    </row>
    <row r="469" spans="1:7" ht="17" x14ac:dyDescent="0.2">
      <c r="A469" s="1" t="s">
        <v>382</v>
      </c>
      <c r="B469" s="4" t="s">
        <v>11</v>
      </c>
      <c r="C469" s="4" t="s">
        <v>108</v>
      </c>
      <c r="D469" s="6">
        <v>63044</v>
      </c>
      <c r="E469" s="6">
        <v>68327</v>
      </c>
      <c r="F469" s="6">
        <v>72736</v>
      </c>
      <c r="G469" s="6">
        <v>75808</v>
      </c>
    </row>
    <row r="470" spans="1:7" ht="17" x14ac:dyDescent="0.2">
      <c r="A470" s="1" t="s">
        <v>436</v>
      </c>
      <c r="B470" s="4" t="s">
        <v>7</v>
      </c>
      <c r="C470" s="4" t="s">
        <v>28</v>
      </c>
      <c r="D470" s="6">
        <v>62982</v>
      </c>
      <c r="E470" s="6">
        <v>63074</v>
      </c>
      <c r="F470" s="6">
        <v>63057</v>
      </c>
      <c r="G470" s="6">
        <v>59916</v>
      </c>
    </row>
    <row r="471" spans="1:7" ht="17" x14ac:dyDescent="0.2">
      <c r="A471" s="1" t="s">
        <v>387</v>
      </c>
      <c r="B471" s="4" t="s">
        <v>11</v>
      </c>
      <c r="C471" s="4" t="s">
        <v>26</v>
      </c>
      <c r="D471" s="6">
        <v>62649</v>
      </c>
      <c r="E471" s="6">
        <v>75729</v>
      </c>
      <c r="F471" s="6">
        <v>82718</v>
      </c>
      <c r="G471" s="6">
        <v>87393</v>
      </c>
    </row>
    <row r="472" spans="1:7" ht="17" x14ac:dyDescent="0.2">
      <c r="A472" s="1" t="s">
        <v>443</v>
      </c>
      <c r="B472" s="4" t="s">
        <v>7</v>
      </c>
      <c r="C472" s="4" t="s">
        <v>72</v>
      </c>
      <c r="D472" s="6">
        <v>62389</v>
      </c>
      <c r="E472" s="6">
        <v>64793</v>
      </c>
      <c r="F472" s="6">
        <v>64511</v>
      </c>
      <c r="G472" s="6">
        <v>62342</v>
      </c>
    </row>
    <row r="473" spans="1:7" ht="17" x14ac:dyDescent="0.2">
      <c r="A473" s="1" t="s">
        <v>206</v>
      </c>
      <c r="B473" s="4" t="s">
        <v>7</v>
      </c>
      <c r="C473" s="4" t="s">
        <v>138</v>
      </c>
      <c r="D473" s="6">
        <v>62314</v>
      </c>
      <c r="E473" s="6">
        <v>64521</v>
      </c>
      <c r="F473" s="6">
        <v>64921</v>
      </c>
      <c r="G473" s="6">
        <v>61693</v>
      </c>
    </row>
    <row r="474" spans="1:7" ht="17" x14ac:dyDescent="0.2">
      <c r="A474" s="1" t="s">
        <v>561</v>
      </c>
      <c r="B474" s="4" t="s">
        <v>7</v>
      </c>
      <c r="C474" s="4" t="s">
        <v>20</v>
      </c>
      <c r="D474" s="6">
        <v>62254</v>
      </c>
      <c r="E474" s="6">
        <v>63242</v>
      </c>
      <c r="F474" s="6">
        <v>61781</v>
      </c>
      <c r="G474" s="6">
        <v>60155</v>
      </c>
    </row>
    <row r="475" spans="1:7" ht="17" x14ac:dyDescent="0.2">
      <c r="A475" s="1" t="s">
        <v>775</v>
      </c>
      <c r="B475" s="4" t="s">
        <v>7</v>
      </c>
      <c r="C475" s="4" t="s">
        <v>100</v>
      </c>
      <c r="D475" s="6">
        <v>62142</v>
      </c>
      <c r="E475" s="6">
        <v>63386</v>
      </c>
      <c r="F475" s="6">
        <v>61653</v>
      </c>
      <c r="G475" s="6">
        <v>58672</v>
      </c>
    </row>
    <row r="476" spans="1:7" ht="17" x14ac:dyDescent="0.2">
      <c r="A476" s="1" t="s">
        <v>363</v>
      </c>
      <c r="B476" s="4" t="s">
        <v>7</v>
      </c>
      <c r="C476" s="4" t="s">
        <v>20</v>
      </c>
      <c r="D476" s="6">
        <v>61963</v>
      </c>
      <c r="E476" s="6">
        <v>61797</v>
      </c>
      <c r="F476" s="6">
        <v>60946</v>
      </c>
      <c r="G476" s="6">
        <v>58799</v>
      </c>
    </row>
    <row r="477" spans="1:7" ht="17" x14ac:dyDescent="0.2">
      <c r="A477" s="1" t="s">
        <v>356</v>
      </c>
      <c r="B477" s="4" t="s">
        <v>7</v>
      </c>
      <c r="C477" s="4" t="s">
        <v>38</v>
      </c>
      <c r="D477" s="6">
        <v>61961</v>
      </c>
      <c r="E477" s="6">
        <v>52539</v>
      </c>
      <c r="F477" s="6">
        <v>52334</v>
      </c>
      <c r="G477" s="6">
        <v>48860</v>
      </c>
    </row>
    <row r="478" spans="1:7" ht="17" x14ac:dyDescent="0.2">
      <c r="A478" s="1" t="s">
        <v>615</v>
      </c>
      <c r="B478" s="4" t="s">
        <v>7</v>
      </c>
      <c r="C478" s="4" t="s">
        <v>30</v>
      </c>
      <c r="D478" s="6">
        <v>61704</v>
      </c>
      <c r="E478" s="6">
        <v>71208</v>
      </c>
      <c r="F478" s="6">
        <v>73743</v>
      </c>
      <c r="G478" s="6">
        <v>71948</v>
      </c>
    </row>
    <row r="479" spans="1:7" ht="17" x14ac:dyDescent="0.2">
      <c r="A479" s="1" t="s">
        <v>857</v>
      </c>
      <c r="B479" s="4" t="s">
        <v>7</v>
      </c>
      <c r="C479" s="4" t="s">
        <v>14</v>
      </c>
      <c r="D479" s="6">
        <v>61507</v>
      </c>
      <c r="E479" s="6">
        <v>68201</v>
      </c>
      <c r="F479" s="6">
        <v>77350</v>
      </c>
      <c r="G479" s="6">
        <v>82040</v>
      </c>
    </row>
    <row r="480" spans="1:7" ht="17" x14ac:dyDescent="0.2">
      <c r="A480" s="1" t="s">
        <v>855</v>
      </c>
      <c r="B480" s="4" t="s">
        <v>7</v>
      </c>
      <c r="C480" s="4" t="s">
        <v>60</v>
      </c>
      <c r="D480" s="6">
        <v>61405</v>
      </c>
      <c r="E480" s="6">
        <v>67181</v>
      </c>
      <c r="F480" s="6">
        <v>70021</v>
      </c>
      <c r="G480" s="6">
        <v>70942</v>
      </c>
    </row>
    <row r="481" spans="1:7" ht="17" x14ac:dyDescent="0.2">
      <c r="A481" s="1" t="s">
        <v>194</v>
      </c>
      <c r="B481" s="4" t="s">
        <v>11</v>
      </c>
      <c r="C481" s="4" t="s">
        <v>195</v>
      </c>
      <c r="D481" s="6">
        <v>61226</v>
      </c>
      <c r="E481" s="6">
        <v>66541</v>
      </c>
      <c r="F481" s="6">
        <v>75448</v>
      </c>
      <c r="G481" s="6">
        <v>79115</v>
      </c>
    </row>
    <row r="482" spans="1:7" ht="17" x14ac:dyDescent="0.2">
      <c r="A482" s="1" t="s">
        <v>803</v>
      </c>
      <c r="B482" s="4" t="s">
        <v>7</v>
      </c>
      <c r="C482" s="4" t="s">
        <v>45</v>
      </c>
      <c r="D482" s="6">
        <v>60967</v>
      </c>
      <c r="E482" s="6">
        <v>62747</v>
      </c>
      <c r="F482" s="6">
        <v>62704</v>
      </c>
      <c r="G482" s="6">
        <v>60833</v>
      </c>
    </row>
    <row r="483" spans="1:7" ht="17" x14ac:dyDescent="0.2">
      <c r="A483" s="1" t="s">
        <v>369</v>
      </c>
      <c r="B483" s="4" t="s">
        <v>7</v>
      </c>
      <c r="C483" s="4" t="s">
        <v>22</v>
      </c>
      <c r="D483" s="6">
        <v>60686</v>
      </c>
      <c r="E483" s="6">
        <v>74795</v>
      </c>
      <c r="F483" s="6">
        <v>71485</v>
      </c>
      <c r="G483" s="6">
        <v>72290</v>
      </c>
    </row>
    <row r="484" spans="1:7" ht="17" x14ac:dyDescent="0.2">
      <c r="A484" s="1" t="s">
        <v>667</v>
      </c>
      <c r="B484" s="4" t="s">
        <v>7</v>
      </c>
      <c r="C484" s="4" t="s">
        <v>28</v>
      </c>
      <c r="D484" s="6">
        <v>60390</v>
      </c>
      <c r="E484" s="6">
        <v>61692</v>
      </c>
      <c r="F484" s="6">
        <v>62277</v>
      </c>
      <c r="G484" s="6">
        <v>59749</v>
      </c>
    </row>
    <row r="485" spans="1:7" ht="17" x14ac:dyDescent="0.2">
      <c r="A485" s="1" t="s">
        <v>243</v>
      </c>
      <c r="B485" s="4" t="s">
        <v>7</v>
      </c>
      <c r="C485" s="4" t="s">
        <v>26</v>
      </c>
      <c r="D485" s="6">
        <v>60273</v>
      </c>
      <c r="E485" s="6">
        <v>62795</v>
      </c>
      <c r="F485" s="6">
        <v>63054</v>
      </c>
      <c r="G485" s="6">
        <v>64389</v>
      </c>
    </row>
    <row r="486" spans="1:7" ht="17" x14ac:dyDescent="0.2">
      <c r="A486" s="1" t="s">
        <v>654</v>
      </c>
      <c r="B486" s="4" t="s">
        <v>7</v>
      </c>
      <c r="C486" s="4" t="s">
        <v>9</v>
      </c>
      <c r="D486" s="6">
        <v>60195</v>
      </c>
      <c r="E486" s="6">
        <v>71571</v>
      </c>
      <c r="F486" s="6">
        <v>78508</v>
      </c>
      <c r="G486" s="6">
        <v>84460</v>
      </c>
    </row>
    <row r="487" spans="1:7" ht="17" x14ac:dyDescent="0.2">
      <c r="A487" s="1" t="s">
        <v>854</v>
      </c>
      <c r="B487" s="4" t="s">
        <v>7</v>
      </c>
      <c r="C487" s="4" t="s">
        <v>138</v>
      </c>
      <c r="D487" s="6">
        <v>60186</v>
      </c>
      <c r="E487" s="6">
        <v>60662</v>
      </c>
      <c r="F487" s="6">
        <v>58494</v>
      </c>
      <c r="G487" s="6">
        <v>55626</v>
      </c>
    </row>
    <row r="488" spans="1:7" ht="17" x14ac:dyDescent="0.2">
      <c r="A488" s="1" t="s">
        <v>102</v>
      </c>
      <c r="B488" s="4" t="s">
        <v>7</v>
      </c>
      <c r="C488" s="4" t="s">
        <v>28</v>
      </c>
      <c r="D488" s="6">
        <v>60060</v>
      </c>
      <c r="E488" s="6">
        <v>60548</v>
      </c>
      <c r="F488" s="6">
        <v>59943</v>
      </c>
      <c r="G488" s="6">
        <v>57511</v>
      </c>
    </row>
    <row r="489" spans="1:7" ht="17" x14ac:dyDescent="0.2">
      <c r="A489" s="1" t="s">
        <v>884</v>
      </c>
      <c r="B489" s="4" t="s">
        <v>7</v>
      </c>
      <c r="C489" s="4" t="s">
        <v>20</v>
      </c>
      <c r="D489" s="6">
        <v>59733</v>
      </c>
      <c r="E489" s="6">
        <v>58663</v>
      </c>
      <c r="F489" s="6">
        <v>56742</v>
      </c>
      <c r="G489" s="6">
        <v>55207</v>
      </c>
    </row>
    <row r="490" spans="1:7" ht="17" x14ac:dyDescent="0.2">
      <c r="A490" s="1" t="s">
        <v>397</v>
      </c>
      <c r="B490" s="4" t="s">
        <v>7</v>
      </c>
      <c r="C490" s="4" t="s">
        <v>120</v>
      </c>
      <c r="D490" s="6">
        <v>59567</v>
      </c>
      <c r="E490" s="6">
        <v>66309</v>
      </c>
      <c r="F490" s="6">
        <v>69711</v>
      </c>
      <c r="G490" s="6">
        <v>70741</v>
      </c>
    </row>
    <row r="491" spans="1:7" ht="17" x14ac:dyDescent="0.2">
      <c r="A491" s="1" t="s">
        <v>73</v>
      </c>
      <c r="B491" s="4" t="s">
        <v>7</v>
      </c>
      <c r="C491" s="4" t="s">
        <v>20</v>
      </c>
      <c r="D491" s="6">
        <v>59549</v>
      </c>
      <c r="E491" s="6">
        <v>62193</v>
      </c>
      <c r="F491" s="6">
        <v>64764</v>
      </c>
      <c r="G491" s="6">
        <v>65818</v>
      </c>
    </row>
    <row r="492" spans="1:7" ht="17" x14ac:dyDescent="0.2">
      <c r="A492" s="1" t="s">
        <v>651</v>
      </c>
      <c r="B492" s="4" t="s">
        <v>7</v>
      </c>
      <c r="C492" s="4" t="s">
        <v>30</v>
      </c>
      <c r="D492" s="6">
        <v>59393</v>
      </c>
      <c r="E492" s="6">
        <v>65630</v>
      </c>
      <c r="F492" s="6">
        <v>69310</v>
      </c>
      <c r="G492" s="6">
        <v>68557</v>
      </c>
    </row>
    <row r="493" spans="1:7" ht="17" x14ac:dyDescent="0.2">
      <c r="A493" s="1" t="s">
        <v>660</v>
      </c>
      <c r="B493" s="4" t="s">
        <v>7</v>
      </c>
      <c r="C493" s="4" t="s">
        <v>45</v>
      </c>
      <c r="D493" s="6">
        <v>59381</v>
      </c>
      <c r="E493" s="6">
        <v>57500</v>
      </c>
      <c r="F493" s="6">
        <v>54992</v>
      </c>
      <c r="G493" s="6">
        <v>51266</v>
      </c>
    </row>
    <row r="494" spans="1:7" ht="17" x14ac:dyDescent="0.2">
      <c r="A494" s="1" t="s">
        <v>202</v>
      </c>
      <c r="B494" s="4" t="s">
        <v>7</v>
      </c>
      <c r="C494" s="4" t="s">
        <v>9</v>
      </c>
      <c r="D494" s="6">
        <v>59358</v>
      </c>
      <c r="E494" s="6">
        <v>68585</v>
      </c>
      <c r="F494" s="6">
        <v>75457</v>
      </c>
      <c r="G494" s="6">
        <v>79604</v>
      </c>
    </row>
    <row r="495" spans="1:7" ht="17" x14ac:dyDescent="0.2">
      <c r="A495" s="1" t="s">
        <v>238</v>
      </c>
      <c r="B495" s="4" t="s">
        <v>7</v>
      </c>
      <c r="C495" s="4" t="s">
        <v>165</v>
      </c>
      <c r="D495" s="6">
        <v>59308</v>
      </c>
      <c r="E495" s="6">
        <v>61596</v>
      </c>
      <c r="F495" s="6">
        <v>59779</v>
      </c>
      <c r="G495" s="6">
        <v>58930</v>
      </c>
    </row>
    <row r="496" spans="1:7" ht="17" x14ac:dyDescent="0.2">
      <c r="A496" s="1" t="s">
        <v>471</v>
      </c>
      <c r="B496" s="4" t="s">
        <v>7</v>
      </c>
      <c r="C496" s="4" t="s">
        <v>129</v>
      </c>
      <c r="D496" s="6">
        <v>59218</v>
      </c>
      <c r="E496" s="6">
        <v>74507</v>
      </c>
      <c r="F496" s="6">
        <v>90927</v>
      </c>
      <c r="G496" s="6">
        <v>102106</v>
      </c>
    </row>
    <row r="497" spans="1:7" ht="17" x14ac:dyDescent="0.2">
      <c r="A497" s="1" t="s">
        <v>708</v>
      </c>
      <c r="B497" s="4" t="s">
        <v>7</v>
      </c>
      <c r="C497" s="4" t="s">
        <v>30</v>
      </c>
      <c r="D497" s="6">
        <v>59000</v>
      </c>
      <c r="E497" s="6">
        <v>74772</v>
      </c>
      <c r="F497" s="6">
        <v>88242</v>
      </c>
      <c r="G497" s="6">
        <v>98682</v>
      </c>
    </row>
    <row r="498" spans="1:7" ht="17" x14ac:dyDescent="0.2">
      <c r="A498" s="1" t="s">
        <v>425</v>
      </c>
      <c r="B498" s="4" t="s">
        <v>11</v>
      </c>
      <c r="C498" s="4" t="s">
        <v>24</v>
      </c>
      <c r="D498" s="6">
        <v>58947</v>
      </c>
      <c r="E498" s="6">
        <v>71934</v>
      </c>
      <c r="F498" s="6">
        <v>77919</v>
      </c>
      <c r="G498" s="6">
        <v>80495</v>
      </c>
    </row>
    <row r="499" spans="1:7" ht="17" x14ac:dyDescent="0.2">
      <c r="A499" s="1" t="s">
        <v>863</v>
      </c>
      <c r="B499" s="4" t="s">
        <v>7</v>
      </c>
      <c r="C499" s="4" t="s">
        <v>16</v>
      </c>
      <c r="D499" s="6">
        <v>58913</v>
      </c>
      <c r="E499" s="6">
        <v>62411</v>
      </c>
      <c r="F499" s="6">
        <v>61295</v>
      </c>
      <c r="G499" s="6">
        <v>61043</v>
      </c>
    </row>
    <row r="500" spans="1:7" ht="17" x14ac:dyDescent="0.2">
      <c r="A500" s="1" t="s">
        <v>820</v>
      </c>
      <c r="B500" s="4" t="s">
        <v>7</v>
      </c>
      <c r="C500" s="4" t="s">
        <v>14</v>
      </c>
      <c r="D500" s="6">
        <v>58760</v>
      </c>
      <c r="E500" s="6">
        <v>65505</v>
      </c>
      <c r="F500" s="6">
        <v>69443</v>
      </c>
      <c r="G500" s="6">
        <v>72679</v>
      </c>
    </row>
    <row r="501" spans="1:7" ht="17" x14ac:dyDescent="0.2">
      <c r="A501" s="1" t="s">
        <v>360</v>
      </c>
      <c r="B501" s="4" t="s">
        <v>7</v>
      </c>
      <c r="C501" s="4" t="s">
        <v>96</v>
      </c>
      <c r="D501" s="6">
        <v>58714</v>
      </c>
      <c r="E501" s="6">
        <v>66796</v>
      </c>
      <c r="F501" s="6">
        <v>70730</v>
      </c>
      <c r="G501" s="6">
        <v>73478</v>
      </c>
    </row>
    <row r="502" spans="1:7" ht="17" x14ac:dyDescent="0.2">
      <c r="A502" s="1" t="s">
        <v>73</v>
      </c>
      <c r="B502" s="4" t="s">
        <v>7</v>
      </c>
      <c r="C502" s="4" t="s">
        <v>12</v>
      </c>
      <c r="D502" s="6">
        <v>58543</v>
      </c>
      <c r="E502" s="6">
        <v>73105</v>
      </c>
      <c r="F502" s="6">
        <v>78534</v>
      </c>
      <c r="G502" s="6">
        <v>82299</v>
      </c>
    </row>
    <row r="503" spans="1:7" ht="17" x14ac:dyDescent="0.2">
      <c r="A503" s="1" t="s">
        <v>608</v>
      </c>
      <c r="B503" s="4" t="s">
        <v>7</v>
      </c>
      <c r="C503" s="4" t="s">
        <v>38</v>
      </c>
      <c r="D503" s="6">
        <v>58086</v>
      </c>
      <c r="E503" s="6">
        <v>53539</v>
      </c>
      <c r="F503" s="6">
        <v>54650</v>
      </c>
      <c r="G503" s="6">
        <v>49774</v>
      </c>
    </row>
    <row r="504" spans="1:7" ht="17" x14ac:dyDescent="0.2">
      <c r="A504" s="1" t="s">
        <v>771</v>
      </c>
      <c r="B504" s="4" t="s">
        <v>7</v>
      </c>
      <c r="C504" s="4" t="s">
        <v>22</v>
      </c>
      <c r="D504" s="6">
        <v>57849</v>
      </c>
      <c r="E504" s="6">
        <v>61373</v>
      </c>
      <c r="F504" s="6">
        <v>65648</v>
      </c>
      <c r="G504" s="6">
        <v>64689</v>
      </c>
    </row>
    <row r="505" spans="1:7" ht="17" x14ac:dyDescent="0.2">
      <c r="A505" s="1" t="s">
        <v>492</v>
      </c>
      <c r="B505" s="4" t="s">
        <v>7</v>
      </c>
      <c r="C505" s="4" t="s">
        <v>26</v>
      </c>
      <c r="D505" s="6">
        <v>57702</v>
      </c>
      <c r="E505" s="6">
        <v>63771</v>
      </c>
      <c r="F505" s="6">
        <v>66380</v>
      </c>
      <c r="G505" s="6">
        <v>67653</v>
      </c>
    </row>
    <row r="506" spans="1:7" ht="17" x14ac:dyDescent="0.2">
      <c r="A506" s="1" t="s">
        <v>142</v>
      </c>
      <c r="B506" s="4" t="s">
        <v>7</v>
      </c>
      <c r="C506" s="4" t="s">
        <v>66</v>
      </c>
      <c r="D506" s="6">
        <v>57525</v>
      </c>
      <c r="E506" s="6">
        <v>51999</v>
      </c>
      <c r="F506" s="6">
        <v>46480</v>
      </c>
      <c r="G506" s="6">
        <v>41239</v>
      </c>
    </row>
    <row r="507" spans="1:7" ht="17" x14ac:dyDescent="0.2">
      <c r="A507" s="1" t="s">
        <v>815</v>
      </c>
      <c r="B507" s="4" t="s">
        <v>7</v>
      </c>
      <c r="C507" s="4" t="s">
        <v>120</v>
      </c>
      <c r="D507" s="6">
        <v>57494</v>
      </c>
      <c r="E507" s="6">
        <v>66199</v>
      </c>
      <c r="F507" s="6">
        <v>74275</v>
      </c>
      <c r="G507" s="6">
        <v>78374</v>
      </c>
    </row>
    <row r="508" spans="1:7" ht="17" x14ac:dyDescent="0.2">
      <c r="A508" s="1" t="s">
        <v>490</v>
      </c>
      <c r="B508" s="4" t="s">
        <v>7</v>
      </c>
      <c r="C508" s="4" t="s">
        <v>30</v>
      </c>
      <c r="D508" s="6">
        <v>57274</v>
      </c>
      <c r="E508" s="6">
        <v>59636</v>
      </c>
      <c r="F508" s="6">
        <v>59511</v>
      </c>
      <c r="G508" s="6">
        <v>55976</v>
      </c>
    </row>
    <row r="509" spans="1:7" ht="17" x14ac:dyDescent="0.2">
      <c r="A509" s="1" t="s">
        <v>329</v>
      </c>
      <c r="B509" s="4" t="s">
        <v>7</v>
      </c>
      <c r="C509" s="4" t="s">
        <v>112</v>
      </c>
      <c r="D509" s="6">
        <v>57249</v>
      </c>
      <c r="E509" s="6">
        <v>56603</v>
      </c>
      <c r="F509" s="6">
        <v>56418</v>
      </c>
      <c r="G509" s="6">
        <v>56097</v>
      </c>
    </row>
    <row r="510" spans="1:7" ht="17" x14ac:dyDescent="0.2">
      <c r="A510" s="1" t="s">
        <v>347</v>
      </c>
      <c r="B510" s="4" t="s">
        <v>7</v>
      </c>
      <c r="C510" s="4" t="s">
        <v>30</v>
      </c>
      <c r="D510" s="6">
        <v>56956</v>
      </c>
      <c r="E510" s="6">
        <v>62923</v>
      </c>
      <c r="F510" s="6">
        <v>67816</v>
      </c>
      <c r="G510" s="6">
        <v>66826</v>
      </c>
    </row>
    <row r="511" spans="1:7" ht="17" x14ac:dyDescent="0.2">
      <c r="A511" s="1" t="s">
        <v>315</v>
      </c>
      <c r="B511" s="4" t="s">
        <v>11</v>
      </c>
      <c r="C511" s="4" t="s">
        <v>14</v>
      </c>
      <c r="D511" s="6">
        <v>56735</v>
      </c>
      <c r="E511" s="6">
        <v>57811</v>
      </c>
      <c r="F511" s="6">
        <v>60580</v>
      </c>
      <c r="G511" s="6">
        <v>60913</v>
      </c>
    </row>
    <row r="512" spans="1:7" ht="17" x14ac:dyDescent="0.2">
      <c r="A512" s="1" t="s">
        <v>368</v>
      </c>
      <c r="B512" s="4" t="s">
        <v>7</v>
      </c>
      <c r="C512" s="4" t="s">
        <v>138</v>
      </c>
      <c r="D512" s="6">
        <v>56393</v>
      </c>
      <c r="E512" s="6">
        <v>55842</v>
      </c>
      <c r="F512" s="6">
        <v>52925</v>
      </c>
      <c r="G512" s="6">
        <v>50112</v>
      </c>
    </row>
    <row r="513" spans="1:7" ht="17" x14ac:dyDescent="0.2">
      <c r="A513" s="1" t="s">
        <v>652</v>
      </c>
      <c r="B513" s="4" t="s">
        <v>7</v>
      </c>
      <c r="C513" s="4" t="s">
        <v>20</v>
      </c>
      <c r="D513" s="6">
        <v>56238</v>
      </c>
      <c r="E513" s="6">
        <v>59447</v>
      </c>
      <c r="F513" s="6">
        <v>59623</v>
      </c>
      <c r="G513" s="6">
        <v>58504</v>
      </c>
    </row>
    <row r="514" spans="1:7" ht="17" x14ac:dyDescent="0.2">
      <c r="A514" s="1" t="s">
        <v>724</v>
      </c>
      <c r="B514" s="4" t="s">
        <v>7</v>
      </c>
      <c r="C514" s="4" t="s">
        <v>9</v>
      </c>
      <c r="D514" s="6">
        <v>56210</v>
      </c>
      <c r="E514" s="6">
        <v>64183</v>
      </c>
      <c r="F514" s="6">
        <v>71404</v>
      </c>
      <c r="G514" s="6">
        <v>76737</v>
      </c>
    </row>
    <row r="515" spans="1:7" ht="17" x14ac:dyDescent="0.2">
      <c r="A515" s="1" t="s">
        <v>632</v>
      </c>
      <c r="B515" s="4" t="s">
        <v>7</v>
      </c>
      <c r="C515" s="4" t="s">
        <v>633</v>
      </c>
      <c r="D515" s="6">
        <v>56184</v>
      </c>
      <c r="E515" s="6">
        <v>54560</v>
      </c>
      <c r="F515" s="6">
        <v>53121</v>
      </c>
      <c r="G515" s="6">
        <v>50764</v>
      </c>
    </row>
    <row r="516" spans="1:7" ht="17" x14ac:dyDescent="0.2">
      <c r="A516" s="1" t="s">
        <v>717</v>
      </c>
      <c r="B516" s="4" t="s">
        <v>7</v>
      </c>
      <c r="C516" s="4" t="s">
        <v>718</v>
      </c>
      <c r="D516" s="6">
        <v>56132</v>
      </c>
      <c r="E516" s="6">
        <v>57010</v>
      </c>
      <c r="F516" s="6">
        <v>58290</v>
      </c>
      <c r="G516" s="6">
        <v>56697</v>
      </c>
    </row>
    <row r="517" spans="1:7" ht="17" x14ac:dyDescent="0.2">
      <c r="A517" s="1" t="s">
        <v>392</v>
      </c>
      <c r="B517" s="4" t="s">
        <v>7</v>
      </c>
      <c r="C517" s="4" t="s">
        <v>74</v>
      </c>
      <c r="D517" s="6">
        <v>55832</v>
      </c>
      <c r="E517" s="6">
        <v>62911</v>
      </c>
      <c r="F517" s="6">
        <v>68825</v>
      </c>
      <c r="G517" s="6">
        <v>69087</v>
      </c>
    </row>
    <row r="518" spans="1:7" ht="17" x14ac:dyDescent="0.2">
      <c r="A518" s="1" t="s">
        <v>426</v>
      </c>
      <c r="B518" s="4" t="s">
        <v>7</v>
      </c>
      <c r="C518" s="4" t="s">
        <v>22</v>
      </c>
      <c r="D518" s="6">
        <v>55765</v>
      </c>
      <c r="E518" s="6">
        <v>55528</v>
      </c>
      <c r="F518" s="6">
        <v>64727</v>
      </c>
      <c r="G518" s="6">
        <v>69611</v>
      </c>
    </row>
    <row r="519" spans="1:7" ht="17" x14ac:dyDescent="0.2">
      <c r="A519" s="1" t="s">
        <v>415</v>
      </c>
      <c r="B519" s="4" t="s">
        <v>7</v>
      </c>
      <c r="C519" s="4" t="s">
        <v>129</v>
      </c>
      <c r="D519" s="6">
        <v>55434</v>
      </c>
      <c r="E519" s="6">
        <v>65750</v>
      </c>
      <c r="F519" s="6">
        <v>74798</v>
      </c>
      <c r="G519" s="6">
        <v>80797</v>
      </c>
    </row>
    <row r="520" spans="1:7" ht="17" x14ac:dyDescent="0.2">
      <c r="A520" s="1" t="s">
        <v>780</v>
      </c>
      <c r="B520" s="4" t="s">
        <v>7</v>
      </c>
      <c r="C520" s="4" t="s">
        <v>72</v>
      </c>
      <c r="D520" s="6">
        <v>54935</v>
      </c>
      <c r="E520" s="6">
        <v>59763</v>
      </c>
      <c r="F520" s="6">
        <v>61700</v>
      </c>
      <c r="G520" s="6">
        <v>60203</v>
      </c>
    </row>
    <row r="521" spans="1:7" ht="17" x14ac:dyDescent="0.2">
      <c r="A521" s="1" t="s">
        <v>99</v>
      </c>
      <c r="B521" s="4" t="s">
        <v>7</v>
      </c>
      <c r="C521" s="4" t="s">
        <v>100</v>
      </c>
      <c r="D521" s="6">
        <v>54928</v>
      </c>
      <c r="E521" s="6">
        <v>58034</v>
      </c>
      <c r="F521" s="6">
        <v>59522</v>
      </c>
      <c r="G521" s="6">
        <v>58140</v>
      </c>
    </row>
    <row r="522" spans="1:7" ht="17" x14ac:dyDescent="0.2">
      <c r="A522" s="1" t="s">
        <v>612</v>
      </c>
      <c r="B522" s="4" t="s">
        <v>7</v>
      </c>
      <c r="C522" s="4" t="s">
        <v>9</v>
      </c>
      <c r="D522" s="6">
        <v>54798</v>
      </c>
      <c r="E522" s="6">
        <v>74714</v>
      </c>
      <c r="F522" s="6">
        <v>89124</v>
      </c>
      <c r="G522" s="6">
        <v>97331</v>
      </c>
    </row>
    <row r="523" spans="1:7" ht="17" x14ac:dyDescent="0.2">
      <c r="A523" s="1" t="s">
        <v>628</v>
      </c>
      <c r="B523" s="4" t="s">
        <v>7</v>
      </c>
      <c r="C523" s="4" t="s">
        <v>12</v>
      </c>
      <c r="D523" s="6">
        <v>54753</v>
      </c>
      <c r="E523" s="6">
        <v>59197</v>
      </c>
      <c r="F523" s="6">
        <v>64524</v>
      </c>
      <c r="G523" s="6">
        <v>65711</v>
      </c>
    </row>
    <row r="524" spans="1:7" ht="17" x14ac:dyDescent="0.2">
      <c r="A524" s="1" t="s">
        <v>571</v>
      </c>
      <c r="B524" s="4" t="s">
        <v>7</v>
      </c>
      <c r="C524" s="4" t="s">
        <v>50</v>
      </c>
      <c r="D524" s="6">
        <v>54724</v>
      </c>
      <c r="E524" s="6">
        <v>54358</v>
      </c>
      <c r="F524" s="6">
        <v>51742</v>
      </c>
      <c r="G524" s="6">
        <v>50100</v>
      </c>
    </row>
    <row r="525" spans="1:7" ht="17" x14ac:dyDescent="0.2">
      <c r="A525" s="1" t="s">
        <v>808</v>
      </c>
      <c r="B525" s="4" t="s">
        <v>7</v>
      </c>
      <c r="C525" s="4" t="s">
        <v>66</v>
      </c>
      <c r="D525" s="6">
        <v>54676</v>
      </c>
      <c r="E525" s="6">
        <v>67164</v>
      </c>
      <c r="F525" s="6">
        <v>77078</v>
      </c>
      <c r="G525" s="6">
        <v>78727</v>
      </c>
    </row>
    <row r="526" spans="1:7" ht="17" x14ac:dyDescent="0.2">
      <c r="A526" s="1" t="s">
        <v>355</v>
      </c>
      <c r="B526" s="4" t="s">
        <v>7</v>
      </c>
      <c r="C526" s="4" t="s">
        <v>34</v>
      </c>
      <c r="D526" s="6">
        <v>54651</v>
      </c>
      <c r="E526" s="6">
        <v>64436</v>
      </c>
      <c r="F526" s="6">
        <v>71116</v>
      </c>
      <c r="G526" s="6">
        <v>71385</v>
      </c>
    </row>
    <row r="527" spans="1:7" ht="17" x14ac:dyDescent="0.2">
      <c r="A527" s="1" t="s">
        <v>617</v>
      </c>
      <c r="B527" s="4" t="s">
        <v>7</v>
      </c>
      <c r="C527" s="4" t="s">
        <v>16</v>
      </c>
      <c r="D527" s="6">
        <v>54624</v>
      </c>
      <c r="E527" s="6">
        <v>63336</v>
      </c>
      <c r="F527" s="6">
        <v>70313</v>
      </c>
      <c r="G527" s="6">
        <v>70562</v>
      </c>
    </row>
    <row r="528" spans="1:7" ht="17" x14ac:dyDescent="0.2">
      <c r="A528" s="1" t="s">
        <v>285</v>
      </c>
      <c r="B528" s="4" t="s">
        <v>7</v>
      </c>
      <c r="C528" s="4" t="s">
        <v>24</v>
      </c>
      <c r="D528" s="6">
        <v>54311</v>
      </c>
      <c r="E528" s="6">
        <v>60223</v>
      </c>
      <c r="F528" s="6">
        <v>65298</v>
      </c>
      <c r="G528" s="6">
        <v>63842</v>
      </c>
    </row>
    <row r="529" spans="1:7" ht="17" x14ac:dyDescent="0.2">
      <c r="A529" s="1" t="s">
        <v>378</v>
      </c>
      <c r="B529" s="4" t="s">
        <v>7</v>
      </c>
      <c r="C529" s="4" t="s">
        <v>28</v>
      </c>
      <c r="D529" s="6">
        <v>54191</v>
      </c>
      <c r="E529" s="6">
        <v>55053</v>
      </c>
      <c r="F529" s="6">
        <v>55520</v>
      </c>
      <c r="G529" s="6">
        <v>53591</v>
      </c>
    </row>
    <row r="530" spans="1:7" ht="17" x14ac:dyDescent="0.2">
      <c r="A530" s="1" t="s">
        <v>395</v>
      </c>
      <c r="B530" s="4" t="s">
        <v>7</v>
      </c>
      <c r="C530" s="4" t="s">
        <v>20</v>
      </c>
      <c r="D530" s="6">
        <v>53617</v>
      </c>
      <c r="E530" s="6">
        <v>53313</v>
      </c>
      <c r="F530" s="6">
        <v>52969</v>
      </c>
      <c r="G530" s="6">
        <v>51323</v>
      </c>
    </row>
    <row r="531" spans="1:7" ht="17" x14ac:dyDescent="0.2">
      <c r="A531" s="1" t="s">
        <v>607</v>
      </c>
      <c r="B531" s="4" t="s">
        <v>7</v>
      </c>
      <c r="C531" s="4" t="s">
        <v>30</v>
      </c>
      <c r="D531" s="6">
        <v>52407</v>
      </c>
      <c r="E531" s="6">
        <v>59334</v>
      </c>
      <c r="F531" s="6">
        <v>66463</v>
      </c>
      <c r="G531" s="6">
        <v>69524</v>
      </c>
    </row>
    <row r="532" spans="1:7" ht="17" x14ac:dyDescent="0.2">
      <c r="A532" s="1" t="s">
        <v>51</v>
      </c>
      <c r="B532" s="4" t="s">
        <v>7</v>
      </c>
      <c r="C532" s="4" t="s">
        <v>28</v>
      </c>
      <c r="D532" s="6">
        <v>51981</v>
      </c>
      <c r="E532" s="6">
        <v>49637</v>
      </c>
      <c r="F532" s="6">
        <v>50258</v>
      </c>
      <c r="G532" s="6">
        <v>49455</v>
      </c>
    </row>
    <row r="533" spans="1:7" ht="17" x14ac:dyDescent="0.2">
      <c r="A533" s="1" t="s">
        <v>21</v>
      </c>
      <c r="B533" s="4" t="s">
        <v>7</v>
      </c>
      <c r="C533" s="4" t="s">
        <v>22</v>
      </c>
      <c r="D533" s="6">
        <v>51928</v>
      </c>
      <c r="E533" s="6">
        <v>62195</v>
      </c>
      <c r="F533" s="6">
        <v>63832</v>
      </c>
      <c r="G533" s="6">
        <v>66781</v>
      </c>
    </row>
    <row r="534" spans="1:7" ht="17" x14ac:dyDescent="0.2">
      <c r="A534" s="1" t="s">
        <v>29</v>
      </c>
      <c r="B534" s="4" t="s">
        <v>7</v>
      </c>
      <c r="C534" s="4" t="s">
        <v>30</v>
      </c>
      <c r="D534" s="6">
        <v>51765</v>
      </c>
      <c r="E534" s="6">
        <v>58092</v>
      </c>
      <c r="F534" s="6">
        <v>60586</v>
      </c>
      <c r="G534" s="6">
        <v>62075</v>
      </c>
    </row>
    <row r="535" spans="1:7" ht="17" x14ac:dyDescent="0.2">
      <c r="A535" s="1" t="s">
        <v>523</v>
      </c>
      <c r="B535" s="4" t="s">
        <v>11</v>
      </c>
      <c r="C535" s="4" t="s">
        <v>524</v>
      </c>
      <c r="D535" s="6">
        <v>51359</v>
      </c>
      <c r="E535" s="6">
        <v>57971</v>
      </c>
      <c r="F535" s="6">
        <v>60893</v>
      </c>
      <c r="G535" s="6">
        <v>63018</v>
      </c>
    </row>
    <row r="536" spans="1:7" ht="17" x14ac:dyDescent="0.2">
      <c r="A536" s="1" t="s">
        <v>475</v>
      </c>
      <c r="B536" s="4" t="s">
        <v>7</v>
      </c>
      <c r="C536" s="4" t="s">
        <v>423</v>
      </c>
      <c r="D536" s="6">
        <v>51177</v>
      </c>
      <c r="E536" s="6">
        <v>58460</v>
      </c>
      <c r="F536" s="6">
        <v>67095</v>
      </c>
      <c r="G536" s="6">
        <v>72133</v>
      </c>
    </row>
    <row r="537" spans="1:7" ht="17" x14ac:dyDescent="0.2">
      <c r="A537" s="1" t="s">
        <v>722</v>
      </c>
      <c r="B537" s="4" t="s">
        <v>7</v>
      </c>
      <c r="C537" s="4" t="s">
        <v>157</v>
      </c>
      <c r="D537" s="6">
        <v>51068</v>
      </c>
      <c r="E537" s="6">
        <v>54369</v>
      </c>
      <c r="F537" s="6">
        <v>56900</v>
      </c>
      <c r="G537" s="6">
        <v>56040</v>
      </c>
    </row>
    <row r="538" spans="1:7" ht="17" x14ac:dyDescent="0.2">
      <c r="A538" s="1" t="s">
        <v>817</v>
      </c>
      <c r="B538" s="4" t="s">
        <v>7</v>
      </c>
      <c r="C538" s="4" t="s">
        <v>74</v>
      </c>
      <c r="D538" s="6">
        <v>51050</v>
      </c>
      <c r="E538" s="6">
        <v>71200</v>
      </c>
      <c r="F538" s="6">
        <v>89719</v>
      </c>
      <c r="G538" s="6">
        <v>97892</v>
      </c>
    </row>
    <row r="539" spans="1:7" ht="17" x14ac:dyDescent="0.2">
      <c r="A539" s="1" t="s">
        <v>228</v>
      </c>
      <c r="B539" s="4" t="s">
        <v>7</v>
      </c>
      <c r="C539" s="4" t="s">
        <v>50</v>
      </c>
      <c r="D539" s="6">
        <v>51040</v>
      </c>
      <c r="E539" s="6">
        <v>50159</v>
      </c>
      <c r="F539" s="6">
        <v>49117</v>
      </c>
      <c r="G539" s="6">
        <v>46518</v>
      </c>
    </row>
    <row r="540" spans="1:7" ht="17" x14ac:dyDescent="0.2">
      <c r="A540" s="1" t="s">
        <v>441</v>
      </c>
      <c r="B540" s="4" t="s">
        <v>7</v>
      </c>
      <c r="C540" s="4" t="s">
        <v>12</v>
      </c>
      <c r="D540" s="6">
        <v>50917</v>
      </c>
      <c r="E540" s="6">
        <v>61757</v>
      </c>
      <c r="F540" s="6">
        <v>67861</v>
      </c>
      <c r="G540" s="6">
        <v>72480</v>
      </c>
    </row>
    <row r="541" spans="1:7" ht="17" x14ac:dyDescent="0.2">
      <c r="A541" s="1" t="s">
        <v>337</v>
      </c>
      <c r="B541" s="4" t="s">
        <v>7</v>
      </c>
      <c r="C541" s="4" t="s">
        <v>32</v>
      </c>
      <c r="D541" s="6">
        <v>50714</v>
      </c>
      <c r="E541" s="6">
        <v>57083</v>
      </c>
      <c r="F541" s="6">
        <v>57303</v>
      </c>
      <c r="G541" s="6">
        <v>58812</v>
      </c>
    </row>
    <row r="542" spans="1:7" ht="17" x14ac:dyDescent="0.2">
      <c r="A542" s="1" t="s">
        <v>174</v>
      </c>
      <c r="B542" s="4" t="s">
        <v>7</v>
      </c>
      <c r="C542" s="4" t="s">
        <v>175</v>
      </c>
      <c r="D542" s="6">
        <v>50710</v>
      </c>
      <c r="E542" s="6">
        <v>50535</v>
      </c>
      <c r="F542" s="6">
        <v>47653</v>
      </c>
      <c r="G542" s="6">
        <v>45847</v>
      </c>
    </row>
    <row r="543" spans="1:7" ht="17" x14ac:dyDescent="0.2">
      <c r="A543" s="1" t="s">
        <v>63</v>
      </c>
      <c r="B543" s="4" t="s">
        <v>7</v>
      </c>
      <c r="C543" s="4" t="s">
        <v>14</v>
      </c>
      <c r="D543" s="6">
        <v>50707</v>
      </c>
      <c r="E543" s="6">
        <v>54440</v>
      </c>
      <c r="F543" s="6">
        <v>57149</v>
      </c>
      <c r="G543" s="6">
        <v>58311</v>
      </c>
    </row>
    <row r="544" spans="1:7" ht="17" x14ac:dyDescent="0.2">
      <c r="A544" s="1" t="s">
        <v>224</v>
      </c>
      <c r="B544" s="4" t="s">
        <v>7</v>
      </c>
      <c r="C544" s="4" t="s">
        <v>90</v>
      </c>
      <c r="D544" s="6">
        <v>50631</v>
      </c>
      <c r="E544" s="6">
        <v>58331</v>
      </c>
      <c r="F544" s="6">
        <v>64664</v>
      </c>
      <c r="G544" s="6">
        <v>64382</v>
      </c>
    </row>
    <row r="545" spans="1:7" ht="17" x14ac:dyDescent="0.2">
      <c r="A545" s="1" t="s">
        <v>39</v>
      </c>
      <c r="B545" s="4" t="s">
        <v>7</v>
      </c>
      <c r="C545" s="4" t="s">
        <v>12</v>
      </c>
      <c r="D545" s="6">
        <v>50597</v>
      </c>
      <c r="E545" s="6">
        <v>52417</v>
      </c>
      <c r="F545" s="6">
        <v>52620</v>
      </c>
      <c r="G545" s="6">
        <v>52034</v>
      </c>
    </row>
    <row r="546" spans="1:7" ht="17" x14ac:dyDescent="0.2">
      <c r="A546" s="1" t="s">
        <v>153</v>
      </c>
      <c r="B546" s="4" t="s">
        <v>7</v>
      </c>
      <c r="C546" s="4" t="s">
        <v>129</v>
      </c>
      <c r="D546" s="6">
        <v>50484</v>
      </c>
      <c r="E546" s="6">
        <v>67837</v>
      </c>
      <c r="F546" s="6">
        <v>89513</v>
      </c>
      <c r="G546" s="6">
        <v>111876</v>
      </c>
    </row>
    <row r="547" spans="1:7" ht="17" x14ac:dyDescent="0.2">
      <c r="A547" s="1" t="s">
        <v>36</v>
      </c>
      <c r="B547" s="4" t="s">
        <v>7</v>
      </c>
      <c r="C547" s="4" t="s">
        <v>34</v>
      </c>
      <c r="D547" s="6">
        <v>49889</v>
      </c>
      <c r="E547" s="6">
        <v>53613</v>
      </c>
      <c r="F547" s="6">
        <v>53376</v>
      </c>
      <c r="G547" s="6">
        <v>51212</v>
      </c>
    </row>
    <row r="548" spans="1:7" ht="17" x14ac:dyDescent="0.2">
      <c r="A548" s="1" t="s">
        <v>682</v>
      </c>
      <c r="B548" s="4" t="s">
        <v>7</v>
      </c>
      <c r="C548" s="4" t="s">
        <v>34</v>
      </c>
      <c r="D548" s="6">
        <v>49633</v>
      </c>
      <c r="E548" s="6">
        <v>49120</v>
      </c>
      <c r="F548" s="6">
        <v>50249</v>
      </c>
      <c r="G548" s="6">
        <v>48956</v>
      </c>
    </row>
    <row r="549" spans="1:7" ht="17" x14ac:dyDescent="0.2">
      <c r="A549" s="1" t="s">
        <v>749</v>
      </c>
      <c r="B549" s="4" t="s">
        <v>7</v>
      </c>
      <c r="C549" s="4" t="s">
        <v>90</v>
      </c>
      <c r="D549" s="6">
        <v>49625</v>
      </c>
      <c r="E549" s="6">
        <v>56060</v>
      </c>
      <c r="F549" s="6">
        <v>63440</v>
      </c>
      <c r="G549" s="6">
        <v>63916</v>
      </c>
    </row>
    <row r="550" spans="1:7" ht="17" x14ac:dyDescent="0.2">
      <c r="A550" s="1" t="s">
        <v>837</v>
      </c>
      <c r="B550" s="4" t="s">
        <v>7</v>
      </c>
      <c r="C550" s="4" t="s">
        <v>96</v>
      </c>
      <c r="D550" s="6">
        <v>49489</v>
      </c>
      <c r="E550" s="6">
        <v>56281</v>
      </c>
      <c r="F550" s="6">
        <v>63061</v>
      </c>
      <c r="G550" s="6">
        <v>64623</v>
      </c>
    </row>
    <row r="551" spans="1:7" ht="17" x14ac:dyDescent="0.2">
      <c r="A551" s="1" t="s">
        <v>713</v>
      </c>
      <c r="B551" s="4" t="s">
        <v>7</v>
      </c>
      <c r="C551" s="4" t="s">
        <v>60</v>
      </c>
      <c r="D551" s="6">
        <v>49266</v>
      </c>
      <c r="E551" s="6">
        <v>49590</v>
      </c>
      <c r="F551" s="6">
        <v>51205</v>
      </c>
      <c r="G551" s="6">
        <v>51554</v>
      </c>
    </row>
    <row r="552" spans="1:7" ht="17" x14ac:dyDescent="0.2">
      <c r="A552" s="1" t="s">
        <v>495</v>
      </c>
      <c r="B552" s="4" t="s">
        <v>7</v>
      </c>
      <c r="C552" s="4" t="s">
        <v>123</v>
      </c>
      <c r="D552" s="6">
        <v>49216</v>
      </c>
      <c r="E552" s="6">
        <v>56268</v>
      </c>
      <c r="F552" s="6">
        <v>60073</v>
      </c>
      <c r="G552" s="6">
        <v>61022</v>
      </c>
    </row>
    <row r="553" spans="1:7" ht="17" x14ac:dyDescent="0.2">
      <c r="A553" s="1" t="s">
        <v>333</v>
      </c>
      <c r="B553" s="4" t="s">
        <v>7</v>
      </c>
      <c r="C553" s="4" t="s">
        <v>32</v>
      </c>
      <c r="D553" s="6">
        <v>49183</v>
      </c>
      <c r="E553" s="6">
        <v>56663</v>
      </c>
      <c r="F553" s="6">
        <v>64142</v>
      </c>
      <c r="G553" s="6">
        <v>66523</v>
      </c>
    </row>
    <row r="554" spans="1:7" ht="17" x14ac:dyDescent="0.2">
      <c r="A554" s="1" t="s">
        <v>458</v>
      </c>
      <c r="B554" s="4" t="s">
        <v>7</v>
      </c>
      <c r="C554" s="4" t="s">
        <v>56</v>
      </c>
      <c r="D554" s="6">
        <v>49125</v>
      </c>
      <c r="E554" s="6">
        <v>52703</v>
      </c>
      <c r="F554" s="6">
        <v>54598</v>
      </c>
      <c r="G554" s="6">
        <v>54975</v>
      </c>
    </row>
    <row r="555" spans="1:7" ht="17" x14ac:dyDescent="0.2">
      <c r="A555" s="1" t="s">
        <v>250</v>
      </c>
      <c r="B555" s="4" t="s">
        <v>7</v>
      </c>
      <c r="C555" s="4" t="s">
        <v>28</v>
      </c>
      <c r="D555" s="6">
        <v>48963</v>
      </c>
      <c r="E555" s="6">
        <v>48704</v>
      </c>
      <c r="F555" s="6">
        <v>49294</v>
      </c>
      <c r="G555" s="6">
        <v>47823</v>
      </c>
    </row>
    <row r="556" spans="1:7" ht="17" x14ac:dyDescent="0.2">
      <c r="A556" s="1" t="s">
        <v>334</v>
      </c>
      <c r="B556" s="4" t="s">
        <v>7</v>
      </c>
      <c r="C556" s="4" t="s">
        <v>157</v>
      </c>
      <c r="D556" s="6">
        <v>48904</v>
      </c>
      <c r="E556" s="6">
        <v>55643</v>
      </c>
      <c r="F556" s="6">
        <v>65367</v>
      </c>
      <c r="G556" s="6">
        <v>66692</v>
      </c>
    </row>
    <row r="557" spans="1:7" ht="17" x14ac:dyDescent="0.2">
      <c r="A557" s="1" t="s">
        <v>941</v>
      </c>
      <c r="B557" s="4" t="s">
        <v>7</v>
      </c>
      <c r="C557" s="4" t="s">
        <v>24</v>
      </c>
      <c r="D557" s="6">
        <v>48799</v>
      </c>
      <c r="E557" s="6">
        <v>51121</v>
      </c>
      <c r="F557" s="6">
        <v>55067</v>
      </c>
      <c r="G557" s="6">
        <v>55069</v>
      </c>
    </row>
    <row r="558" spans="1:7" ht="17" x14ac:dyDescent="0.2">
      <c r="A558" s="1" t="s">
        <v>190</v>
      </c>
      <c r="B558" s="4" t="s">
        <v>7</v>
      </c>
      <c r="C558" s="4" t="s">
        <v>22</v>
      </c>
      <c r="D558" s="6">
        <v>48605</v>
      </c>
      <c r="E558" s="6">
        <v>51633</v>
      </c>
      <c r="F558" s="6">
        <v>53823</v>
      </c>
      <c r="G558" s="6">
        <v>57900</v>
      </c>
    </row>
    <row r="559" spans="1:7" ht="17" x14ac:dyDescent="0.2">
      <c r="A559" s="1" t="s">
        <v>847</v>
      </c>
      <c r="B559" s="4" t="s">
        <v>7</v>
      </c>
      <c r="C559" s="4" t="s">
        <v>165</v>
      </c>
      <c r="D559" s="6">
        <v>48597</v>
      </c>
      <c r="E559" s="6">
        <v>53204</v>
      </c>
      <c r="F559" s="6">
        <v>57920</v>
      </c>
      <c r="G559" s="6">
        <v>59387</v>
      </c>
    </row>
    <row r="560" spans="1:7" ht="17" x14ac:dyDescent="0.2">
      <c r="A560" s="1" t="s">
        <v>856</v>
      </c>
      <c r="B560" s="4" t="s">
        <v>11</v>
      </c>
      <c r="C560" s="4" t="s">
        <v>197</v>
      </c>
      <c r="D560" s="6">
        <v>48560</v>
      </c>
      <c r="E560" s="6">
        <v>90325</v>
      </c>
      <c r="F560" s="6">
        <v>138115</v>
      </c>
      <c r="G560" s="6">
        <v>171700</v>
      </c>
    </row>
    <row r="561" spans="1:7" ht="17" x14ac:dyDescent="0.2">
      <c r="A561" s="1" t="s">
        <v>838</v>
      </c>
      <c r="B561" s="4" t="s">
        <v>7</v>
      </c>
      <c r="C561" s="4" t="s">
        <v>90</v>
      </c>
      <c r="D561" s="6">
        <v>48456</v>
      </c>
      <c r="E561" s="6">
        <v>54522</v>
      </c>
      <c r="F561" s="6">
        <v>55368</v>
      </c>
      <c r="G561" s="6">
        <v>54539</v>
      </c>
    </row>
    <row r="562" spans="1:7" ht="17" x14ac:dyDescent="0.2">
      <c r="A562" s="1" t="s">
        <v>925</v>
      </c>
      <c r="B562" s="4" t="s">
        <v>11</v>
      </c>
      <c r="C562" s="4" t="s">
        <v>9</v>
      </c>
      <c r="D562" s="6">
        <v>48439</v>
      </c>
      <c r="E562" s="6">
        <v>55177</v>
      </c>
      <c r="F562" s="6">
        <v>58781</v>
      </c>
      <c r="G562" s="6">
        <v>60922</v>
      </c>
    </row>
    <row r="563" spans="1:7" ht="17" x14ac:dyDescent="0.2">
      <c r="A563" s="1" t="s">
        <v>593</v>
      </c>
      <c r="B563" s="4" t="s">
        <v>7</v>
      </c>
      <c r="C563" s="4" t="s">
        <v>24</v>
      </c>
      <c r="D563" s="6">
        <v>48438</v>
      </c>
      <c r="E563" s="6">
        <v>54699</v>
      </c>
      <c r="F563" s="6">
        <v>55241</v>
      </c>
      <c r="G563" s="6">
        <v>53171</v>
      </c>
    </row>
    <row r="564" spans="1:7" ht="17" x14ac:dyDescent="0.2">
      <c r="A564" s="1" t="s">
        <v>637</v>
      </c>
      <c r="B564" s="4" t="s">
        <v>7</v>
      </c>
      <c r="C564" s="4" t="s">
        <v>56</v>
      </c>
      <c r="D564" s="6">
        <v>48139</v>
      </c>
      <c r="E564" s="6">
        <v>48511</v>
      </c>
      <c r="F564" s="6">
        <v>49466</v>
      </c>
      <c r="G564" s="6">
        <v>48271</v>
      </c>
    </row>
    <row r="565" spans="1:7" ht="17" x14ac:dyDescent="0.2">
      <c r="A565" s="1" t="s">
        <v>814</v>
      </c>
      <c r="B565" s="4" t="s">
        <v>7</v>
      </c>
      <c r="C565" s="4" t="s">
        <v>34</v>
      </c>
      <c r="D565" s="6">
        <v>48130</v>
      </c>
      <c r="E565" s="6">
        <v>46361</v>
      </c>
      <c r="F565" s="6">
        <v>43818</v>
      </c>
      <c r="G565" s="6">
        <v>38310</v>
      </c>
    </row>
    <row r="566" spans="1:7" ht="17" x14ac:dyDescent="0.2">
      <c r="A566" s="1" t="s">
        <v>101</v>
      </c>
      <c r="B566" s="4" t="s">
        <v>7</v>
      </c>
      <c r="C566" s="4" t="s">
        <v>14</v>
      </c>
      <c r="D566" s="6">
        <v>48066</v>
      </c>
      <c r="E566" s="6">
        <v>49015</v>
      </c>
      <c r="F566" s="6">
        <v>50977</v>
      </c>
      <c r="G566" s="6">
        <v>51843</v>
      </c>
    </row>
    <row r="567" spans="1:7" ht="17" x14ac:dyDescent="0.2">
      <c r="A567" s="1" t="s">
        <v>719</v>
      </c>
      <c r="B567" s="4" t="s">
        <v>7</v>
      </c>
      <c r="C567" s="4" t="s">
        <v>14</v>
      </c>
      <c r="D567" s="6">
        <v>48056</v>
      </c>
      <c r="E567" s="6">
        <v>48086</v>
      </c>
      <c r="F567" s="6">
        <v>46562</v>
      </c>
      <c r="G567" s="6">
        <v>44161</v>
      </c>
    </row>
    <row r="568" spans="1:7" ht="17" x14ac:dyDescent="0.2">
      <c r="A568" s="1" t="s">
        <v>362</v>
      </c>
      <c r="B568" s="4" t="s">
        <v>7</v>
      </c>
      <c r="C568" s="4" t="s">
        <v>138</v>
      </c>
      <c r="D568" s="6">
        <v>48052</v>
      </c>
      <c r="E568" s="6">
        <v>48995</v>
      </c>
      <c r="F568" s="6">
        <v>47711</v>
      </c>
      <c r="G568" s="6">
        <v>44753</v>
      </c>
    </row>
    <row r="569" spans="1:7" ht="17" x14ac:dyDescent="0.2">
      <c r="A569" s="1" t="s">
        <v>687</v>
      </c>
      <c r="B569" s="4" t="s">
        <v>7</v>
      </c>
      <c r="C569" s="4" t="s">
        <v>12</v>
      </c>
      <c r="D569" s="6">
        <v>48024</v>
      </c>
      <c r="E569" s="6">
        <v>55114</v>
      </c>
      <c r="F569" s="6">
        <v>58459</v>
      </c>
      <c r="G569" s="6">
        <v>58057</v>
      </c>
    </row>
    <row r="570" spans="1:7" ht="17" x14ac:dyDescent="0.2">
      <c r="A570" s="1" t="s">
        <v>913</v>
      </c>
      <c r="B570" s="4" t="s">
        <v>7</v>
      </c>
      <c r="C570" s="4" t="s">
        <v>165</v>
      </c>
      <c r="D570" s="6">
        <v>47880</v>
      </c>
      <c r="E570" s="6">
        <v>49668</v>
      </c>
      <c r="F570" s="6">
        <v>48771</v>
      </c>
      <c r="G570" s="6">
        <v>46176</v>
      </c>
    </row>
    <row r="571" spans="1:7" ht="17" x14ac:dyDescent="0.2">
      <c r="A571" s="1" t="s">
        <v>171</v>
      </c>
      <c r="B571" s="4" t="s">
        <v>7</v>
      </c>
      <c r="C571" s="4" t="s">
        <v>20</v>
      </c>
      <c r="D571" s="6">
        <v>47870</v>
      </c>
      <c r="E571" s="6">
        <v>46909</v>
      </c>
      <c r="F571" s="6">
        <v>43783</v>
      </c>
      <c r="G571" s="6">
        <v>41550</v>
      </c>
    </row>
    <row r="572" spans="1:7" ht="17" x14ac:dyDescent="0.2">
      <c r="A572" s="1" t="s">
        <v>961</v>
      </c>
      <c r="B572" s="4" t="s">
        <v>7</v>
      </c>
      <c r="C572" s="4" t="s">
        <v>32</v>
      </c>
      <c r="D572" s="6">
        <v>47828</v>
      </c>
      <c r="E572" s="6">
        <v>49996</v>
      </c>
      <c r="F572" s="6">
        <v>51461</v>
      </c>
      <c r="G572" s="6">
        <v>50825</v>
      </c>
    </row>
    <row r="573" spans="1:7" ht="17" x14ac:dyDescent="0.2">
      <c r="A573" s="1" t="s">
        <v>805</v>
      </c>
      <c r="B573" s="4" t="s">
        <v>7</v>
      </c>
      <c r="C573" s="4" t="s">
        <v>34</v>
      </c>
      <c r="D573" s="6">
        <v>47796</v>
      </c>
      <c r="E573" s="6">
        <v>53871</v>
      </c>
      <c r="F573" s="6">
        <v>53224</v>
      </c>
      <c r="G573" s="6">
        <v>51736</v>
      </c>
    </row>
    <row r="574" spans="1:7" ht="17" x14ac:dyDescent="0.2">
      <c r="A574" s="1" t="s">
        <v>68</v>
      </c>
      <c r="B574" s="4" t="s">
        <v>7</v>
      </c>
      <c r="C574" s="4" t="s">
        <v>20</v>
      </c>
      <c r="D574" s="6">
        <v>47507</v>
      </c>
      <c r="E574" s="6">
        <v>52516</v>
      </c>
      <c r="F574" s="6">
        <v>53140</v>
      </c>
      <c r="G574" s="6">
        <v>53745</v>
      </c>
    </row>
    <row r="575" spans="1:7" ht="17" x14ac:dyDescent="0.2">
      <c r="A575" s="1" t="s">
        <v>619</v>
      </c>
      <c r="B575" s="4" t="s">
        <v>7</v>
      </c>
      <c r="C575" s="4" t="s">
        <v>20</v>
      </c>
      <c r="D575" s="6">
        <v>47473</v>
      </c>
      <c r="E575" s="6">
        <v>54482</v>
      </c>
      <c r="F575" s="6">
        <v>60932</v>
      </c>
      <c r="G575" s="6">
        <v>61893</v>
      </c>
    </row>
    <row r="576" spans="1:7" ht="17" x14ac:dyDescent="0.2">
      <c r="A576" s="1" t="s">
        <v>154</v>
      </c>
      <c r="B576" s="4" t="s">
        <v>7</v>
      </c>
      <c r="C576" s="4" t="s">
        <v>45</v>
      </c>
      <c r="D576" s="6">
        <v>47131</v>
      </c>
      <c r="E576" s="6">
        <v>45908</v>
      </c>
      <c r="F576" s="6">
        <v>43459</v>
      </c>
      <c r="G576" s="6">
        <v>40968</v>
      </c>
    </row>
    <row r="577" spans="1:7" ht="17" x14ac:dyDescent="0.2">
      <c r="A577" s="1" t="s">
        <v>94</v>
      </c>
      <c r="B577" s="4" t="s">
        <v>7</v>
      </c>
      <c r="C577" s="4" t="s">
        <v>60</v>
      </c>
      <c r="D577" s="6">
        <v>46975</v>
      </c>
      <c r="E577" s="6">
        <v>55187</v>
      </c>
      <c r="F577" s="6">
        <v>61965</v>
      </c>
      <c r="G577" s="6">
        <v>64249</v>
      </c>
    </row>
    <row r="578" spans="1:7" ht="17" x14ac:dyDescent="0.2">
      <c r="A578" s="1" t="s">
        <v>647</v>
      </c>
      <c r="B578" s="4" t="s">
        <v>7</v>
      </c>
      <c r="C578" s="4" t="s">
        <v>108</v>
      </c>
      <c r="D578" s="6">
        <v>46726</v>
      </c>
      <c r="E578" s="6">
        <v>49550</v>
      </c>
      <c r="F578" s="6">
        <v>48270</v>
      </c>
      <c r="G578" s="6">
        <v>48504</v>
      </c>
    </row>
    <row r="579" spans="1:7" ht="17" x14ac:dyDescent="0.2">
      <c r="A579" s="1" t="s">
        <v>304</v>
      </c>
      <c r="B579" s="4" t="s">
        <v>7</v>
      </c>
      <c r="C579" s="4" t="s">
        <v>66</v>
      </c>
      <c r="D579" s="6">
        <v>46719</v>
      </c>
      <c r="E579" s="6">
        <v>45633</v>
      </c>
      <c r="F579" s="6">
        <v>41639</v>
      </c>
      <c r="G579" s="6">
        <v>39126</v>
      </c>
    </row>
    <row r="580" spans="1:7" ht="17" x14ac:dyDescent="0.2">
      <c r="A580" s="1" t="s">
        <v>397</v>
      </c>
      <c r="B580" s="4" t="s">
        <v>7</v>
      </c>
      <c r="C580" s="4" t="s">
        <v>165</v>
      </c>
      <c r="D580" s="6">
        <v>46578</v>
      </c>
      <c r="E580" s="6">
        <v>48702</v>
      </c>
      <c r="F580" s="6">
        <v>42979</v>
      </c>
      <c r="G580" s="6">
        <v>38830</v>
      </c>
    </row>
    <row r="581" spans="1:7" ht="17" x14ac:dyDescent="0.2">
      <c r="A581" s="1" t="s">
        <v>554</v>
      </c>
      <c r="B581" s="4" t="s">
        <v>7</v>
      </c>
      <c r="C581" s="4" t="s">
        <v>28</v>
      </c>
      <c r="D581" s="6">
        <v>46540</v>
      </c>
      <c r="E581" s="6">
        <v>51110</v>
      </c>
      <c r="F581" s="6">
        <v>51607</v>
      </c>
      <c r="G581" s="6">
        <v>50293</v>
      </c>
    </row>
    <row r="582" spans="1:7" ht="17" x14ac:dyDescent="0.2">
      <c r="A582" s="1" t="s">
        <v>372</v>
      </c>
      <c r="B582" s="4" t="s">
        <v>7</v>
      </c>
      <c r="C582" s="4" t="s">
        <v>120</v>
      </c>
      <c r="D582" s="6">
        <v>46302</v>
      </c>
      <c r="E582" s="6">
        <v>55823</v>
      </c>
      <c r="F582" s="6">
        <v>60328</v>
      </c>
      <c r="G582" s="6">
        <v>62249</v>
      </c>
    </row>
    <row r="583" spans="1:7" ht="17" x14ac:dyDescent="0.2">
      <c r="A583" s="1" t="s">
        <v>526</v>
      </c>
      <c r="B583" s="4" t="s">
        <v>7</v>
      </c>
      <c r="C583" s="4" t="s">
        <v>45</v>
      </c>
      <c r="D583" s="6">
        <v>46197</v>
      </c>
      <c r="E583" s="6">
        <v>46471</v>
      </c>
      <c r="F583" s="6">
        <v>46679</v>
      </c>
      <c r="G583" s="6">
        <v>46222</v>
      </c>
    </row>
    <row r="584" spans="1:7" ht="17" x14ac:dyDescent="0.2">
      <c r="A584" s="1" t="s">
        <v>552</v>
      </c>
      <c r="B584" s="4" t="s">
        <v>7</v>
      </c>
      <c r="C584" s="4" t="s">
        <v>96</v>
      </c>
      <c r="D584" s="6">
        <v>46126</v>
      </c>
      <c r="E584" s="6">
        <v>46519</v>
      </c>
      <c r="F584" s="6">
        <v>46918</v>
      </c>
      <c r="G584" s="6">
        <v>45068</v>
      </c>
    </row>
    <row r="585" spans="1:7" ht="17" x14ac:dyDescent="0.2">
      <c r="A585" s="1" t="s">
        <v>761</v>
      </c>
      <c r="B585" s="4" t="s">
        <v>7</v>
      </c>
      <c r="C585" s="4" t="s">
        <v>138</v>
      </c>
      <c r="D585" s="6">
        <v>45957</v>
      </c>
      <c r="E585" s="6">
        <v>51001</v>
      </c>
      <c r="F585" s="6">
        <v>53497</v>
      </c>
      <c r="G585" s="6">
        <v>50923</v>
      </c>
    </row>
    <row r="586" spans="1:7" ht="17" x14ac:dyDescent="0.2">
      <c r="A586" s="1" t="s">
        <v>264</v>
      </c>
      <c r="B586" s="4" t="s">
        <v>7</v>
      </c>
      <c r="C586" s="4" t="s">
        <v>96</v>
      </c>
      <c r="D586" s="6">
        <v>45686</v>
      </c>
      <c r="E586" s="6">
        <v>51001</v>
      </c>
      <c r="F586" s="6">
        <v>53173</v>
      </c>
      <c r="G586" s="6">
        <v>54744</v>
      </c>
    </row>
    <row r="587" spans="1:7" ht="17" x14ac:dyDescent="0.2">
      <c r="A587" s="1" t="s">
        <v>103</v>
      </c>
      <c r="B587" s="4" t="s">
        <v>7</v>
      </c>
      <c r="C587" s="4" t="s">
        <v>66</v>
      </c>
      <c r="D587" s="6">
        <v>45301</v>
      </c>
      <c r="E587" s="6">
        <v>51366</v>
      </c>
      <c r="F587" s="6">
        <v>53905</v>
      </c>
      <c r="G587" s="6">
        <v>55044</v>
      </c>
    </row>
    <row r="588" spans="1:7" ht="17" x14ac:dyDescent="0.2">
      <c r="A588" s="1" t="s">
        <v>928</v>
      </c>
      <c r="B588" s="4" t="s">
        <v>7</v>
      </c>
      <c r="C588" s="4" t="s">
        <v>45</v>
      </c>
      <c r="D588" s="6">
        <v>45050</v>
      </c>
      <c r="E588" s="6">
        <v>43784</v>
      </c>
      <c r="F588" s="6">
        <v>41811</v>
      </c>
      <c r="G588" s="6">
        <v>39498</v>
      </c>
    </row>
    <row r="589" spans="1:7" ht="17" x14ac:dyDescent="0.2">
      <c r="A589" s="1" t="s">
        <v>829</v>
      </c>
      <c r="B589" s="4" t="s">
        <v>7</v>
      </c>
      <c r="C589" s="4" t="s">
        <v>20</v>
      </c>
      <c r="D589" s="6">
        <v>44915</v>
      </c>
      <c r="E589" s="6">
        <v>48292</v>
      </c>
      <c r="F589" s="6">
        <v>49418</v>
      </c>
      <c r="G589" s="6">
        <v>48627</v>
      </c>
    </row>
    <row r="590" spans="1:7" ht="17" x14ac:dyDescent="0.2">
      <c r="A590" s="1" t="s">
        <v>926</v>
      </c>
      <c r="B590" s="4" t="s">
        <v>7</v>
      </c>
      <c r="C590" s="4" t="s">
        <v>20</v>
      </c>
      <c r="D590" s="6">
        <v>44585</v>
      </c>
      <c r="E590" s="6">
        <v>46230</v>
      </c>
      <c r="F590" s="6">
        <v>45949</v>
      </c>
      <c r="G590" s="6">
        <v>45804</v>
      </c>
    </row>
    <row r="591" spans="1:7" ht="17" x14ac:dyDescent="0.2">
      <c r="A591" s="1" t="s">
        <v>764</v>
      </c>
      <c r="B591" s="4" t="s">
        <v>7</v>
      </c>
      <c r="C591" s="4" t="s">
        <v>30</v>
      </c>
      <c r="D591" s="6">
        <v>44511</v>
      </c>
      <c r="E591" s="6">
        <v>46597</v>
      </c>
      <c r="F591" s="6">
        <v>46647</v>
      </c>
      <c r="G591" s="6">
        <v>44887</v>
      </c>
    </row>
    <row r="592" spans="1:7" ht="17" x14ac:dyDescent="0.2">
      <c r="A592" s="1" t="s">
        <v>366</v>
      </c>
      <c r="B592" s="4" t="s">
        <v>7</v>
      </c>
      <c r="C592" s="4" t="s">
        <v>120</v>
      </c>
      <c r="D592" s="6">
        <v>44506</v>
      </c>
      <c r="E592" s="6">
        <v>52532</v>
      </c>
      <c r="F592" s="6">
        <v>55488</v>
      </c>
      <c r="G592" s="6">
        <v>57078</v>
      </c>
    </row>
    <row r="593" spans="1:7" ht="17" x14ac:dyDescent="0.2">
      <c r="A593" s="1" t="s">
        <v>437</v>
      </c>
      <c r="B593" s="4" t="s">
        <v>7</v>
      </c>
      <c r="C593" s="4" t="s">
        <v>45</v>
      </c>
      <c r="D593" s="6">
        <v>44164</v>
      </c>
      <c r="E593" s="6">
        <v>45613</v>
      </c>
      <c r="F593" s="6">
        <v>46009</v>
      </c>
      <c r="G593" s="6">
        <v>45168</v>
      </c>
    </row>
    <row r="594" spans="1:7" ht="17" x14ac:dyDescent="0.2">
      <c r="A594" s="1" t="s">
        <v>476</v>
      </c>
      <c r="B594" s="4" t="s">
        <v>7</v>
      </c>
      <c r="C594" s="4" t="s">
        <v>108</v>
      </c>
      <c r="D594" s="6">
        <v>44076</v>
      </c>
      <c r="E594" s="6">
        <v>49119</v>
      </c>
      <c r="F594" s="6">
        <v>52588</v>
      </c>
      <c r="G594" s="6">
        <v>56159</v>
      </c>
    </row>
    <row r="595" spans="1:7" ht="17" x14ac:dyDescent="0.2">
      <c r="A595" s="1" t="s">
        <v>692</v>
      </c>
      <c r="B595" s="4" t="s">
        <v>7</v>
      </c>
      <c r="C595" s="4" t="s">
        <v>12</v>
      </c>
      <c r="D595" s="6">
        <v>43949</v>
      </c>
      <c r="E595" s="6">
        <v>48491</v>
      </c>
      <c r="F595" s="6">
        <v>49789</v>
      </c>
      <c r="G595" s="6">
        <v>49728</v>
      </c>
    </row>
    <row r="596" spans="1:7" ht="17" x14ac:dyDescent="0.2">
      <c r="A596" s="1" t="s">
        <v>126</v>
      </c>
      <c r="B596" s="4" t="s">
        <v>7</v>
      </c>
      <c r="C596" s="4" t="s">
        <v>127</v>
      </c>
      <c r="D596" s="6">
        <v>43820</v>
      </c>
      <c r="E596" s="6">
        <v>46098</v>
      </c>
      <c r="F596" s="6">
        <v>45443</v>
      </c>
      <c r="G596" s="6">
        <v>41980</v>
      </c>
    </row>
    <row r="597" spans="1:7" ht="17" x14ac:dyDescent="0.2">
      <c r="A597" s="1" t="s">
        <v>421</v>
      </c>
      <c r="B597" s="4" t="s">
        <v>7</v>
      </c>
      <c r="C597" s="4" t="s">
        <v>16</v>
      </c>
      <c r="D597" s="6">
        <v>43431</v>
      </c>
      <c r="E597" s="6">
        <v>46540</v>
      </c>
      <c r="F597" s="6">
        <v>46686</v>
      </c>
      <c r="G597" s="6">
        <v>45749</v>
      </c>
    </row>
    <row r="598" spans="1:7" ht="17" x14ac:dyDescent="0.2">
      <c r="A598" s="1" t="s">
        <v>143</v>
      </c>
      <c r="B598" s="4" t="s">
        <v>7</v>
      </c>
      <c r="C598" s="4" t="s">
        <v>38</v>
      </c>
      <c r="D598" s="6">
        <v>43185</v>
      </c>
      <c r="E598" s="6">
        <v>43943</v>
      </c>
      <c r="F598" s="6">
        <v>47140</v>
      </c>
      <c r="G598" s="6">
        <v>46582</v>
      </c>
    </row>
    <row r="599" spans="1:7" ht="17" x14ac:dyDescent="0.2">
      <c r="A599" s="1" t="s">
        <v>849</v>
      </c>
      <c r="B599" s="4" t="s">
        <v>7</v>
      </c>
      <c r="C599" s="4" t="s">
        <v>24</v>
      </c>
      <c r="D599" s="6">
        <v>43125</v>
      </c>
      <c r="E599" s="6">
        <v>55961</v>
      </c>
      <c r="F599" s="6">
        <v>70246</v>
      </c>
      <c r="G599" s="6">
        <v>77296</v>
      </c>
    </row>
    <row r="600" spans="1:7" ht="17" x14ac:dyDescent="0.2">
      <c r="A600" s="1" t="s">
        <v>616</v>
      </c>
      <c r="B600" s="4" t="s">
        <v>7</v>
      </c>
      <c r="C600" s="4" t="s">
        <v>112</v>
      </c>
      <c r="D600" s="6">
        <v>43032</v>
      </c>
      <c r="E600" s="6">
        <v>37705</v>
      </c>
      <c r="F600" s="6">
        <v>36754</v>
      </c>
      <c r="G600" s="6">
        <v>32607</v>
      </c>
    </row>
    <row r="601" spans="1:7" ht="17" x14ac:dyDescent="0.2">
      <c r="A601" s="1" t="s">
        <v>375</v>
      </c>
      <c r="B601" s="4" t="s">
        <v>7</v>
      </c>
      <c r="C601" s="4" t="s">
        <v>96</v>
      </c>
      <c r="D601" s="6">
        <v>42964</v>
      </c>
      <c r="E601" s="6">
        <v>48070</v>
      </c>
      <c r="F601" s="6">
        <v>52275</v>
      </c>
      <c r="G601" s="6">
        <v>54206</v>
      </c>
    </row>
    <row r="602" spans="1:7" ht="17" x14ac:dyDescent="0.2">
      <c r="A602" s="1" t="s">
        <v>113</v>
      </c>
      <c r="B602" s="4" t="s">
        <v>7</v>
      </c>
      <c r="C602" s="4" t="s">
        <v>56</v>
      </c>
      <c r="D602" s="6">
        <v>42836</v>
      </c>
      <c r="E602" s="6">
        <v>45912</v>
      </c>
      <c r="F602" s="6">
        <v>46129</v>
      </c>
      <c r="G602" s="6">
        <v>45668</v>
      </c>
    </row>
    <row r="603" spans="1:7" ht="17" x14ac:dyDescent="0.2">
      <c r="A603" s="1" t="s">
        <v>377</v>
      </c>
      <c r="B603" s="4" t="s">
        <v>7</v>
      </c>
      <c r="C603" s="4" t="s">
        <v>151</v>
      </c>
      <c r="D603" s="6">
        <v>42635</v>
      </c>
      <c r="E603" s="6">
        <v>58675</v>
      </c>
      <c r="F603" s="6">
        <v>73538</v>
      </c>
      <c r="G603" s="6">
        <v>77720</v>
      </c>
    </row>
    <row r="604" spans="1:7" ht="17" x14ac:dyDescent="0.2">
      <c r="A604" s="1" t="s">
        <v>503</v>
      </c>
      <c r="B604" s="4" t="s">
        <v>7</v>
      </c>
      <c r="C604" s="4" t="s">
        <v>62</v>
      </c>
      <c r="D604" s="6">
        <v>42613</v>
      </c>
      <c r="E604" s="6">
        <v>56413</v>
      </c>
      <c r="F604" s="6">
        <v>67526</v>
      </c>
      <c r="G604" s="6">
        <v>70503</v>
      </c>
    </row>
    <row r="605" spans="1:7" ht="17" x14ac:dyDescent="0.2">
      <c r="A605" s="1" t="s">
        <v>929</v>
      </c>
      <c r="B605" s="4" t="s">
        <v>7</v>
      </c>
      <c r="C605" s="4" t="s">
        <v>157</v>
      </c>
      <c r="D605" s="6">
        <v>42514</v>
      </c>
      <c r="E605" s="6">
        <v>48270</v>
      </c>
      <c r="F605" s="6">
        <v>52595</v>
      </c>
      <c r="G605" s="6">
        <v>53652</v>
      </c>
    </row>
    <row r="606" spans="1:7" ht="17" x14ac:dyDescent="0.2">
      <c r="A606" s="1" t="s">
        <v>668</v>
      </c>
      <c r="B606" s="4" t="s">
        <v>7</v>
      </c>
      <c r="C606" s="4" t="s">
        <v>669</v>
      </c>
      <c r="D606" s="6">
        <v>42472</v>
      </c>
      <c r="E606" s="6">
        <v>52202</v>
      </c>
      <c r="F606" s="6">
        <v>53938</v>
      </c>
      <c r="G606" s="6">
        <v>54276</v>
      </c>
    </row>
    <row r="607" spans="1:7" ht="17" x14ac:dyDescent="0.2">
      <c r="A607" s="1" t="s">
        <v>73</v>
      </c>
      <c r="B607" s="4" t="s">
        <v>7</v>
      </c>
      <c r="C607" s="4" t="s">
        <v>74</v>
      </c>
      <c r="D607" s="6">
        <v>42383</v>
      </c>
      <c r="E607" s="6">
        <v>49011</v>
      </c>
      <c r="F607" s="6">
        <v>52279</v>
      </c>
      <c r="G607" s="6">
        <v>53285</v>
      </c>
    </row>
    <row r="608" spans="1:7" ht="17" x14ac:dyDescent="0.2">
      <c r="A608" s="1" t="s">
        <v>115</v>
      </c>
      <c r="B608" s="4" t="s">
        <v>7</v>
      </c>
      <c r="C608" s="4" t="s">
        <v>20</v>
      </c>
      <c r="D608" s="6">
        <v>42310</v>
      </c>
      <c r="E608" s="6">
        <v>46002</v>
      </c>
      <c r="F608" s="6">
        <v>45851</v>
      </c>
      <c r="G608" s="6">
        <v>45358</v>
      </c>
    </row>
    <row r="609" spans="1:7" ht="17" x14ac:dyDescent="0.2">
      <c r="A609" s="1" t="s">
        <v>291</v>
      </c>
      <c r="B609" s="4" t="s">
        <v>7</v>
      </c>
      <c r="C609" s="4" t="s">
        <v>14</v>
      </c>
      <c r="D609" s="6">
        <v>42299</v>
      </c>
      <c r="E609" s="6">
        <v>43204</v>
      </c>
      <c r="F609" s="6">
        <v>45048</v>
      </c>
      <c r="G609" s="6">
        <v>43265</v>
      </c>
    </row>
    <row r="610" spans="1:7" ht="17" x14ac:dyDescent="0.2">
      <c r="A610" s="1" t="s">
        <v>931</v>
      </c>
      <c r="B610" s="4" t="s">
        <v>7</v>
      </c>
      <c r="C610" s="4" t="s">
        <v>30</v>
      </c>
      <c r="D610" s="6">
        <v>42283</v>
      </c>
      <c r="E610" s="6">
        <v>44916</v>
      </c>
      <c r="F610" s="6">
        <v>47768</v>
      </c>
      <c r="G610" s="6">
        <v>47079</v>
      </c>
    </row>
    <row r="611" spans="1:7" ht="17" x14ac:dyDescent="0.2">
      <c r="A611" s="1" t="s">
        <v>229</v>
      </c>
      <c r="B611" s="4" t="s">
        <v>7</v>
      </c>
      <c r="C611" s="4" t="s">
        <v>22</v>
      </c>
      <c r="D611" s="6">
        <v>42207</v>
      </c>
      <c r="E611" s="6">
        <v>45050</v>
      </c>
      <c r="F611" s="6">
        <v>48376</v>
      </c>
      <c r="G611" s="6">
        <v>49437</v>
      </c>
    </row>
    <row r="612" spans="1:7" ht="17" x14ac:dyDescent="0.2">
      <c r="A612" s="1" t="s">
        <v>715</v>
      </c>
      <c r="B612" s="4" t="s">
        <v>7</v>
      </c>
      <c r="C612" s="4" t="s">
        <v>56</v>
      </c>
      <c r="D612" s="6">
        <v>42182</v>
      </c>
      <c r="E612" s="6">
        <v>45126</v>
      </c>
      <c r="F612" s="6">
        <v>47050</v>
      </c>
      <c r="G612" s="6">
        <v>46248</v>
      </c>
    </row>
    <row r="613" spans="1:7" ht="17" x14ac:dyDescent="0.2">
      <c r="A613" s="1" t="s">
        <v>454</v>
      </c>
      <c r="B613" s="4" t="s">
        <v>7</v>
      </c>
      <c r="C613" s="4" t="s">
        <v>138</v>
      </c>
      <c r="D613" s="6">
        <v>42041</v>
      </c>
      <c r="E613" s="6">
        <v>42166</v>
      </c>
      <c r="F613" s="6">
        <v>40900</v>
      </c>
      <c r="G613" s="6">
        <v>38902</v>
      </c>
    </row>
    <row r="614" spans="1:7" ht="17" x14ac:dyDescent="0.2">
      <c r="A614" s="1" t="s">
        <v>595</v>
      </c>
      <c r="B614" s="4" t="s">
        <v>7</v>
      </c>
      <c r="C614" s="4" t="s">
        <v>38</v>
      </c>
      <c r="D614" s="6">
        <v>41989</v>
      </c>
      <c r="E614" s="6">
        <v>41814</v>
      </c>
      <c r="F614" s="6">
        <v>41207</v>
      </c>
      <c r="G614" s="6">
        <v>38798</v>
      </c>
    </row>
    <row r="615" spans="1:7" ht="17" x14ac:dyDescent="0.2">
      <c r="A615" s="1" t="s">
        <v>225</v>
      </c>
      <c r="B615" s="4" t="s">
        <v>7</v>
      </c>
      <c r="C615" s="4" t="s">
        <v>165</v>
      </c>
      <c r="D615" s="6">
        <v>41875</v>
      </c>
      <c r="E615" s="6">
        <v>40619</v>
      </c>
      <c r="F615" s="6">
        <v>34153</v>
      </c>
      <c r="G615" s="6">
        <v>31333</v>
      </c>
    </row>
    <row r="616" spans="1:7" ht="17" x14ac:dyDescent="0.2">
      <c r="A616" s="1" t="s">
        <v>305</v>
      </c>
      <c r="B616" s="4" t="s">
        <v>7</v>
      </c>
      <c r="C616" s="4" t="s">
        <v>30</v>
      </c>
      <c r="D616" s="6">
        <v>41745</v>
      </c>
      <c r="E616" s="6">
        <v>46259</v>
      </c>
      <c r="F616" s="6">
        <v>54114</v>
      </c>
      <c r="G616" s="6">
        <v>53061</v>
      </c>
    </row>
    <row r="617" spans="1:7" ht="17" x14ac:dyDescent="0.2">
      <c r="A617" s="1" t="s">
        <v>774</v>
      </c>
      <c r="B617" s="4" t="s">
        <v>7</v>
      </c>
      <c r="C617" s="4" t="s">
        <v>38</v>
      </c>
      <c r="D617" s="6">
        <v>41745</v>
      </c>
      <c r="E617" s="6">
        <v>42503</v>
      </c>
      <c r="F617" s="6">
        <v>46740</v>
      </c>
      <c r="G617" s="6">
        <v>47196</v>
      </c>
    </row>
    <row r="618" spans="1:7" ht="17" x14ac:dyDescent="0.2">
      <c r="A618" s="1" t="s">
        <v>202</v>
      </c>
      <c r="B618" s="4" t="s">
        <v>7</v>
      </c>
      <c r="C618" s="4" t="s">
        <v>138</v>
      </c>
      <c r="D618" s="6">
        <v>41561</v>
      </c>
      <c r="E618" s="6">
        <v>41678</v>
      </c>
      <c r="F618" s="6">
        <v>39437</v>
      </c>
      <c r="G618" s="6">
        <v>37620</v>
      </c>
    </row>
    <row r="619" spans="1:7" ht="17" x14ac:dyDescent="0.2">
      <c r="A619" s="1" t="s">
        <v>234</v>
      </c>
      <c r="B619" s="4" t="s">
        <v>7</v>
      </c>
      <c r="C619" s="4" t="s">
        <v>16</v>
      </c>
      <c r="D619" s="6">
        <v>41502</v>
      </c>
      <c r="E619" s="6">
        <v>45781</v>
      </c>
      <c r="F619" s="6">
        <v>45248</v>
      </c>
      <c r="G619" s="6">
        <v>43622</v>
      </c>
    </row>
    <row r="620" spans="1:7" ht="17" x14ac:dyDescent="0.2">
      <c r="A620" s="1" t="s">
        <v>790</v>
      </c>
      <c r="B620" s="4" t="s">
        <v>7</v>
      </c>
      <c r="C620" s="4" t="s">
        <v>30</v>
      </c>
      <c r="D620" s="6">
        <v>41370</v>
      </c>
      <c r="E620" s="6">
        <v>49196</v>
      </c>
      <c r="F620" s="6">
        <v>57858</v>
      </c>
      <c r="G620" s="6">
        <v>61452</v>
      </c>
    </row>
    <row r="621" spans="1:7" ht="17" x14ac:dyDescent="0.2">
      <c r="A621" s="1" t="s">
        <v>351</v>
      </c>
      <c r="B621" s="4" t="s">
        <v>7</v>
      </c>
      <c r="C621" s="4" t="s">
        <v>157</v>
      </c>
      <c r="D621" s="6">
        <v>41307</v>
      </c>
      <c r="E621" s="6">
        <v>41170</v>
      </c>
      <c r="F621" s="6">
        <v>52274</v>
      </c>
      <c r="G621" s="6">
        <v>52014</v>
      </c>
    </row>
    <row r="622" spans="1:7" ht="17" x14ac:dyDescent="0.2">
      <c r="A622" s="1" t="s">
        <v>819</v>
      </c>
      <c r="B622" s="4" t="s">
        <v>7</v>
      </c>
      <c r="C622" s="4" t="s">
        <v>60</v>
      </c>
      <c r="D622" s="6">
        <v>41232</v>
      </c>
      <c r="E622" s="6">
        <v>45230</v>
      </c>
      <c r="F622" s="6">
        <v>46187</v>
      </c>
      <c r="G622" s="6">
        <v>45454</v>
      </c>
    </row>
    <row r="623" spans="1:7" ht="17" x14ac:dyDescent="0.2">
      <c r="A623" s="1" t="s">
        <v>374</v>
      </c>
      <c r="B623" s="4" t="s">
        <v>7</v>
      </c>
      <c r="C623" s="4" t="s">
        <v>195</v>
      </c>
      <c r="D623" s="6">
        <v>41182</v>
      </c>
      <c r="E623" s="6">
        <v>46234</v>
      </c>
      <c r="F623" s="6">
        <v>60424</v>
      </c>
      <c r="G623" s="6">
        <v>60557</v>
      </c>
    </row>
    <row r="624" spans="1:7" ht="17" x14ac:dyDescent="0.2">
      <c r="A624" s="1" t="s">
        <v>454</v>
      </c>
      <c r="B624" s="4" t="s">
        <v>7</v>
      </c>
      <c r="C624" s="4" t="s">
        <v>12</v>
      </c>
      <c r="D624" s="6">
        <v>41049</v>
      </c>
      <c r="E624" s="6">
        <v>46716</v>
      </c>
      <c r="F624" s="6">
        <v>50834</v>
      </c>
      <c r="G624" s="6">
        <v>52592</v>
      </c>
    </row>
    <row r="625" spans="1:7" ht="17" x14ac:dyDescent="0.2">
      <c r="A625" s="1" t="s">
        <v>575</v>
      </c>
      <c r="B625" s="4" t="s">
        <v>7</v>
      </c>
      <c r="C625" s="4" t="s">
        <v>14</v>
      </c>
      <c r="D625" s="6">
        <v>40950</v>
      </c>
      <c r="E625" s="6">
        <v>43944</v>
      </c>
      <c r="F625" s="6">
        <v>45837</v>
      </c>
      <c r="G625" s="6">
        <v>43877</v>
      </c>
    </row>
    <row r="626" spans="1:7" ht="17" x14ac:dyDescent="0.2">
      <c r="A626" s="1" t="s">
        <v>384</v>
      </c>
      <c r="B626" s="4" t="s">
        <v>7</v>
      </c>
      <c r="C626" s="4" t="s">
        <v>32</v>
      </c>
      <c r="D626" s="6">
        <v>40844</v>
      </c>
      <c r="E626" s="6">
        <v>43909</v>
      </c>
      <c r="F626" s="6">
        <v>45051</v>
      </c>
      <c r="G626" s="6">
        <v>45108</v>
      </c>
    </row>
    <row r="627" spans="1:7" ht="17" x14ac:dyDescent="0.2">
      <c r="A627" s="1" t="s">
        <v>751</v>
      </c>
      <c r="B627" s="4" t="s">
        <v>7</v>
      </c>
      <c r="C627" s="4" t="s">
        <v>32</v>
      </c>
      <c r="D627" s="6">
        <v>40690</v>
      </c>
      <c r="E627" s="6">
        <v>44139</v>
      </c>
      <c r="F627" s="6">
        <v>46185</v>
      </c>
      <c r="G627" s="6">
        <v>46403</v>
      </c>
    </row>
    <row r="628" spans="1:7" ht="17" x14ac:dyDescent="0.2">
      <c r="A628" s="1" t="s">
        <v>756</v>
      </c>
      <c r="B628" s="4" t="s">
        <v>7</v>
      </c>
      <c r="C628" s="4" t="s">
        <v>12</v>
      </c>
      <c r="D628" s="6">
        <v>40518</v>
      </c>
      <c r="E628" s="6">
        <v>53573</v>
      </c>
      <c r="F628" s="6">
        <v>60968</v>
      </c>
      <c r="G628" s="6">
        <v>64525</v>
      </c>
    </row>
    <row r="629" spans="1:7" ht="17" x14ac:dyDescent="0.2">
      <c r="A629" s="1" t="s">
        <v>192</v>
      </c>
      <c r="B629" s="4" t="s">
        <v>11</v>
      </c>
      <c r="C629" s="4" t="s">
        <v>193</v>
      </c>
      <c r="D629" s="6">
        <v>40443</v>
      </c>
      <c r="E629" s="6">
        <v>52477</v>
      </c>
      <c r="F629" s="6">
        <v>55274</v>
      </c>
      <c r="G629" s="6">
        <v>55414</v>
      </c>
    </row>
    <row r="630" spans="1:7" ht="17" x14ac:dyDescent="0.2">
      <c r="A630" s="1" t="s">
        <v>350</v>
      </c>
      <c r="B630" s="4" t="s">
        <v>7</v>
      </c>
      <c r="C630" s="4" t="s">
        <v>50</v>
      </c>
      <c r="D630" s="6">
        <v>40342</v>
      </c>
      <c r="E630" s="6">
        <v>40230</v>
      </c>
      <c r="F630" s="6">
        <v>38013</v>
      </c>
      <c r="G630" s="6">
        <v>36277</v>
      </c>
    </row>
    <row r="631" spans="1:7" ht="17" x14ac:dyDescent="0.2">
      <c r="A631" s="1" t="s">
        <v>316</v>
      </c>
      <c r="B631" s="4" t="s">
        <v>7</v>
      </c>
      <c r="C631" s="4" t="s">
        <v>34</v>
      </c>
      <c r="D631" s="6">
        <v>40240</v>
      </c>
      <c r="E631" s="6">
        <v>43639</v>
      </c>
      <c r="F631" s="6">
        <v>49952</v>
      </c>
      <c r="G631" s="6">
        <v>51909</v>
      </c>
    </row>
    <row r="632" spans="1:7" ht="17" x14ac:dyDescent="0.2">
      <c r="A632" s="1" t="s">
        <v>695</v>
      </c>
      <c r="B632" s="4" t="s">
        <v>7</v>
      </c>
      <c r="C632" s="4" t="s">
        <v>342</v>
      </c>
      <c r="D632" s="6">
        <v>40216</v>
      </c>
      <c r="E632" s="6">
        <v>51298</v>
      </c>
      <c r="F632" s="6">
        <v>53594</v>
      </c>
      <c r="G632" s="6">
        <v>53889</v>
      </c>
    </row>
    <row r="633" spans="1:7" ht="17" x14ac:dyDescent="0.2">
      <c r="A633" s="1" t="s">
        <v>302</v>
      </c>
      <c r="B633" s="4" t="s">
        <v>7</v>
      </c>
      <c r="C633" s="4" t="s">
        <v>12</v>
      </c>
      <c r="D633" s="6">
        <v>39955</v>
      </c>
      <c r="E633" s="6">
        <v>41191</v>
      </c>
      <c r="F633" s="6">
        <v>41280</v>
      </c>
      <c r="G633" s="6">
        <v>41619</v>
      </c>
    </row>
    <row r="634" spans="1:7" ht="17" x14ac:dyDescent="0.2">
      <c r="A634" s="1" t="s">
        <v>6</v>
      </c>
      <c r="B634" s="4" t="s">
        <v>7</v>
      </c>
      <c r="C634" s="4" t="s">
        <v>8</v>
      </c>
      <c r="D634" s="6">
        <v>39936</v>
      </c>
      <c r="E634" s="6">
        <v>39835</v>
      </c>
      <c r="F634" s="6">
        <v>40603</v>
      </c>
      <c r="G634" s="6">
        <v>43191</v>
      </c>
    </row>
    <row r="635" spans="1:7" ht="17" x14ac:dyDescent="0.2">
      <c r="A635" s="1" t="s">
        <v>249</v>
      </c>
      <c r="B635" s="4" t="s">
        <v>7</v>
      </c>
      <c r="C635" s="4" t="s">
        <v>12</v>
      </c>
      <c r="D635" s="6">
        <v>39926</v>
      </c>
      <c r="E635" s="6">
        <v>45113</v>
      </c>
      <c r="F635" s="6">
        <v>47840</v>
      </c>
      <c r="G635" s="6">
        <v>49565</v>
      </c>
    </row>
    <row r="636" spans="1:7" ht="17" x14ac:dyDescent="0.2">
      <c r="A636" s="1" t="s">
        <v>623</v>
      </c>
      <c r="B636" s="4" t="s">
        <v>7</v>
      </c>
      <c r="C636" s="4" t="s">
        <v>50</v>
      </c>
      <c r="D636" s="6">
        <v>39907</v>
      </c>
      <c r="E636" s="6">
        <v>41723</v>
      </c>
      <c r="F636" s="6">
        <v>42749</v>
      </c>
      <c r="G636" s="6">
        <v>42929</v>
      </c>
    </row>
    <row r="637" spans="1:7" ht="17" x14ac:dyDescent="0.2">
      <c r="A637" s="1" t="s">
        <v>916</v>
      </c>
      <c r="B637" s="4" t="s">
        <v>7</v>
      </c>
      <c r="C637" s="4" t="s">
        <v>56</v>
      </c>
      <c r="D637" s="6">
        <v>39884</v>
      </c>
      <c r="E637" s="6">
        <v>39263</v>
      </c>
      <c r="F637" s="6">
        <v>38440</v>
      </c>
      <c r="G637" s="6">
        <v>36895</v>
      </c>
    </row>
    <row r="638" spans="1:7" ht="17" x14ac:dyDescent="0.2">
      <c r="A638" s="1" t="s">
        <v>200</v>
      </c>
      <c r="B638" s="4" t="s">
        <v>7</v>
      </c>
      <c r="C638" s="4" t="s">
        <v>20</v>
      </c>
      <c r="D638" s="6">
        <v>39443</v>
      </c>
      <c r="E638" s="6">
        <v>40936</v>
      </c>
      <c r="F638" s="6">
        <v>40814</v>
      </c>
      <c r="G638" s="6">
        <v>40959</v>
      </c>
    </row>
    <row r="639" spans="1:7" ht="17" x14ac:dyDescent="0.2">
      <c r="A639" s="1" t="s">
        <v>831</v>
      </c>
      <c r="B639" s="4" t="s">
        <v>7</v>
      </c>
      <c r="C639" s="4" t="s">
        <v>157</v>
      </c>
      <c r="D639" s="6">
        <v>39376</v>
      </c>
      <c r="E639" s="6">
        <v>40437</v>
      </c>
      <c r="F639" s="6">
        <v>39188</v>
      </c>
      <c r="G639" s="6">
        <v>38458</v>
      </c>
    </row>
    <row r="640" spans="1:7" ht="17" x14ac:dyDescent="0.2">
      <c r="A640" s="1" t="s">
        <v>270</v>
      </c>
      <c r="B640" s="4" t="s">
        <v>7</v>
      </c>
      <c r="C640" s="4" t="s">
        <v>20</v>
      </c>
      <c r="D640" s="6">
        <v>39350</v>
      </c>
      <c r="E640" s="6">
        <v>39502</v>
      </c>
      <c r="F640" s="6">
        <v>39030</v>
      </c>
      <c r="G640" s="6">
        <v>38165</v>
      </c>
    </row>
    <row r="641" spans="1:7" ht="17" x14ac:dyDescent="0.2">
      <c r="A641" s="1" t="s">
        <v>721</v>
      </c>
      <c r="B641" s="4" t="s">
        <v>7</v>
      </c>
      <c r="C641" s="4" t="s">
        <v>138</v>
      </c>
      <c r="D641" s="6">
        <v>39301</v>
      </c>
      <c r="E641" s="6">
        <v>39734</v>
      </c>
      <c r="F641" s="6">
        <v>38948</v>
      </c>
      <c r="G641" s="6">
        <v>35761</v>
      </c>
    </row>
    <row r="642" spans="1:7" ht="17" x14ac:dyDescent="0.2">
      <c r="A642" s="1" t="s">
        <v>181</v>
      </c>
      <c r="B642" s="4" t="s">
        <v>7</v>
      </c>
      <c r="C642" s="4" t="s">
        <v>20</v>
      </c>
      <c r="D642" s="6">
        <v>39024</v>
      </c>
      <c r="E642" s="6">
        <v>40813</v>
      </c>
      <c r="F642" s="6">
        <v>40091</v>
      </c>
      <c r="G642" s="6">
        <v>39022</v>
      </c>
    </row>
    <row r="643" spans="1:7" ht="17" x14ac:dyDescent="0.2">
      <c r="A643" s="1" t="s">
        <v>42</v>
      </c>
      <c r="B643" s="4" t="s">
        <v>7</v>
      </c>
      <c r="C643" s="4" t="s">
        <v>16</v>
      </c>
      <c r="D643" s="6">
        <v>38982</v>
      </c>
      <c r="E643" s="6">
        <v>42289</v>
      </c>
      <c r="F643" s="6">
        <v>42476</v>
      </c>
      <c r="G643" s="6">
        <v>40599</v>
      </c>
    </row>
    <row r="644" spans="1:7" ht="17" x14ac:dyDescent="0.2">
      <c r="A644" s="1" t="s">
        <v>883</v>
      </c>
      <c r="B644" s="4" t="s">
        <v>7</v>
      </c>
      <c r="C644" s="4" t="s">
        <v>24</v>
      </c>
      <c r="D644" s="6">
        <v>38943</v>
      </c>
      <c r="E644" s="6">
        <v>42791</v>
      </c>
      <c r="F644" s="6">
        <v>44724</v>
      </c>
      <c r="G644" s="6">
        <v>44448</v>
      </c>
    </row>
    <row r="645" spans="1:7" ht="17" x14ac:dyDescent="0.2">
      <c r="A645" s="1" t="s">
        <v>173</v>
      </c>
      <c r="B645" s="4" t="s">
        <v>7</v>
      </c>
      <c r="C645" s="4" t="s">
        <v>135</v>
      </c>
      <c r="D645" s="6">
        <v>38893</v>
      </c>
      <c r="E645" s="6">
        <v>41554</v>
      </c>
      <c r="F645" s="6">
        <v>43019</v>
      </c>
      <c r="G645" s="6">
        <v>44689</v>
      </c>
    </row>
    <row r="646" spans="1:7" ht="17" x14ac:dyDescent="0.2">
      <c r="A646" s="1" t="s">
        <v>417</v>
      </c>
      <c r="B646" s="4" t="s">
        <v>7</v>
      </c>
      <c r="C646" s="4" t="s">
        <v>30</v>
      </c>
      <c r="D646" s="6">
        <v>38892</v>
      </c>
      <c r="E646" s="6">
        <v>42946</v>
      </c>
      <c r="F646" s="6">
        <v>45419</v>
      </c>
      <c r="G646" s="6">
        <v>44582</v>
      </c>
    </row>
    <row r="647" spans="1:7" ht="17" x14ac:dyDescent="0.2">
      <c r="A647" s="1" t="s">
        <v>641</v>
      </c>
      <c r="B647" s="4" t="s">
        <v>7</v>
      </c>
      <c r="C647" s="4" t="s">
        <v>26</v>
      </c>
      <c r="D647" s="6">
        <v>38889</v>
      </c>
      <c r="E647" s="6">
        <v>44481</v>
      </c>
      <c r="F647" s="6">
        <v>46033</v>
      </c>
      <c r="G647" s="6">
        <v>49388</v>
      </c>
    </row>
    <row r="648" spans="1:7" ht="17" x14ac:dyDescent="0.2">
      <c r="A648" s="1" t="s">
        <v>766</v>
      </c>
      <c r="B648" s="4" t="s">
        <v>7</v>
      </c>
      <c r="C648" s="4" t="s">
        <v>195</v>
      </c>
      <c r="D648" s="6">
        <v>38823</v>
      </c>
      <c r="E648" s="6">
        <v>37620</v>
      </c>
      <c r="F648" s="6">
        <v>43806</v>
      </c>
      <c r="G648" s="6">
        <v>43051</v>
      </c>
    </row>
    <row r="649" spans="1:7" ht="17" x14ac:dyDescent="0.2">
      <c r="A649" s="1" t="s">
        <v>233</v>
      </c>
      <c r="B649" s="4" t="s">
        <v>7</v>
      </c>
      <c r="C649" s="4" t="s">
        <v>72</v>
      </c>
      <c r="D649" s="6">
        <v>38816</v>
      </c>
      <c r="E649" s="6">
        <v>36267</v>
      </c>
      <c r="F649" s="6">
        <v>35468</v>
      </c>
      <c r="G649" s="6">
        <v>32120</v>
      </c>
    </row>
    <row r="650" spans="1:7" ht="17" x14ac:dyDescent="0.2">
      <c r="A650" s="1" t="s">
        <v>740</v>
      </c>
      <c r="B650" s="4" t="s">
        <v>7</v>
      </c>
      <c r="C650" s="4" t="s">
        <v>9</v>
      </c>
      <c r="D650" s="6">
        <v>38775</v>
      </c>
      <c r="E650" s="6">
        <v>40742</v>
      </c>
      <c r="F650" s="6">
        <v>44778</v>
      </c>
      <c r="G650" s="6">
        <v>49791</v>
      </c>
    </row>
    <row r="651" spans="1:7" ht="17" x14ac:dyDescent="0.2">
      <c r="A651" s="1" t="s">
        <v>953</v>
      </c>
      <c r="B651" s="4" t="s">
        <v>7</v>
      </c>
      <c r="C651" s="4" t="s">
        <v>32</v>
      </c>
      <c r="D651" s="6">
        <v>38761</v>
      </c>
      <c r="E651" s="6">
        <v>41193</v>
      </c>
      <c r="F651" s="6">
        <v>42239</v>
      </c>
      <c r="G651" s="6">
        <v>42855</v>
      </c>
    </row>
    <row r="652" spans="1:7" ht="17" x14ac:dyDescent="0.2">
      <c r="A652" s="1" t="s">
        <v>271</v>
      </c>
      <c r="B652" s="4" t="s">
        <v>7</v>
      </c>
      <c r="C652" s="4" t="s">
        <v>12</v>
      </c>
      <c r="D652" s="6">
        <v>38721</v>
      </c>
      <c r="E652" s="6">
        <v>44834</v>
      </c>
      <c r="F652" s="6">
        <v>48879</v>
      </c>
      <c r="G652" s="6">
        <v>49208</v>
      </c>
    </row>
    <row r="653" spans="1:7" ht="17" x14ac:dyDescent="0.2">
      <c r="A653" s="1" t="s">
        <v>705</v>
      </c>
      <c r="B653" s="4" t="s">
        <v>7</v>
      </c>
      <c r="C653" s="4" t="s">
        <v>165</v>
      </c>
      <c r="D653" s="6">
        <v>38714</v>
      </c>
      <c r="E653" s="6">
        <v>48518</v>
      </c>
      <c r="F653" s="6">
        <v>55752</v>
      </c>
      <c r="G653" s="6">
        <v>55387</v>
      </c>
    </row>
    <row r="654" spans="1:7" ht="17" x14ac:dyDescent="0.2">
      <c r="A654" s="1" t="s">
        <v>178</v>
      </c>
      <c r="B654" s="4" t="s">
        <v>7</v>
      </c>
      <c r="C654" s="4" t="s">
        <v>16</v>
      </c>
      <c r="D654" s="6">
        <v>38507</v>
      </c>
      <c r="E654" s="6">
        <v>44948</v>
      </c>
      <c r="F654" s="6">
        <v>47586</v>
      </c>
      <c r="G654" s="6">
        <v>48579</v>
      </c>
    </row>
    <row r="655" spans="1:7" ht="17" x14ac:dyDescent="0.2">
      <c r="A655" s="1" t="s">
        <v>804</v>
      </c>
      <c r="B655" s="4" t="s">
        <v>7</v>
      </c>
      <c r="C655" s="4" t="s">
        <v>108</v>
      </c>
      <c r="D655" s="6">
        <v>38426</v>
      </c>
      <c r="E655" s="6">
        <v>39242</v>
      </c>
      <c r="F655" s="6">
        <v>38971</v>
      </c>
      <c r="G655" s="6">
        <v>37906</v>
      </c>
    </row>
    <row r="656" spans="1:7" ht="17" x14ac:dyDescent="0.2">
      <c r="A656" s="1" t="s">
        <v>536</v>
      </c>
      <c r="B656" s="4" t="s">
        <v>7</v>
      </c>
      <c r="C656" s="4" t="s">
        <v>56</v>
      </c>
      <c r="D656" s="6">
        <v>38413</v>
      </c>
      <c r="E656" s="6">
        <v>40924</v>
      </c>
      <c r="F656" s="6">
        <v>38966</v>
      </c>
      <c r="G656" s="6">
        <v>37955</v>
      </c>
    </row>
    <row r="657" spans="1:7" ht="17" x14ac:dyDescent="0.2">
      <c r="A657" s="1" t="s">
        <v>824</v>
      </c>
      <c r="B657" s="4" t="s">
        <v>7</v>
      </c>
      <c r="C657" s="4" t="s">
        <v>9</v>
      </c>
      <c r="D657" s="6">
        <v>38341</v>
      </c>
      <c r="E657" s="6">
        <v>49443</v>
      </c>
      <c r="F657" s="6">
        <v>60692</v>
      </c>
      <c r="G657" s="6">
        <v>65507</v>
      </c>
    </row>
    <row r="658" spans="1:7" ht="17" x14ac:dyDescent="0.2">
      <c r="A658" s="1" t="s">
        <v>567</v>
      </c>
      <c r="B658" s="4" t="s">
        <v>7</v>
      </c>
      <c r="C658" s="4" t="s">
        <v>50</v>
      </c>
      <c r="D658" s="6">
        <v>38276</v>
      </c>
      <c r="E658" s="6">
        <v>39332</v>
      </c>
      <c r="F658" s="6">
        <v>40648</v>
      </c>
      <c r="G658" s="6">
        <v>39981</v>
      </c>
    </row>
    <row r="659" spans="1:7" ht="17" x14ac:dyDescent="0.2">
      <c r="A659" s="1" t="s">
        <v>259</v>
      </c>
      <c r="B659" s="4" t="s">
        <v>7</v>
      </c>
      <c r="C659" s="4" t="s">
        <v>30</v>
      </c>
      <c r="D659" s="6">
        <v>38103</v>
      </c>
      <c r="E659" s="6">
        <v>46083</v>
      </c>
      <c r="F659" s="6">
        <v>54245</v>
      </c>
      <c r="G659" s="6">
        <v>57572</v>
      </c>
    </row>
    <row r="660" spans="1:7" ht="17" x14ac:dyDescent="0.2">
      <c r="A660" s="1" t="s">
        <v>478</v>
      </c>
      <c r="B660" s="4" t="s">
        <v>7</v>
      </c>
      <c r="C660" s="4" t="s">
        <v>56</v>
      </c>
      <c r="D660" s="6">
        <v>37877</v>
      </c>
      <c r="E660" s="6">
        <v>46468</v>
      </c>
      <c r="F660" s="6">
        <v>47540</v>
      </c>
      <c r="G660" s="6">
        <v>47532</v>
      </c>
    </row>
    <row r="661" spans="1:7" ht="17" x14ac:dyDescent="0.2">
      <c r="A661" s="1" t="s">
        <v>318</v>
      </c>
      <c r="B661" s="4" t="s">
        <v>7</v>
      </c>
      <c r="C661" s="4" t="s">
        <v>16</v>
      </c>
      <c r="D661" s="6">
        <v>37780</v>
      </c>
      <c r="E661" s="6">
        <v>38528</v>
      </c>
      <c r="F661" s="6">
        <v>37069</v>
      </c>
      <c r="G661" s="6">
        <v>35857</v>
      </c>
    </row>
    <row r="662" spans="1:7" ht="17" x14ac:dyDescent="0.2">
      <c r="A662" s="1" t="s">
        <v>314</v>
      </c>
      <c r="B662" s="4" t="s">
        <v>7</v>
      </c>
      <c r="C662" s="4" t="s">
        <v>72</v>
      </c>
      <c r="D662" s="6">
        <v>37753</v>
      </c>
      <c r="E662" s="6">
        <v>38964</v>
      </c>
      <c r="F662" s="6">
        <v>36482</v>
      </c>
      <c r="G662" s="6">
        <v>36035</v>
      </c>
    </row>
    <row r="663" spans="1:7" ht="17" x14ac:dyDescent="0.2">
      <c r="A663" s="1" t="s">
        <v>818</v>
      </c>
      <c r="B663" s="4" t="s">
        <v>7</v>
      </c>
      <c r="C663" s="4" t="s">
        <v>56</v>
      </c>
      <c r="D663" s="6">
        <v>37730</v>
      </c>
      <c r="E663" s="6">
        <v>41397</v>
      </c>
      <c r="F663" s="6">
        <v>42376</v>
      </c>
      <c r="G663" s="6">
        <v>44111</v>
      </c>
    </row>
    <row r="664" spans="1:7" ht="17" x14ac:dyDescent="0.2">
      <c r="A664" s="1" t="s">
        <v>134</v>
      </c>
      <c r="B664" s="4" t="s">
        <v>7</v>
      </c>
      <c r="C664" s="4" t="s">
        <v>135</v>
      </c>
      <c r="D664" s="6">
        <v>37583</v>
      </c>
      <c r="E664" s="6">
        <v>41737</v>
      </c>
      <c r="F664" s="6">
        <v>45605</v>
      </c>
      <c r="G664" s="6">
        <v>46236</v>
      </c>
    </row>
    <row r="665" spans="1:7" ht="17" x14ac:dyDescent="0.2">
      <c r="A665" s="1" t="s">
        <v>86</v>
      </c>
      <c r="B665" s="4" t="s">
        <v>7</v>
      </c>
      <c r="C665" s="4" t="s">
        <v>32</v>
      </c>
      <c r="D665" s="6">
        <v>37385</v>
      </c>
      <c r="E665" s="6">
        <v>38604</v>
      </c>
      <c r="F665" s="6">
        <v>39163</v>
      </c>
      <c r="G665" s="6">
        <v>40011</v>
      </c>
    </row>
    <row r="666" spans="1:7" ht="17" x14ac:dyDescent="0.2">
      <c r="A666" s="1" t="s">
        <v>124</v>
      </c>
      <c r="B666" s="4" t="s">
        <v>7</v>
      </c>
      <c r="C666" s="4" t="s">
        <v>16</v>
      </c>
      <c r="D666" s="6">
        <v>37308</v>
      </c>
      <c r="E666" s="6">
        <v>40547</v>
      </c>
      <c r="F666" s="6">
        <v>42798</v>
      </c>
      <c r="G666" s="6">
        <v>43545</v>
      </c>
    </row>
    <row r="667" spans="1:7" ht="17" x14ac:dyDescent="0.2">
      <c r="A667" s="1" t="s">
        <v>634</v>
      </c>
      <c r="B667" s="4" t="s">
        <v>7</v>
      </c>
      <c r="C667" s="4" t="s">
        <v>38</v>
      </c>
      <c r="D667" s="6">
        <v>37254</v>
      </c>
      <c r="E667" s="6">
        <v>39077</v>
      </c>
      <c r="F667" s="6">
        <v>39569</v>
      </c>
      <c r="G667" s="6">
        <v>38659</v>
      </c>
    </row>
    <row r="668" spans="1:7" ht="17" x14ac:dyDescent="0.2">
      <c r="A668" s="1" t="s">
        <v>533</v>
      </c>
      <c r="B668" s="4" t="s">
        <v>7</v>
      </c>
      <c r="C668" s="4" t="s">
        <v>45</v>
      </c>
      <c r="D668" s="6">
        <v>37182</v>
      </c>
      <c r="E668" s="6">
        <v>37879</v>
      </c>
      <c r="F668" s="6">
        <v>39240</v>
      </c>
      <c r="G668" s="6">
        <v>38684</v>
      </c>
    </row>
    <row r="669" spans="1:7" ht="17" x14ac:dyDescent="0.2">
      <c r="A669" s="1" t="s">
        <v>433</v>
      </c>
      <c r="B669" s="4" t="s">
        <v>7</v>
      </c>
      <c r="C669" s="4" t="s">
        <v>16</v>
      </c>
      <c r="D669" s="6">
        <v>37147</v>
      </c>
      <c r="E669" s="6">
        <v>38309</v>
      </c>
      <c r="F669" s="6">
        <v>38781</v>
      </c>
      <c r="G669" s="6">
        <v>38332</v>
      </c>
    </row>
    <row r="670" spans="1:7" ht="17" x14ac:dyDescent="0.2">
      <c r="A670" s="1" t="s">
        <v>370</v>
      </c>
      <c r="B670" s="4" t="s">
        <v>7</v>
      </c>
      <c r="C670" s="4" t="s">
        <v>72</v>
      </c>
      <c r="D670" s="6">
        <v>37097</v>
      </c>
      <c r="E670" s="6">
        <v>45042</v>
      </c>
      <c r="F670" s="6">
        <v>40767</v>
      </c>
      <c r="G670" s="6">
        <v>40554</v>
      </c>
    </row>
    <row r="671" spans="1:7" ht="17" x14ac:dyDescent="0.2">
      <c r="A671" s="1" t="s">
        <v>619</v>
      </c>
      <c r="B671" s="4" t="s">
        <v>7</v>
      </c>
      <c r="C671" s="4" t="s">
        <v>138</v>
      </c>
      <c r="D671" s="6">
        <v>37020</v>
      </c>
      <c r="E671" s="6">
        <v>40051</v>
      </c>
      <c r="F671" s="6">
        <v>38825</v>
      </c>
      <c r="G671" s="6">
        <v>37820</v>
      </c>
    </row>
    <row r="672" spans="1:7" ht="17" x14ac:dyDescent="0.2">
      <c r="A672" s="1" t="s">
        <v>146</v>
      </c>
      <c r="B672" s="4" t="s">
        <v>7</v>
      </c>
      <c r="C672" s="4" t="s">
        <v>30</v>
      </c>
      <c r="D672" s="6">
        <v>36952</v>
      </c>
      <c r="E672" s="6">
        <v>42684</v>
      </c>
      <c r="F672" s="6">
        <v>51057</v>
      </c>
      <c r="G672" s="6">
        <v>55945</v>
      </c>
    </row>
    <row r="673" spans="1:7" ht="17" x14ac:dyDescent="0.2">
      <c r="A673" s="1" t="s">
        <v>106</v>
      </c>
      <c r="B673" s="4" t="s">
        <v>7</v>
      </c>
      <c r="C673" s="4" t="s">
        <v>12</v>
      </c>
      <c r="D673" s="6">
        <v>36928</v>
      </c>
      <c r="E673" s="6">
        <v>37919</v>
      </c>
      <c r="F673" s="6">
        <v>36702</v>
      </c>
      <c r="G673" s="6">
        <v>36552</v>
      </c>
    </row>
    <row r="674" spans="1:7" ht="17" x14ac:dyDescent="0.2">
      <c r="A674" s="1" t="s">
        <v>959</v>
      </c>
      <c r="B674" s="4" t="s">
        <v>7</v>
      </c>
      <c r="C674" s="4" t="s">
        <v>72</v>
      </c>
      <c r="D674" s="6">
        <v>36915</v>
      </c>
      <c r="E674" s="6">
        <v>36307</v>
      </c>
      <c r="F674" s="6">
        <v>36309</v>
      </c>
      <c r="G674" s="6">
        <v>35218</v>
      </c>
    </row>
    <row r="675" spans="1:7" ht="17" x14ac:dyDescent="0.2">
      <c r="A675" s="1" t="s">
        <v>701</v>
      </c>
      <c r="B675" s="4" t="s">
        <v>7</v>
      </c>
      <c r="C675" s="4" t="s">
        <v>56</v>
      </c>
      <c r="D675" s="6">
        <v>36897</v>
      </c>
      <c r="E675" s="6">
        <v>36085</v>
      </c>
      <c r="F675" s="6">
        <v>36905</v>
      </c>
      <c r="G675" s="6">
        <v>35567</v>
      </c>
    </row>
    <row r="676" spans="1:7" ht="17" x14ac:dyDescent="0.2">
      <c r="A676" s="1" t="s">
        <v>577</v>
      </c>
      <c r="B676" s="4" t="s">
        <v>7</v>
      </c>
      <c r="C676" s="4" t="s">
        <v>165</v>
      </c>
      <c r="D676" s="6">
        <v>36882</v>
      </c>
      <c r="E676" s="6">
        <v>38957</v>
      </c>
      <c r="F676" s="6">
        <v>40407</v>
      </c>
      <c r="G676" s="6">
        <v>39563</v>
      </c>
    </row>
    <row r="677" spans="1:7" ht="17" x14ac:dyDescent="0.2">
      <c r="A677" s="1" t="s">
        <v>813</v>
      </c>
      <c r="B677" s="4" t="s">
        <v>7</v>
      </c>
      <c r="C677" s="4" t="s">
        <v>45</v>
      </c>
      <c r="D677" s="6">
        <v>36680</v>
      </c>
      <c r="E677" s="6">
        <v>37506</v>
      </c>
      <c r="F677" s="6">
        <v>39719</v>
      </c>
      <c r="G677" s="6">
        <v>40540</v>
      </c>
    </row>
    <row r="678" spans="1:7" ht="17" x14ac:dyDescent="0.2">
      <c r="A678" s="1" t="s">
        <v>613</v>
      </c>
      <c r="B678" s="4" t="s">
        <v>7</v>
      </c>
      <c r="C678" s="4" t="s">
        <v>24</v>
      </c>
      <c r="D678" s="6">
        <v>36645</v>
      </c>
      <c r="E678" s="6">
        <v>42050</v>
      </c>
      <c r="F678" s="6">
        <v>45499</v>
      </c>
      <c r="G678" s="6">
        <v>45592</v>
      </c>
    </row>
    <row r="679" spans="1:7" ht="17" x14ac:dyDescent="0.2">
      <c r="A679" s="1" t="s">
        <v>182</v>
      </c>
      <c r="B679" s="4" t="s">
        <v>7</v>
      </c>
      <c r="C679" s="4" t="s">
        <v>66</v>
      </c>
      <c r="D679" s="6">
        <v>36400</v>
      </c>
      <c r="E679" s="6">
        <v>34507</v>
      </c>
      <c r="F679" s="6">
        <v>31496</v>
      </c>
      <c r="G679" s="6">
        <v>28883</v>
      </c>
    </row>
    <row r="680" spans="1:7" ht="17" x14ac:dyDescent="0.2">
      <c r="A680" s="1" t="s">
        <v>296</v>
      </c>
      <c r="B680" s="4" t="s">
        <v>7</v>
      </c>
      <c r="C680" s="4" t="s">
        <v>12</v>
      </c>
      <c r="D680" s="6">
        <v>36378</v>
      </c>
      <c r="E680" s="6">
        <v>47285</v>
      </c>
      <c r="F680" s="6">
        <v>54258</v>
      </c>
      <c r="G680" s="6">
        <v>58485</v>
      </c>
    </row>
    <row r="681" spans="1:7" ht="17" x14ac:dyDescent="0.2">
      <c r="A681" s="1" t="s">
        <v>481</v>
      </c>
      <c r="B681" s="4" t="s">
        <v>7</v>
      </c>
      <c r="C681" s="4" t="s">
        <v>12</v>
      </c>
      <c r="D681" s="6">
        <v>36304</v>
      </c>
      <c r="E681" s="6">
        <v>43646</v>
      </c>
      <c r="F681" s="6">
        <v>49625</v>
      </c>
      <c r="G681" s="6">
        <v>52405</v>
      </c>
    </row>
    <row r="682" spans="1:7" ht="17" x14ac:dyDescent="0.2">
      <c r="A682" s="1" t="s">
        <v>522</v>
      </c>
      <c r="B682" s="4" t="s">
        <v>7</v>
      </c>
      <c r="C682" s="4" t="s">
        <v>45</v>
      </c>
      <c r="D682" s="6">
        <v>36176</v>
      </c>
      <c r="E682" s="6">
        <v>41583</v>
      </c>
      <c r="F682" s="6">
        <v>44963</v>
      </c>
      <c r="G682" s="6">
        <v>44785</v>
      </c>
    </row>
    <row r="683" spans="1:7" ht="17" x14ac:dyDescent="0.2">
      <c r="A683" s="1" t="s">
        <v>406</v>
      </c>
      <c r="B683" s="4" t="s">
        <v>7</v>
      </c>
      <c r="C683" s="4" t="s">
        <v>157</v>
      </c>
      <c r="D683" s="6">
        <v>36158</v>
      </c>
      <c r="E683" s="6">
        <v>37899</v>
      </c>
      <c r="F683" s="6">
        <v>38948</v>
      </c>
      <c r="G683" s="6">
        <v>38804</v>
      </c>
    </row>
    <row r="684" spans="1:7" ht="17" x14ac:dyDescent="0.2">
      <c r="A684" s="1" t="s">
        <v>904</v>
      </c>
      <c r="B684" s="4" t="s">
        <v>7</v>
      </c>
      <c r="C684" s="4" t="s">
        <v>20</v>
      </c>
      <c r="D684" s="6">
        <v>36019</v>
      </c>
      <c r="E684" s="6">
        <v>38904</v>
      </c>
      <c r="F684" s="6">
        <v>40099</v>
      </c>
      <c r="G684" s="6">
        <v>38754</v>
      </c>
    </row>
    <row r="685" spans="1:7" ht="17" x14ac:dyDescent="0.2">
      <c r="A685" s="1" t="s">
        <v>408</v>
      </c>
      <c r="B685" s="4" t="s">
        <v>7</v>
      </c>
      <c r="C685" s="4" t="s">
        <v>66</v>
      </c>
      <c r="D685" s="6">
        <v>35963</v>
      </c>
      <c r="E685" s="6">
        <v>42543</v>
      </c>
      <c r="F685" s="6">
        <v>45237</v>
      </c>
      <c r="G685" s="6">
        <v>45285</v>
      </c>
    </row>
    <row r="686" spans="1:7" ht="17" x14ac:dyDescent="0.2">
      <c r="A686" s="1" t="s">
        <v>584</v>
      </c>
      <c r="B686" s="4" t="s">
        <v>7</v>
      </c>
      <c r="C686" s="4" t="s">
        <v>60</v>
      </c>
      <c r="D686" s="6">
        <v>35909</v>
      </c>
      <c r="E686" s="6">
        <v>39853</v>
      </c>
      <c r="F686" s="6">
        <v>43865</v>
      </c>
      <c r="G686" s="6">
        <v>45131</v>
      </c>
    </row>
    <row r="687" spans="1:7" ht="17" x14ac:dyDescent="0.2">
      <c r="A687" s="1" t="s">
        <v>121</v>
      </c>
      <c r="B687" s="4" t="s">
        <v>7</v>
      </c>
      <c r="C687" s="4" t="s">
        <v>100</v>
      </c>
      <c r="D687" s="6">
        <v>35845</v>
      </c>
      <c r="E687" s="6">
        <v>36969</v>
      </c>
      <c r="F687" s="6">
        <v>37125</v>
      </c>
      <c r="G687" s="6">
        <v>35631</v>
      </c>
    </row>
    <row r="688" spans="1:7" ht="17" x14ac:dyDescent="0.2">
      <c r="A688" s="1" t="s">
        <v>282</v>
      </c>
      <c r="B688" s="4" t="s">
        <v>7</v>
      </c>
      <c r="C688" s="4" t="s">
        <v>24</v>
      </c>
      <c r="D688" s="6">
        <v>35805</v>
      </c>
      <c r="E688" s="6">
        <v>45032</v>
      </c>
      <c r="F688" s="6">
        <v>50736</v>
      </c>
      <c r="G688" s="6">
        <v>51390</v>
      </c>
    </row>
    <row r="689" spans="1:7" ht="17" x14ac:dyDescent="0.2">
      <c r="A689" s="1" t="s">
        <v>677</v>
      </c>
      <c r="B689" s="4" t="s">
        <v>7</v>
      </c>
      <c r="C689" s="4" t="s">
        <v>50</v>
      </c>
      <c r="D689" s="6">
        <v>35696</v>
      </c>
      <c r="E689" s="6">
        <v>36067</v>
      </c>
      <c r="F689" s="6">
        <v>35624</v>
      </c>
      <c r="G689" s="6">
        <v>35205</v>
      </c>
    </row>
    <row r="690" spans="1:7" ht="17" x14ac:dyDescent="0.2">
      <c r="A690" s="1" t="s">
        <v>564</v>
      </c>
      <c r="B690" s="4" t="s">
        <v>7</v>
      </c>
      <c r="C690" s="4" t="s">
        <v>30</v>
      </c>
      <c r="D690" s="6">
        <v>35681</v>
      </c>
      <c r="E690" s="6">
        <v>42134</v>
      </c>
      <c r="F690" s="6">
        <v>44996</v>
      </c>
      <c r="G690" s="6">
        <v>45507</v>
      </c>
    </row>
    <row r="691" spans="1:7" ht="17" x14ac:dyDescent="0.2">
      <c r="A691" s="1" t="s">
        <v>709</v>
      </c>
      <c r="B691" s="4" t="s">
        <v>7</v>
      </c>
      <c r="C691" s="4" t="s">
        <v>72</v>
      </c>
      <c r="D691" s="6">
        <v>35582</v>
      </c>
      <c r="E691" s="6">
        <v>38248</v>
      </c>
      <c r="F691" s="6">
        <v>39135</v>
      </c>
      <c r="G691" s="6">
        <v>39019</v>
      </c>
    </row>
    <row r="692" spans="1:7" ht="17" x14ac:dyDescent="0.2">
      <c r="A692" s="1" t="s">
        <v>79</v>
      </c>
      <c r="B692" s="4" t="s">
        <v>7</v>
      </c>
      <c r="C692" s="4" t="s">
        <v>34</v>
      </c>
      <c r="D692" s="6">
        <v>35518</v>
      </c>
      <c r="E692" s="6">
        <v>38452</v>
      </c>
      <c r="F692" s="6">
        <v>38320</v>
      </c>
      <c r="G692" s="6">
        <v>36748</v>
      </c>
    </row>
    <row r="693" spans="1:7" ht="17" x14ac:dyDescent="0.2">
      <c r="A693" s="1" t="s">
        <v>955</v>
      </c>
      <c r="B693" s="4" t="s">
        <v>7</v>
      </c>
      <c r="C693" s="4" t="s">
        <v>20</v>
      </c>
      <c r="D693" s="6">
        <v>35444</v>
      </c>
      <c r="E693" s="6">
        <v>40473</v>
      </c>
      <c r="F693" s="6">
        <v>42035</v>
      </c>
      <c r="G693" s="6">
        <v>42057</v>
      </c>
    </row>
    <row r="694" spans="1:7" ht="17" x14ac:dyDescent="0.2">
      <c r="A694" s="1" t="s">
        <v>812</v>
      </c>
      <c r="B694" s="4" t="s">
        <v>7</v>
      </c>
      <c r="C694" s="4" t="s">
        <v>157</v>
      </c>
      <c r="D694" s="6">
        <v>35437</v>
      </c>
      <c r="E694" s="6">
        <v>39418</v>
      </c>
      <c r="F694" s="6">
        <v>42201</v>
      </c>
      <c r="G694" s="6">
        <v>42542</v>
      </c>
    </row>
    <row r="695" spans="1:7" ht="17" x14ac:dyDescent="0.2">
      <c r="A695" s="1" t="s">
        <v>438</v>
      </c>
      <c r="B695" s="4" t="s">
        <v>7</v>
      </c>
      <c r="C695" s="4" t="s">
        <v>56</v>
      </c>
      <c r="D695" s="6">
        <v>35427</v>
      </c>
      <c r="E695" s="6">
        <v>38078</v>
      </c>
      <c r="F695" s="6">
        <v>37123</v>
      </c>
      <c r="G695" s="6">
        <v>36240</v>
      </c>
    </row>
    <row r="696" spans="1:7" ht="17" x14ac:dyDescent="0.2">
      <c r="A696" s="1" t="s">
        <v>252</v>
      </c>
      <c r="B696" s="4" t="s">
        <v>7</v>
      </c>
      <c r="C696" s="4" t="s">
        <v>20</v>
      </c>
      <c r="D696" s="6">
        <v>35427</v>
      </c>
      <c r="E696" s="6">
        <v>36654</v>
      </c>
      <c r="F696" s="6">
        <v>36898</v>
      </c>
      <c r="G696" s="6">
        <v>36629</v>
      </c>
    </row>
    <row r="697" spans="1:7" ht="17" x14ac:dyDescent="0.2">
      <c r="A697" s="1" t="s">
        <v>80</v>
      </c>
      <c r="B697" s="4" t="s">
        <v>7</v>
      </c>
      <c r="C697" s="4" t="s">
        <v>56</v>
      </c>
      <c r="D697" s="6">
        <v>35324</v>
      </c>
      <c r="E697" s="6">
        <v>40303</v>
      </c>
      <c r="F697" s="6">
        <v>42229</v>
      </c>
      <c r="G697" s="6">
        <v>43226</v>
      </c>
    </row>
    <row r="698" spans="1:7" ht="17" x14ac:dyDescent="0.2">
      <c r="A698" s="1" t="s">
        <v>517</v>
      </c>
      <c r="B698" s="4" t="s">
        <v>7</v>
      </c>
      <c r="C698" s="4" t="s">
        <v>74</v>
      </c>
      <c r="D698" s="6">
        <v>35303</v>
      </c>
      <c r="E698" s="6">
        <v>39910</v>
      </c>
      <c r="F698" s="6">
        <v>41851</v>
      </c>
      <c r="G698" s="6">
        <v>43734</v>
      </c>
    </row>
    <row r="699" spans="1:7" ht="17" x14ac:dyDescent="0.2">
      <c r="A699" s="1" t="s">
        <v>768</v>
      </c>
      <c r="B699" s="4" t="s">
        <v>7</v>
      </c>
      <c r="C699" s="4" t="s">
        <v>157</v>
      </c>
      <c r="D699" s="6">
        <v>35248</v>
      </c>
      <c r="E699" s="6">
        <v>39826</v>
      </c>
      <c r="F699" s="6">
        <v>45156</v>
      </c>
      <c r="G699" s="6">
        <v>44732</v>
      </c>
    </row>
    <row r="700" spans="1:7" ht="17" x14ac:dyDescent="0.2">
      <c r="A700" s="1" t="s">
        <v>548</v>
      </c>
      <c r="B700" s="4" t="s">
        <v>7</v>
      </c>
      <c r="C700" s="4" t="s">
        <v>138</v>
      </c>
      <c r="D700" s="6">
        <v>35244</v>
      </c>
      <c r="E700" s="6">
        <v>32906</v>
      </c>
      <c r="F700" s="6">
        <v>32610</v>
      </c>
      <c r="G700" s="6">
        <v>29955</v>
      </c>
    </row>
    <row r="701" spans="1:7" ht="17" x14ac:dyDescent="0.2">
      <c r="A701" s="1" t="s">
        <v>447</v>
      </c>
      <c r="B701" s="4" t="s">
        <v>7</v>
      </c>
      <c r="C701" s="4" t="s">
        <v>165</v>
      </c>
      <c r="D701" s="6">
        <v>35129</v>
      </c>
      <c r="E701" s="6">
        <v>34382</v>
      </c>
      <c r="F701" s="6">
        <v>29383</v>
      </c>
      <c r="G701" s="6">
        <v>25735</v>
      </c>
    </row>
    <row r="702" spans="1:7" ht="17" x14ac:dyDescent="0.2">
      <c r="A702" s="1" t="s">
        <v>922</v>
      </c>
      <c r="B702" s="4" t="s">
        <v>7</v>
      </c>
      <c r="C702" s="4" t="s">
        <v>56</v>
      </c>
      <c r="D702" s="6">
        <v>35069</v>
      </c>
      <c r="E702" s="6">
        <v>34968</v>
      </c>
      <c r="F702" s="6">
        <v>32888</v>
      </c>
      <c r="G702" s="6">
        <v>31280</v>
      </c>
    </row>
    <row r="703" spans="1:7" ht="17" x14ac:dyDescent="0.2">
      <c r="A703" s="1" t="s">
        <v>179</v>
      </c>
      <c r="B703" s="4" t="s">
        <v>7</v>
      </c>
      <c r="C703" s="4" t="s">
        <v>24</v>
      </c>
      <c r="D703" s="6">
        <v>35067</v>
      </c>
      <c r="E703" s="6">
        <v>44090</v>
      </c>
      <c r="F703" s="6">
        <v>55186</v>
      </c>
      <c r="G703" s="6">
        <v>57685</v>
      </c>
    </row>
    <row r="704" spans="1:7" ht="17" x14ac:dyDescent="0.2">
      <c r="A704" s="1" t="s">
        <v>310</v>
      </c>
      <c r="B704" s="4" t="s">
        <v>7</v>
      </c>
      <c r="C704" s="4" t="s">
        <v>193</v>
      </c>
      <c r="D704" s="6">
        <v>35010</v>
      </c>
      <c r="E704" s="6">
        <v>46938</v>
      </c>
      <c r="F704" s="6">
        <v>50929</v>
      </c>
      <c r="G704" s="6">
        <v>54463</v>
      </c>
    </row>
    <row r="705" spans="1:7" ht="17" x14ac:dyDescent="0.2">
      <c r="A705" s="1" t="s">
        <v>885</v>
      </c>
      <c r="B705" s="4" t="s">
        <v>7</v>
      </c>
      <c r="C705" s="4" t="s">
        <v>24</v>
      </c>
      <c r="D705" s="6">
        <v>34998</v>
      </c>
      <c r="E705" s="6">
        <v>38376</v>
      </c>
      <c r="F705" s="6">
        <v>40132</v>
      </c>
      <c r="G705" s="6">
        <v>40571</v>
      </c>
    </row>
    <row r="706" spans="1:7" ht="17" x14ac:dyDescent="0.2">
      <c r="A706" s="1" t="s">
        <v>860</v>
      </c>
      <c r="B706" s="4" t="s">
        <v>7</v>
      </c>
      <c r="C706" s="4" t="s">
        <v>45</v>
      </c>
      <c r="D706" s="6">
        <v>34878</v>
      </c>
      <c r="E706" s="6">
        <v>35114</v>
      </c>
      <c r="F706" s="6">
        <v>31946</v>
      </c>
      <c r="G706" s="6">
        <v>30169</v>
      </c>
    </row>
    <row r="707" spans="1:7" ht="17" x14ac:dyDescent="0.2">
      <c r="A707" s="1" t="s">
        <v>295</v>
      </c>
      <c r="B707" s="4" t="s">
        <v>7</v>
      </c>
      <c r="C707" s="4" t="s">
        <v>74</v>
      </c>
      <c r="D707" s="6">
        <v>34854</v>
      </c>
      <c r="E707" s="6">
        <v>37284</v>
      </c>
      <c r="F707" s="6">
        <v>38330</v>
      </c>
      <c r="G707" s="6">
        <v>37320</v>
      </c>
    </row>
    <row r="708" spans="1:7" ht="17" x14ac:dyDescent="0.2">
      <c r="A708" s="1" t="s">
        <v>122</v>
      </c>
      <c r="B708" s="4" t="s">
        <v>7</v>
      </c>
      <c r="C708" s="4" t="s">
        <v>123</v>
      </c>
      <c r="D708" s="6">
        <v>34828</v>
      </c>
      <c r="E708" s="6">
        <v>33089</v>
      </c>
      <c r="F708" s="6">
        <v>33052</v>
      </c>
      <c r="G708" s="6">
        <v>31589</v>
      </c>
    </row>
    <row r="709" spans="1:7" ht="17" x14ac:dyDescent="0.2">
      <c r="A709" s="1" t="s">
        <v>257</v>
      </c>
      <c r="B709" s="4" t="s">
        <v>7</v>
      </c>
      <c r="C709" s="4" t="s">
        <v>74</v>
      </c>
      <c r="D709" s="6">
        <v>34736</v>
      </c>
      <c r="E709" s="6">
        <v>46781</v>
      </c>
      <c r="F709" s="6">
        <v>56062</v>
      </c>
      <c r="G709" s="6">
        <v>59673</v>
      </c>
    </row>
    <row r="710" spans="1:7" ht="17" x14ac:dyDescent="0.2">
      <c r="A710" s="1" t="s">
        <v>712</v>
      </c>
      <c r="B710" s="4" t="s">
        <v>7</v>
      </c>
      <c r="C710" s="4" t="s">
        <v>12</v>
      </c>
      <c r="D710" s="6">
        <v>34671</v>
      </c>
      <c r="E710" s="6">
        <v>36605</v>
      </c>
      <c r="F710" s="6">
        <v>36206</v>
      </c>
      <c r="G710" s="6">
        <v>33830</v>
      </c>
    </row>
    <row r="711" spans="1:7" ht="17" x14ac:dyDescent="0.2">
      <c r="A711" s="1" t="s">
        <v>753</v>
      </c>
      <c r="B711" s="4" t="s">
        <v>7</v>
      </c>
      <c r="C711" s="4" t="s">
        <v>135</v>
      </c>
      <c r="D711" s="6">
        <v>34611</v>
      </c>
      <c r="E711" s="6">
        <v>39304</v>
      </c>
      <c r="F711" s="6">
        <v>50787</v>
      </c>
      <c r="G711" s="6">
        <v>52472</v>
      </c>
    </row>
    <row r="712" spans="1:7" ht="17" x14ac:dyDescent="0.2">
      <c r="A712" s="1" t="s">
        <v>801</v>
      </c>
      <c r="B712" s="4" t="s">
        <v>7</v>
      </c>
      <c r="C712" s="4" t="s">
        <v>16</v>
      </c>
      <c r="D712" s="6">
        <v>34604</v>
      </c>
      <c r="E712" s="6">
        <v>38543</v>
      </c>
      <c r="F712" s="6">
        <v>38669</v>
      </c>
      <c r="G712" s="6">
        <v>37517</v>
      </c>
    </row>
    <row r="713" spans="1:7" ht="17" x14ac:dyDescent="0.2">
      <c r="A713" s="1" t="s">
        <v>363</v>
      </c>
      <c r="B713" s="4" t="s">
        <v>7</v>
      </c>
      <c r="C713" s="4" t="s">
        <v>108</v>
      </c>
      <c r="D713" s="6">
        <v>34500</v>
      </c>
      <c r="E713" s="6">
        <v>36150</v>
      </c>
      <c r="F713" s="6">
        <v>36685</v>
      </c>
      <c r="G713" s="6">
        <v>36791</v>
      </c>
    </row>
    <row r="714" spans="1:7" ht="17" x14ac:dyDescent="0.2">
      <c r="A714" s="1" t="s">
        <v>254</v>
      </c>
      <c r="B714" s="4" t="s">
        <v>7</v>
      </c>
      <c r="C714" s="4" t="s">
        <v>56</v>
      </c>
      <c r="D714" s="6">
        <v>34436</v>
      </c>
      <c r="E714" s="6">
        <v>37629</v>
      </c>
      <c r="F714" s="6">
        <v>38121</v>
      </c>
      <c r="G714" s="6">
        <v>38346</v>
      </c>
    </row>
    <row r="715" spans="1:7" ht="17" x14ac:dyDescent="0.2">
      <c r="A715" s="1" t="s">
        <v>876</v>
      </c>
      <c r="B715" s="4" t="s">
        <v>7</v>
      </c>
      <c r="C715" s="4" t="s">
        <v>138</v>
      </c>
      <c r="D715" s="6">
        <v>34418</v>
      </c>
      <c r="E715" s="6">
        <v>35380</v>
      </c>
      <c r="F715" s="6">
        <v>34793</v>
      </c>
      <c r="G715" s="6">
        <v>32661</v>
      </c>
    </row>
    <row r="716" spans="1:7" ht="17" x14ac:dyDescent="0.2">
      <c r="A716" s="1" t="s">
        <v>279</v>
      </c>
      <c r="B716" s="4" t="s">
        <v>7</v>
      </c>
      <c r="C716" s="4" t="s">
        <v>138</v>
      </c>
      <c r="D716" s="6">
        <v>34392</v>
      </c>
      <c r="E716" s="6">
        <v>36062</v>
      </c>
      <c r="F716" s="6">
        <v>36031</v>
      </c>
      <c r="G716" s="6">
        <v>34223</v>
      </c>
    </row>
    <row r="717" spans="1:7" ht="17" x14ac:dyDescent="0.2">
      <c r="A717" s="1" t="s">
        <v>117</v>
      </c>
      <c r="B717" s="4" t="s">
        <v>7</v>
      </c>
      <c r="C717" s="4" t="s">
        <v>32</v>
      </c>
      <c r="D717" s="6">
        <v>34384</v>
      </c>
      <c r="E717" s="6">
        <v>39638</v>
      </c>
      <c r="F717" s="6">
        <v>44442</v>
      </c>
      <c r="G717" s="6">
        <v>46847</v>
      </c>
    </row>
    <row r="718" spans="1:7" ht="17" x14ac:dyDescent="0.2">
      <c r="A718" s="1" t="s">
        <v>169</v>
      </c>
      <c r="B718" s="4" t="s">
        <v>7</v>
      </c>
      <c r="C718" s="4" t="s">
        <v>12</v>
      </c>
      <c r="D718" s="6">
        <v>34371</v>
      </c>
      <c r="E718" s="6">
        <v>37668</v>
      </c>
      <c r="F718" s="6">
        <v>38106</v>
      </c>
      <c r="G718" s="6">
        <v>37924</v>
      </c>
    </row>
    <row r="719" spans="1:7" ht="17" x14ac:dyDescent="0.2">
      <c r="A719" s="1" t="s">
        <v>319</v>
      </c>
      <c r="B719" s="4" t="s">
        <v>7</v>
      </c>
      <c r="C719" s="4" t="s">
        <v>22</v>
      </c>
      <c r="D719" s="6">
        <v>34365</v>
      </c>
      <c r="E719" s="6">
        <v>41171</v>
      </c>
      <c r="F719" s="6">
        <v>40220</v>
      </c>
      <c r="G719" s="6">
        <v>39006</v>
      </c>
    </row>
    <row r="720" spans="1:7" ht="17" x14ac:dyDescent="0.2">
      <c r="A720" s="1" t="s">
        <v>618</v>
      </c>
      <c r="B720" s="4" t="s">
        <v>7</v>
      </c>
      <c r="C720" s="4" t="s">
        <v>96</v>
      </c>
      <c r="D720" s="6">
        <v>34345</v>
      </c>
      <c r="E720" s="6">
        <v>40174</v>
      </c>
      <c r="F720" s="6">
        <v>44398</v>
      </c>
      <c r="G720" s="6">
        <v>47037</v>
      </c>
    </row>
    <row r="721" spans="1:7" ht="17" x14ac:dyDescent="0.2">
      <c r="A721" s="1" t="s">
        <v>13</v>
      </c>
      <c r="B721" s="4" t="s">
        <v>7</v>
      </c>
      <c r="C721" s="4" t="s">
        <v>14</v>
      </c>
      <c r="D721" s="6">
        <v>34119</v>
      </c>
      <c r="E721" s="6">
        <v>35146</v>
      </c>
      <c r="F721" s="6">
        <v>37490</v>
      </c>
      <c r="G721" s="6">
        <v>38247</v>
      </c>
    </row>
    <row r="722" spans="1:7" ht="17" x14ac:dyDescent="0.2">
      <c r="A722" s="1" t="s">
        <v>871</v>
      </c>
      <c r="B722" s="4" t="s">
        <v>7</v>
      </c>
      <c r="C722" s="4" t="s">
        <v>14</v>
      </c>
      <c r="D722" s="6">
        <v>34049</v>
      </c>
      <c r="E722" s="6">
        <v>42475</v>
      </c>
      <c r="F722" s="6">
        <v>46982</v>
      </c>
      <c r="G722" s="6">
        <v>48675</v>
      </c>
    </row>
    <row r="723" spans="1:7" ht="17" x14ac:dyDescent="0.2">
      <c r="A723" s="1" t="s">
        <v>177</v>
      </c>
      <c r="B723" s="4" t="s">
        <v>7</v>
      </c>
      <c r="C723" s="4" t="s">
        <v>129</v>
      </c>
      <c r="D723" s="6">
        <v>33941</v>
      </c>
      <c r="E723" s="6">
        <v>34625</v>
      </c>
      <c r="F723" s="6">
        <v>34209</v>
      </c>
      <c r="G723" s="6">
        <v>34993</v>
      </c>
    </row>
    <row r="724" spans="1:7" ht="17" x14ac:dyDescent="0.2">
      <c r="A724" s="1" t="s">
        <v>648</v>
      </c>
      <c r="B724" s="4" t="s">
        <v>7</v>
      </c>
      <c r="C724" s="4" t="s">
        <v>108</v>
      </c>
      <c r="D724" s="6">
        <v>33932</v>
      </c>
      <c r="E724" s="6">
        <v>35937</v>
      </c>
      <c r="F724" s="6">
        <v>37590</v>
      </c>
      <c r="G724" s="6">
        <v>36426</v>
      </c>
    </row>
    <row r="725" spans="1:7" ht="17" x14ac:dyDescent="0.2">
      <c r="A725" s="1" t="s">
        <v>617</v>
      </c>
      <c r="B725" s="4" t="s">
        <v>7</v>
      </c>
      <c r="C725" s="4" t="s">
        <v>12</v>
      </c>
      <c r="D725" s="6">
        <v>33913</v>
      </c>
      <c r="E725" s="6">
        <v>39651</v>
      </c>
      <c r="F725" s="6">
        <v>44735</v>
      </c>
      <c r="G725" s="6">
        <v>46066</v>
      </c>
    </row>
    <row r="726" spans="1:7" ht="17" x14ac:dyDescent="0.2">
      <c r="A726" s="1" t="s">
        <v>230</v>
      </c>
      <c r="B726" s="4" t="s">
        <v>7</v>
      </c>
      <c r="C726" s="4" t="s">
        <v>18</v>
      </c>
      <c r="D726" s="6">
        <v>33837</v>
      </c>
      <c r="E726" s="6">
        <v>37597</v>
      </c>
      <c r="F726" s="6">
        <v>40512</v>
      </c>
      <c r="G726" s="6">
        <v>37845</v>
      </c>
    </row>
    <row r="727" spans="1:7" ht="17" x14ac:dyDescent="0.2">
      <c r="A727" s="1" t="s">
        <v>48</v>
      </c>
      <c r="B727" s="4" t="s">
        <v>7</v>
      </c>
      <c r="C727" s="4" t="s">
        <v>24</v>
      </c>
      <c r="D727" s="6">
        <v>33822</v>
      </c>
      <c r="E727" s="6">
        <v>36988</v>
      </c>
      <c r="F727" s="6">
        <v>37827</v>
      </c>
      <c r="G727" s="6">
        <v>34969</v>
      </c>
    </row>
    <row r="728" spans="1:7" ht="17" x14ac:dyDescent="0.2">
      <c r="A728" s="1" t="s">
        <v>199</v>
      </c>
      <c r="B728" s="4" t="s">
        <v>7</v>
      </c>
      <c r="C728" s="4" t="s">
        <v>24</v>
      </c>
      <c r="D728" s="6">
        <v>33815</v>
      </c>
      <c r="E728" s="6">
        <v>38102</v>
      </c>
      <c r="F728" s="6">
        <v>41479</v>
      </c>
      <c r="G728" s="6">
        <v>42470</v>
      </c>
    </row>
    <row r="729" spans="1:7" ht="17" x14ac:dyDescent="0.2">
      <c r="A729" s="1" t="s">
        <v>515</v>
      </c>
      <c r="B729" s="4" t="s">
        <v>7</v>
      </c>
      <c r="C729" s="4" t="s">
        <v>30</v>
      </c>
      <c r="D729" s="6">
        <v>33763</v>
      </c>
      <c r="E729" s="6">
        <v>35952</v>
      </c>
      <c r="F729" s="6">
        <v>36160</v>
      </c>
      <c r="G729" s="6">
        <v>34810</v>
      </c>
    </row>
    <row r="730" spans="1:7" ht="17" x14ac:dyDescent="0.2">
      <c r="A730" s="1" t="s">
        <v>816</v>
      </c>
      <c r="B730" s="4" t="s">
        <v>7</v>
      </c>
      <c r="C730" s="4" t="s">
        <v>28</v>
      </c>
      <c r="D730" s="6">
        <v>33683</v>
      </c>
      <c r="E730" s="6">
        <v>33319</v>
      </c>
      <c r="F730" s="6">
        <v>35243</v>
      </c>
      <c r="G730" s="6">
        <v>34300</v>
      </c>
    </row>
    <row r="731" spans="1:7" ht="17" x14ac:dyDescent="0.2">
      <c r="A731" s="1" t="s">
        <v>758</v>
      </c>
      <c r="B731" s="4" t="s">
        <v>7</v>
      </c>
      <c r="C731" s="4" t="s">
        <v>195</v>
      </c>
      <c r="D731" s="6">
        <v>33662</v>
      </c>
      <c r="E731" s="6">
        <v>35805</v>
      </c>
      <c r="F731" s="6">
        <v>40123</v>
      </c>
      <c r="G731" s="6">
        <v>39531</v>
      </c>
    </row>
    <row r="732" spans="1:7" ht="17" x14ac:dyDescent="0.2">
      <c r="A732" s="1" t="s">
        <v>573</v>
      </c>
      <c r="B732" s="4" t="s">
        <v>7</v>
      </c>
      <c r="C732" s="4" t="s">
        <v>96</v>
      </c>
      <c r="D732" s="6">
        <v>33550</v>
      </c>
      <c r="E732" s="6">
        <v>37024</v>
      </c>
      <c r="F732" s="6">
        <v>37129</v>
      </c>
      <c r="G732" s="6">
        <v>37317</v>
      </c>
    </row>
    <row r="733" spans="1:7" ht="17" x14ac:dyDescent="0.2">
      <c r="A733" s="1" t="s">
        <v>70</v>
      </c>
      <c r="B733" s="4" t="s">
        <v>7</v>
      </c>
      <c r="C733" s="4" t="s">
        <v>26</v>
      </c>
      <c r="D733" s="6">
        <v>33301</v>
      </c>
      <c r="E733" s="6">
        <v>35634</v>
      </c>
      <c r="F733" s="6">
        <v>37026</v>
      </c>
      <c r="G733" s="6">
        <v>39764</v>
      </c>
    </row>
    <row r="734" spans="1:7" ht="17" x14ac:dyDescent="0.2">
      <c r="A734" s="1" t="s">
        <v>636</v>
      </c>
      <c r="B734" s="4" t="s">
        <v>7</v>
      </c>
      <c r="C734" s="4" t="s">
        <v>120</v>
      </c>
      <c r="D734" s="6">
        <v>33172</v>
      </c>
      <c r="E734" s="6">
        <v>35979</v>
      </c>
      <c r="F734" s="6">
        <v>37508</v>
      </c>
      <c r="G734" s="6">
        <v>38520</v>
      </c>
    </row>
    <row r="735" spans="1:7" ht="17" x14ac:dyDescent="0.2">
      <c r="A735" s="1" t="s">
        <v>479</v>
      </c>
      <c r="B735" s="4" t="s">
        <v>7</v>
      </c>
      <c r="C735" s="4" t="s">
        <v>157</v>
      </c>
      <c r="D735" s="6">
        <v>33112</v>
      </c>
      <c r="E735" s="6">
        <v>33184</v>
      </c>
      <c r="F735" s="6">
        <v>31953</v>
      </c>
      <c r="G735" s="6">
        <v>29423</v>
      </c>
    </row>
    <row r="736" spans="1:7" ht="17" x14ac:dyDescent="0.2">
      <c r="A736" s="1" t="s">
        <v>31</v>
      </c>
      <c r="B736" s="4" t="s">
        <v>7</v>
      </c>
      <c r="C736" s="4" t="s">
        <v>32</v>
      </c>
      <c r="D736" s="6">
        <v>33060</v>
      </c>
      <c r="E736" s="6">
        <v>32584</v>
      </c>
      <c r="F736" s="6">
        <v>31254</v>
      </c>
      <c r="G736" s="6">
        <v>30444</v>
      </c>
    </row>
    <row r="737" spans="1:7" ht="17" x14ac:dyDescent="0.2">
      <c r="A737" s="1" t="s">
        <v>578</v>
      </c>
      <c r="B737" s="4" t="s">
        <v>7</v>
      </c>
      <c r="C737" s="4" t="s">
        <v>74</v>
      </c>
      <c r="D737" s="6">
        <v>32992</v>
      </c>
      <c r="E737" s="6">
        <v>38275</v>
      </c>
      <c r="F737" s="6">
        <v>39824</v>
      </c>
      <c r="G737" s="6">
        <v>40878</v>
      </c>
    </row>
    <row r="738" spans="1:7" ht="17" x14ac:dyDescent="0.2">
      <c r="A738" s="1" t="s">
        <v>125</v>
      </c>
      <c r="B738" s="4" t="s">
        <v>7</v>
      </c>
      <c r="C738" s="4" t="s">
        <v>12</v>
      </c>
      <c r="D738" s="6">
        <v>32343</v>
      </c>
      <c r="E738" s="6">
        <v>33630</v>
      </c>
      <c r="F738" s="6">
        <v>35012</v>
      </c>
      <c r="G738" s="6">
        <v>36459</v>
      </c>
    </row>
    <row r="739" spans="1:7" ht="17" x14ac:dyDescent="0.2">
      <c r="A739" s="1" t="s">
        <v>292</v>
      </c>
      <c r="B739" s="4" t="s">
        <v>7</v>
      </c>
      <c r="C739" s="4" t="s">
        <v>151</v>
      </c>
      <c r="D739" s="6">
        <v>32284</v>
      </c>
      <c r="E739" s="6">
        <v>43957</v>
      </c>
      <c r="F739" s="6">
        <v>51335</v>
      </c>
      <c r="G739" s="6">
        <v>56310</v>
      </c>
    </row>
    <row r="740" spans="1:7" ht="17" x14ac:dyDescent="0.2">
      <c r="A740" s="1" t="s">
        <v>184</v>
      </c>
      <c r="B740" s="4" t="s">
        <v>7</v>
      </c>
      <c r="C740" s="4" t="s">
        <v>151</v>
      </c>
      <c r="D740" s="6">
        <v>32273</v>
      </c>
      <c r="E740" s="6">
        <v>46140</v>
      </c>
      <c r="F740" s="6">
        <v>46824</v>
      </c>
      <c r="G740" s="6">
        <v>48021</v>
      </c>
    </row>
    <row r="741" spans="1:7" ht="17" x14ac:dyDescent="0.2">
      <c r="A741" s="1" t="s">
        <v>293</v>
      </c>
      <c r="B741" s="4" t="s">
        <v>7</v>
      </c>
      <c r="C741" s="4" t="s">
        <v>14</v>
      </c>
      <c r="D741" s="6">
        <v>32089</v>
      </c>
      <c r="E741" s="6">
        <v>36524</v>
      </c>
      <c r="F741" s="6">
        <v>42416</v>
      </c>
      <c r="G741" s="6">
        <v>47192</v>
      </c>
    </row>
    <row r="742" spans="1:7" ht="17" x14ac:dyDescent="0.2">
      <c r="A742" s="1" t="s">
        <v>443</v>
      </c>
      <c r="B742" s="4" t="s">
        <v>7</v>
      </c>
      <c r="C742" s="4" t="s">
        <v>32</v>
      </c>
      <c r="D742" s="6">
        <v>32030</v>
      </c>
      <c r="E742" s="6">
        <v>34906</v>
      </c>
      <c r="F742" s="6">
        <v>36645</v>
      </c>
      <c r="G742" s="6">
        <v>35873</v>
      </c>
    </row>
    <row r="743" spans="1:7" ht="17" x14ac:dyDescent="0.2">
      <c r="A743" s="1" t="s">
        <v>568</v>
      </c>
      <c r="B743" s="4" t="s">
        <v>7</v>
      </c>
      <c r="C743" s="4" t="s">
        <v>74</v>
      </c>
      <c r="D743" s="6">
        <v>31972</v>
      </c>
      <c r="E743" s="6">
        <v>34917</v>
      </c>
      <c r="F743" s="6">
        <v>35015</v>
      </c>
      <c r="G743" s="6">
        <v>33415</v>
      </c>
    </row>
    <row r="744" spans="1:7" ht="17" x14ac:dyDescent="0.2">
      <c r="A744" s="1" t="s">
        <v>680</v>
      </c>
      <c r="B744" s="4" t="s">
        <v>7</v>
      </c>
      <c r="C744" s="4" t="s">
        <v>165</v>
      </c>
      <c r="D744" s="6">
        <v>31826</v>
      </c>
      <c r="E744" s="6">
        <v>38687</v>
      </c>
      <c r="F744" s="6">
        <v>47359</v>
      </c>
      <c r="G744" s="6">
        <v>54793</v>
      </c>
    </row>
    <row r="745" spans="1:7" ht="17" x14ac:dyDescent="0.2">
      <c r="A745" s="1" t="s">
        <v>691</v>
      </c>
      <c r="B745" s="4" t="s">
        <v>7</v>
      </c>
      <c r="C745" s="4" t="s">
        <v>66</v>
      </c>
      <c r="D745" s="6">
        <v>31804</v>
      </c>
      <c r="E745" s="6">
        <v>37383</v>
      </c>
      <c r="F745" s="6">
        <v>42090</v>
      </c>
      <c r="G745" s="6">
        <v>45325</v>
      </c>
    </row>
    <row r="746" spans="1:7" ht="17" x14ac:dyDescent="0.2">
      <c r="A746" s="1" t="s">
        <v>245</v>
      </c>
      <c r="B746" s="4" t="s">
        <v>7</v>
      </c>
      <c r="C746" s="4" t="s">
        <v>165</v>
      </c>
      <c r="D746" s="6">
        <v>31722</v>
      </c>
      <c r="E746" s="6">
        <v>34519</v>
      </c>
      <c r="F746" s="6">
        <v>37060</v>
      </c>
      <c r="G746" s="6">
        <v>36925</v>
      </c>
    </row>
    <row r="747" spans="1:7" ht="17" x14ac:dyDescent="0.2">
      <c r="A747" s="1" t="s">
        <v>431</v>
      </c>
      <c r="B747" s="4" t="s">
        <v>7</v>
      </c>
      <c r="C747" s="4" t="s">
        <v>66</v>
      </c>
      <c r="D747" s="6">
        <v>31722</v>
      </c>
      <c r="E747" s="6">
        <v>33537</v>
      </c>
      <c r="F747" s="6">
        <v>31613</v>
      </c>
      <c r="G747" s="6">
        <v>30067</v>
      </c>
    </row>
    <row r="748" spans="1:7" ht="17" x14ac:dyDescent="0.2">
      <c r="A748" s="1" t="s">
        <v>903</v>
      </c>
      <c r="B748" s="4" t="s">
        <v>7</v>
      </c>
      <c r="C748" s="4" t="s">
        <v>74</v>
      </c>
      <c r="D748" s="6">
        <v>31717</v>
      </c>
      <c r="E748" s="6">
        <v>32470</v>
      </c>
      <c r="F748" s="6">
        <v>31807</v>
      </c>
      <c r="G748" s="6">
        <v>30267</v>
      </c>
    </row>
    <row r="749" spans="1:7" ht="17" x14ac:dyDescent="0.2">
      <c r="A749" s="1" t="s">
        <v>301</v>
      </c>
      <c r="B749" s="4" t="s">
        <v>7</v>
      </c>
      <c r="C749" s="4" t="s">
        <v>138</v>
      </c>
      <c r="D749" s="6">
        <v>31704</v>
      </c>
      <c r="E749" s="6">
        <v>34267</v>
      </c>
      <c r="F749" s="6">
        <v>34246</v>
      </c>
      <c r="G749" s="6">
        <v>34208</v>
      </c>
    </row>
    <row r="750" spans="1:7" ht="17" x14ac:dyDescent="0.2">
      <c r="A750" s="1" t="s">
        <v>221</v>
      </c>
      <c r="B750" s="4" t="s">
        <v>7</v>
      </c>
      <c r="C750" s="4" t="s">
        <v>165</v>
      </c>
      <c r="D750" s="6">
        <v>31665</v>
      </c>
      <c r="E750" s="6">
        <v>30617</v>
      </c>
      <c r="F750" s="6">
        <v>26145</v>
      </c>
      <c r="G750" s="6">
        <v>22628</v>
      </c>
    </row>
    <row r="751" spans="1:7" ht="17" x14ac:dyDescent="0.2">
      <c r="A751" s="1" t="s">
        <v>881</v>
      </c>
      <c r="B751" s="4" t="s">
        <v>11</v>
      </c>
      <c r="C751" s="4" t="s">
        <v>62</v>
      </c>
      <c r="D751" s="6">
        <v>31577</v>
      </c>
      <c r="E751" s="6">
        <v>53337</v>
      </c>
      <c r="F751" s="6">
        <v>93420</v>
      </c>
      <c r="G751" s="6">
        <v>128754</v>
      </c>
    </row>
    <row r="752" spans="1:7" ht="17" x14ac:dyDescent="0.2">
      <c r="A752" s="1" t="s">
        <v>183</v>
      </c>
      <c r="B752" s="4" t="s">
        <v>7</v>
      </c>
      <c r="C752" s="4" t="s">
        <v>96</v>
      </c>
      <c r="D752" s="6">
        <v>31517</v>
      </c>
      <c r="E752" s="6">
        <v>34388</v>
      </c>
      <c r="F752" s="6">
        <v>35773</v>
      </c>
      <c r="G752" s="6">
        <v>36598</v>
      </c>
    </row>
    <row r="753" spans="1:7" ht="17" x14ac:dyDescent="0.2">
      <c r="A753" s="1" t="s">
        <v>591</v>
      </c>
      <c r="B753" s="4" t="s">
        <v>7</v>
      </c>
      <c r="C753" s="4" t="s">
        <v>96</v>
      </c>
      <c r="D753" s="6">
        <v>31506</v>
      </c>
      <c r="E753" s="6">
        <v>30049</v>
      </c>
      <c r="F753" s="6">
        <v>28691</v>
      </c>
      <c r="G753" s="6">
        <v>26569</v>
      </c>
    </row>
    <row r="754" spans="1:7" ht="17" x14ac:dyDescent="0.2">
      <c r="A754" s="1" t="s">
        <v>915</v>
      </c>
      <c r="B754" s="4" t="s">
        <v>7</v>
      </c>
      <c r="C754" s="4" t="s">
        <v>24</v>
      </c>
      <c r="D754" s="6">
        <v>31451</v>
      </c>
      <c r="E754" s="6">
        <v>34367</v>
      </c>
      <c r="F754" s="6">
        <v>36351</v>
      </c>
      <c r="G754" s="6">
        <v>36080</v>
      </c>
    </row>
    <row r="755" spans="1:7" ht="17" x14ac:dyDescent="0.2">
      <c r="A755" s="1" t="s">
        <v>945</v>
      </c>
      <c r="B755" s="4" t="s">
        <v>7</v>
      </c>
      <c r="C755" s="4" t="s">
        <v>157</v>
      </c>
      <c r="D755" s="6">
        <v>31447</v>
      </c>
      <c r="E755" s="6">
        <v>37273</v>
      </c>
      <c r="F755" s="6">
        <v>40398</v>
      </c>
      <c r="G755" s="6">
        <v>40076</v>
      </c>
    </row>
    <row r="756" spans="1:7" ht="17" x14ac:dyDescent="0.2">
      <c r="A756" s="1" t="s">
        <v>449</v>
      </c>
      <c r="B756" s="4" t="s">
        <v>7</v>
      </c>
      <c r="C756" s="4" t="s">
        <v>450</v>
      </c>
      <c r="D756" s="6">
        <v>31421</v>
      </c>
      <c r="E756" s="6">
        <v>32553</v>
      </c>
      <c r="F756" s="6">
        <v>30591</v>
      </c>
      <c r="G756" s="6">
        <v>29704</v>
      </c>
    </row>
    <row r="757" spans="1:7" ht="17" x14ac:dyDescent="0.2">
      <c r="A757" s="1" t="s">
        <v>201</v>
      </c>
      <c r="B757" s="4" t="s">
        <v>7</v>
      </c>
      <c r="C757" s="4" t="s">
        <v>96</v>
      </c>
      <c r="D757" s="6">
        <v>31318</v>
      </c>
      <c r="E757" s="6">
        <v>31845</v>
      </c>
      <c r="F757" s="6">
        <v>31499</v>
      </c>
      <c r="G757" s="6">
        <v>30774</v>
      </c>
    </row>
    <row r="758" spans="1:7" ht="17" x14ac:dyDescent="0.2">
      <c r="A758" s="1" t="s">
        <v>614</v>
      </c>
      <c r="B758" s="4" t="s">
        <v>7</v>
      </c>
      <c r="C758" s="4" t="s">
        <v>66</v>
      </c>
      <c r="D758" s="6">
        <v>31186</v>
      </c>
      <c r="E758" s="6">
        <v>38365</v>
      </c>
      <c r="F758" s="6">
        <v>41513</v>
      </c>
      <c r="G758" s="6">
        <v>41619</v>
      </c>
    </row>
    <row r="759" spans="1:7" ht="17" x14ac:dyDescent="0.2">
      <c r="A759" s="1" t="s">
        <v>269</v>
      </c>
      <c r="B759" s="4" t="s">
        <v>7</v>
      </c>
      <c r="C759" s="4" t="s">
        <v>56</v>
      </c>
      <c r="D759" s="6">
        <v>31095</v>
      </c>
      <c r="E759" s="6">
        <v>33605</v>
      </c>
      <c r="F759" s="6">
        <v>34387</v>
      </c>
      <c r="G759" s="6">
        <v>35636</v>
      </c>
    </row>
    <row r="760" spans="1:7" ht="17" x14ac:dyDescent="0.2">
      <c r="A760" s="1" t="s">
        <v>360</v>
      </c>
      <c r="B760" s="4" t="s">
        <v>7</v>
      </c>
      <c r="C760" s="4" t="s">
        <v>56</v>
      </c>
      <c r="D760" s="6">
        <v>30974</v>
      </c>
      <c r="E760" s="6">
        <v>33879</v>
      </c>
      <c r="F760" s="6">
        <v>33219</v>
      </c>
      <c r="G760" s="6">
        <v>32250</v>
      </c>
    </row>
    <row r="761" spans="1:7" ht="17" x14ac:dyDescent="0.2">
      <c r="A761" s="1" t="s">
        <v>531</v>
      </c>
      <c r="B761" s="4" t="s">
        <v>7</v>
      </c>
      <c r="C761" s="4" t="s">
        <v>138</v>
      </c>
      <c r="D761" s="6">
        <v>30798</v>
      </c>
      <c r="E761" s="6">
        <v>31199</v>
      </c>
      <c r="F761" s="6">
        <v>30305</v>
      </c>
      <c r="G761" s="6">
        <v>28925</v>
      </c>
    </row>
    <row r="762" spans="1:7" ht="17" x14ac:dyDescent="0.2">
      <c r="A762" s="1" t="s">
        <v>509</v>
      </c>
      <c r="B762" s="4" t="s">
        <v>7</v>
      </c>
      <c r="C762" s="4" t="s">
        <v>195</v>
      </c>
      <c r="D762" s="6">
        <v>30797</v>
      </c>
      <c r="E762" s="6">
        <v>32029</v>
      </c>
      <c r="F762" s="6">
        <v>36299</v>
      </c>
      <c r="G762" s="6">
        <v>38601</v>
      </c>
    </row>
    <row r="763" spans="1:7" ht="17" x14ac:dyDescent="0.2">
      <c r="A763" s="1" t="s">
        <v>367</v>
      </c>
      <c r="B763" s="4" t="s">
        <v>7</v>
      </c>
      <c r="C763" s="4" t="s">
        <v>12</v>
      </c>
      <c r="D763" s="6">
        <v>30777</v>
      </c>
      <c r="E763" s="6">
        <v>36370</v>
      </c>
      <c r="F763" s="6">
        <v>38439</v>
      </c>
      <c r="G763" s="6">
        <v>40574</v>
      </c>
    </row>
    <row r="764" spans="1:7" ht="17" x14ac:dyDescent="0.2">
      <c r="A764" s="1" t="s">
        <v>622</v>
      </c>
      <c r="B764" s="4" t="s">
        <v>7</v>
      </c>
      <c r="C764" s="4" t="s">
        <v>96</v>
      </c>
      <c r="D764" s="6">
        <v>30735</v>
      </c>
      <c r="E764" s="6">
        <v>34182</v>
      </c>
      <c r="F764" s="6">
        <v>37190</v>
      </c>
      <c r="G764" s="6">
        <v>39135</v>
      </c>
    </row>
    <row r="765" spans="1:7" ht="17" x14ac:dyDescent="0.2">
      <c r="A765" s="1" t="s">
        <v>489</v>
      </c>
      <c r="B765" s="4" t="s">
        <v>7</v>
      </c>
      <c r="C765" s="4" t="s">
        <v>12</v>
      </c>
      <c r="D765" s="6">
        <v>30734</v>
      </c>
      <c r="E765" s="6">
        <v>32024</v>
      </c>
      <c r="F765" s="6">
        <v>32474</v>
      </c>
      <c r="G765" s="6">
        <v>31571</v>
      </c>
    </row>
    <row r="766" spans="1:7" ht="17" x14ac:dyDescent="0.2">
      <c r="A766" s="1" t="s">
        <v>678</v>
      </c>
      <c r="B766" s="4" t="s">
        <v>7</v>
      </c>
      <c r="C766" s="4" t="s">
        <v>32</v>
      </c>
      <c r="D766" s="6">
        <v>30729</v>
      </c>
      <c r="E766" s="6">
        <v>33684</v>
      </c>
      <c r="F766" s="6">
        <v>36581</v>
      </c>
      <c r="G766" s="6">
        <v>36803</v>
      </c>
    </row>
    <row r="767" spans="1:7" ht="17" x14ac:dyDescent="0.2">
      <c r="A767" s="1" t="s">
        <v>462</v>
      </c>
      <c r="B767" s="4" t="s">
        <v>7</v>
      </c>
      <c r="C767" s="4" t="s">
        <v>38</v>
      </c>
      <c r="D767" s="6">
        <v>30722</v>
      </c>
      <c r="E767" s="6">
        <v>31432</v>
      </c>
      <c r="F767" s="6">
        <v>31592</v>
      </c>
      <c r="G767" s="6">
        <v>31582</v>
      </c>
    </row>
    <row r="768" spans="1:7" ht="17" x14ac:dyDescent="0.2">
      <c r="A768" s="1" t="s">
        <v>611</v>
      </c>
      <c r="B768" s="4" t="s">
        <v>7</v>
      </c>
      <c r="C768" s="4" t="s">
        <v>135</v>
      </c>
      <c r="D768" s="6">
        <v>30617</v>
      </c>
      <c r="E768" s="6">
        <v>34925</v>
      </c>
      <c r="F768" s="6">
        <v>37243</v>
      </c>
      <c r="G768" s="6">
        <v>40134</v>
      </c>
    </row>
    <row r="769" spans="1:7" ht="17" x14ac:dyDescent="0.2">
      <c r="A769" s="1" t="s">
        <v>43</v>
      </c>
      <c r="B769" s="4" t="s">
        <v>7</v>
      </c>
      <c r="C769" s="4" t="s">
        <v>16</v>
      </c>
      <c r="D769" s="6">
        <v>30605</v>
      </c>
      <c r="E769" s="6">
        <v>31297</v>
      </c>
      <c r="F769" s="6">
        <v>29601</v>
      </c>
      <c r="G769" s="6">
        <v>28360</v>
      </c>
    </row>
    <row r="770" spans="1:7" ht="17" x14ac:dyDescent="0.2">
      <c r="A770" s="1" t="s">
        <v>588</v>
      </c>
      <c r="B770" s="4" t="s">
        <v>7</v>
      </c>
      <c r="C770" s="4" t="s">
        <v>14</v>
      </c>
      <c r="D770" s="6">
        <v>30561</v>
      </c>
      <c r="E770" s="6">
        <v>33164</v>
      </c>
      <c r="F770" s="6">
        <v>31848</v>
      </c>
      <c r="G770" s="6">
        <v>31175</v>
      </c>
    </row>
    <row r="771" spans="1:7" ht="17" x14ac:dyDescent="0.2">
      <c r="A771" s="1" t="s">
        <v>297</v>
      </c>
      <c r="B771" s="4" t="s">
        <v>7</v>
      </c>
      <c r="C771" s="4" t="s">
        <v>92</v>
      </c>
      <c r="D771" s="6">
        <v>30549</v>
      </c>
      <c r="E771" s="6">
        <v>33806</v>
      </c>
      <c r="F771" s="6">
        <v>37777</v>
      </c>
      <c r="G771" s="6">
        <v>36968</v>
      </c>
    </row>
    <row r="772" spans="1:7" ht="17" x14ac:dyDescent="0.2">
      <c r="A772" s="1" t="s">
        <v>909</v>
      </c>
      <c r="B772" s="4" t="s">
        <v>7</v>
      </c>
      <c r="C772" s="4" t="s">
        <v>20</v>
      </c>
      <c r="D772" s="6">
        <v>30464</v>
      </c>
      <c r="E772" s="6">
        <v>29654</v>
      </c>
      <c r="F772" s="6">
        <v>28759</v>
      </c>
      <c r="G772" s="6">
        <v>28281</v>
      </c>
    </row>
    <row r="773" spans="1:7" ht="17" x14ac:dyDescent="0.2">
      <c r="A773" s="1" t="s">
        <v>823</v>
      </c>
      <c r="B773" s="4" t="s">
        <v>7</v>
      </c>
      <c r="C773" s="4" t="s">
        <v>74</v>
      </c>
      <c r="D773" s="6">
        <v>30411</v>
      </c>
      <c r="E773" s="6">
        <v>37608</v>
      </c>
      <c r="F773" s="6">
        <v>45057</v>
      </c>
      <c r="G773" s="6">
        <v>49038</v>
      </c>
    </row>
    <row r="774" spans="1:7" ht="17" x14ac:dyDescent="0.2">
      <c r="A774" s="1" t="s">
        <v>902</v>
      </c>
      <c r="B774" s="4" t="s">
        <v>7</v>
      </c>
      <c r="C774" s="4" t="s">
        <v>120</v>
      </c>
      <c r="D774" s="6">
        <v>30337</v>
      </c>
      <c r="E774" s="6">
        <v>29939</v>
      </c>
      <c r="F774" s="6">
        <v>28972</v>
      </c>
      <c r="G774" s="6">
        <v>27410</v>
      </c>
    </row>
    <row r="775" spans="1:7" ht="17" x14ac:dyDescent="0.2">
      <c r="A775" s="1" t="s">
        <v>164</v>
      </c>
      <c r="B775" s="4" t="s">
        <v>7</v>
      </c>
      <c r="C775" s="4" t="s">
        <v>165</v>
      </c>
      <c r="D775" s="6">
        <v>30278</v>
      </c>
      <c r="E775" s="6">
        <v>33191</v>
      </c>
      <c r="F775" s="6">
        <v>34870</v>
      </c>
      <c r="G775" s="6">
        <v>34205</v>
      </c>
    </row>
    <row r="776" spans="1:7" ht="17" x14ac:dyDescent="0.2">
      <c r="A776" s="1" t="s">
        <v>181</v>
      </c>
      <c r="B776" s="4" t="s">
        <v>7</v>
      </c>
      <c r="C776" s="4" t="s">
        <v>92</v>
      </c>
      <c r="D776" s="6">
        <v>30236</v>
      </c>
      <c r="E776" s="6">
        <v>30671</v>
      </c>
      <c r="F776" s="6">
        <v>32623</v>
      </c>
      <c r="G776" s="6">
        <v>31998</v>
      </c>
    </row>
    <row r="777" spans="1:7" ht="17" x14ac:dyDescent="0.2">
      <c r="A777" s="1" t="s">
        <v>452</v>
      </c>
      <c r="B777" s="4" t="s">
        <v>7</v>
      </c>
      <c r="C777" s="4" t="s">
        <v>20</v>
      </c>
      <c r="D777" s="6">
        <v>30230</v>
      </c>
      <c r="E777" s="6">
        <v>32653</v>
      </c>
      <c r="F777" s="6">
        <v>33225</v>
      </c>
      <c r="G777" s="6">
        <v>32384</v>
      </c>
    </row>
    <row r="778" spans="1:7" ht="17" x14ac:dyDescent="0.2">
      <c r="A778" s="1" t="s">
        <v>860</v>
      </c>
      <c r="B778" s="4" t="s">
        <v>7</v>
      </c>
      <c r="C778" s="4" t="s">
        <v>24</v>
      </c>
      <c r="D778" s="6">
        <v>30167</v>
      </c>
      <c r="E778" s="6">
        <v>43658</v>
      </c>
      <c r="F778" s="6">
        <v>50512</v>
      </c>
      <c r="G778" s="6">
        <v>53677</v>
      </c>
    </row>
    <row r="779" spans="1:7" ht="17" x14ac:dyDescent="0.2">
      <c r="A779" s="1" t="s">
        <v>275</v>
      </c>
      <c r="B779" s="4" t="s">
        <v>7</v>
      </c>
      <c r="C779" s="4" t="s">
        <v>38</v>
      </c>
      <c r="D779" s="6">
        <v>30083</v>
      </c>
      <c r="E779" s="6">
        <v>32948</v>
      </c>
      <c r="F779" s="6">
        <v>35654</v>
      </c>
      <c r="G779" s="6">
        <v>37253</v>
      </c>
    </row>
    <row r="780" spans="1:7" ht="17" x14ac:dyDescent="0.2">
      <c r="A780" s="1" t="s">
        <v>512</v>
      </c>
      <c r="B780" s="4" t="s">
        <v>7</v>
      </c>
      <c r="C780" s="4" t="s">
        <v>22</v>
      </c>
      <c r="D780" s="6">
        <v>30007</v>
      </c>
      <c r="E780" s="6">
        <v>35267</v>
      </c>
      <c r="F780" s="6">
        <v>34260</v>
      </c>
      <c r="G780" s="6">
        <v>32097</v>
      </c>
    </row>
    <row r="781" spans="1:7" ht="17" x14ac:dyDescent="0.2">
      <c r="A781" s="1" t="s">
        <v>460</v>
      </c>
      <c r="B781" s="4" t="s">
        <v>7</v>
      </c>
      <c r="C781" s="4" t="s">
        <v>24</v>
      </c>
      <c r="D781" s="6">
        <v>30005</v>
      </c>
      <c r="E781" s="6">
        <v>41612</v>
      </c>
      <c r="F781" s="6">
        <v>60457</v>
      </c>
      <c r="G781" s="6">
        <v>70422</v>
      </c>
    </row>
    <row r="782" spans="1:7" ht="17" x14ac:dyDescent="0.2">
      <c r="A782" s="1" t="s">
        <v>698</v>
      </c>
      <c r="B782" s="4" t="s">
        <v>7</v>
      </c>
      <c r="C782" s="4" t="s">
        <v>50</v>
      </c>
      <c r="D782" s="6">
        <v>30001</v>
      </c>
      <c r="E782" s="6">
        <v>32048</v>
      </c>
      <c r="F782" s="6">
        <v>33307</v>
      </c>
      <c r="G782" s="6">
        <v>33407</v>
      </c>
    </row>
    <row r="783" spans="1:7" ht="17" x14ac:dyDescent="0.2">
      <c r="A783" s="1" t="s">
        <v>238</v>
      </c>
      <c r="B783" s="4" t="s">
        <v>7</v>
      </c>
      <c r="C783" s="4" t="s">
        <v>108</v>
      </c>
      <c r="D783" s="6">
        <v>29820</v>
      </c>
      <c r="E783" s="6">
        <v>31574</v>
      </c>
      <c r="F783" s="6">
        <v>32237</v>
      </c>
      <c r="G783" s="6">
        <v>33363</v>
      </c>
    </row>
    <row r="784" spans="1:7" ht="17" x14ac:dyDescent="0.2">
      <c r="A784" s="1" t="s">
        <v>551</v>
      </c>
      <c r="B784" s="4" t="s">
        <v>7</v>
      </c>
      <c r="C784" s="4" t="s">
        <v>56</v>
      </c>
      <c r="D784" s="6">
        <v>29797</v>
      </c>
      <c r="E784" s="6">
        <v>31712</v>
      </c>
      <c r="F784" s="6">
        <v>32404</v>
      </c>
      <c r="G784" s="6">
        <v>32208</v>
      </c>
    </row>
    <row r="785" spans="1:7" ht="17" x14ac:dyDescent="0.2">
      <c r="A785" s="1" t="s">
        <v>119</v>
      </c>
      <c r="B785" s="4" t="s">
        <v>7</v>
      </c>
      <c r="C785" s="4" t="s">
        <v>120</v>
      </c>
      <c r="D785" s="6">
        <v>29716</v>
      </c>
      <c r="E785" s="6">
        <v>28820</v>
      </c>
      <c r="F785" s="6">
        <v>28935</v>
      </c>
      <c r="G785" s="6">
        <v>26398</v>
      </c>
    </row>
    <row r="786" spans="1:7" ht="17" x14ac:dyDescent="0.2">
      <c r="A786" s="1" t="s">
        <v>95</v>
      </c>
      <c r="B786" s="4" t="s">
        <v>7</v>
      </c>
      <c r="C786" s="4" t="s">
        <v>96</v>
      </c>
      <c r="D786" s="6">
        <v>29710</v>
      </c>
      <c r="E786" s="6">
        <v>37487</v>
      </c>
      <c r="F786" s="6">
        <v>43443</v>
      </c>
      <c r="G786" s="6">
        <v>45851</v>
      </c>
    </row>
    <row r="787" spans="1:7" ht="17" x14ac:dyDescent="0.2">
      <c r="A787" s="1" t="s">
        <v>646</v>
      </c>
      <c r="B787" s="4" t="s">
        <v>7</v>
      </c>
      <c r="C787" s="4" t="s">
        <v>342</v>
      </c>
      <c r="D787" s="6">
        <v>29676</v>
      </c>
      <c r="E787" s="6">
        <v>38381</v>
      </c>
      <c r="F787" s="6">
        <v>47420</v>
      </c>
      <c r="G787" s="6">
        <v>46511</v>
      </c>
    </row>
    <row r="788" spans="1:7" ht="17" x14ac:dyDescent="0.2">
      <c r="A788" s="1" t="s">
        <v>661</v>
      </c>
      <c r="B788" s="4" t="s">
        <v>7</v>
      </c>
      <c r="C788" s="4" t="s">
        <v>62</v>
      </c>
      <c r="D788" s="6">
        <v>29627</v>
      </c>
      <c r="E788" s="6">
        <v>35869</v>
      </c>
      <c r="F788" s="6">
        <v>39996</v>
      </c>
      <c r="G788" s="6">
        <v>41537</v>
      </c>
    </row>
    <row r="789" spans="1:7" ht="17" x14ac:dyDescent="0.2">
      <c r="A789" s="1" t="s">
        <v>411</v>
      </c>
      <c r="B789" s="4" t="s">
        <v>7</v>
      </c>
      <c r="C789" s="4" t="s">
        <v>108</v>
      </c>
      <c r="D789" s="6">
        <v>29625</v>
      </c>
      <c r="E789" s="6">
        <v>31150</v>
      </c>
      <c r="F789" s="6">
        <v>31367</v>
      </c>
      <c r="G789" s="6">
        <v>31511</v>
      </c>
    </row>
    <row r="790" spans="1:7" ht="17" x14ac:dyDescent="0.2">
      <c r="A790" s="1" t="s">
        <v>388</v>
      </c>
      <c r="B790" s="4" t="s">
        <v>7</v>
      </c>
      <c r="C790" s="4" t="s">
        <v>72</v>
      </c>
      <c r="D790" s="6">
        <v>29382</v>
      </c>
      <c r="E790" s="6">
        <v>28200</v>
      </c>
      <c r="F790" s="6">
        <v>27672</v>
      </c>
      <c r="G790" s="6">
        <v>26111</v>
      </c>
    </row>
    <row r="791" spans="1:7" ht="17" x14ac:dyDescent="0.2">
      <c r="A791" s="1" t="s">
        <v>641</v>
      </c>
      <c r="B791" s="4" t="s">
        <v>7</v>
      </c>
      <c r="C791" s="4" t="s">
        <v>74</v>
      </c>
      <c r="D791" s="6">
        <v>29141</v>
      </c>
      <c r="E791" s="6">
        <v>33548</v>
      </c>
      <c r="F791" s="6">
        <v>35642</v>
      </c>
      <c r="G791" s="6">
        <v>35774</v>
      </c>
    </row>
    <row r="792" spans="1:7" ht="17" x14ac:dyDescent="0.2">
      <c r="A792" s="1" t="s">
        <v>380</v>
      </c>
      <c r="B792" s="4" t="s">
        <v>7</v>
      </c>
      <c r="C792" s="4" t="s">
        <v>12</v>
      </c>
      <c r="D792" s="6">
        <v>28981</v>
      </c>
      <c r="E792" s="6">
        <v>40987</v>
      </c>
      <c r="F792" s="6">
        <v>51163</v>
      </c>
      <c r="G792" s="6">
        <v>60537</v>
      </c>
    </row>
    <row r="793" spans="1:7" ht="17" x14ac:dyDescent="0.2">
      <c r="A793" s="1" t="s">
        <v>864</v>
      </c>
      <c r="B793" s="4" t="s">
        <v>7</v>
      </c>
      <c r="C793" s="4" t="s">
        <v>12</v>
      </c>
      <c r="D793" s="6">
        <v>28833</v>
      </c>
      <c r="E793" s="6">
        <v>31960</v>
      </c>
      <c r="F793" s="6">
        <v>35161</v>
      </c>
      <c r="G793" s="6">
        <v>36810</v>
      </c>
    </row>
    <row r="794" spans="1:7" ht="17" x14ac:dyDescent="0.2">
      <c r="A794" s="1" t="s">
        <v>416</v>
      </c>
      <c r="B794" s="4" t="s">
        <v>7</v>
      </c>
      <c r="C794" s="4" t="s">
        <v>66</v>
      </c>
      <c r="D794" s="6">
        <v>28830</v>
      </c>
      <c r="E794" s="6">
        <v>26438</v>
      </c>
      <c r="F794" s="6">
        <v>21755</v>
      </c>
      <c r="G794" s="6">
        <v>18029</v>
      </c>
    </row>
    <row r="795" spans="1:7" ht="17" x14ac:dyDescent="0.2">
      <c r="A795" s="1" t="s">
        <v>491</v>
      </c>
      <c r="B795" s="4" t="s">
        <v>7</v>
      </c>
      <c r="C795" s="4" t="s">
        <v>157</v>
      </c>
      <c r="D795" s="6">
        <v>28813</v>
      </c>
      <c r="E795" s="6">
        <v>29141</v>
      </c>
      <c r="F795" s="6">
        <v>30035</v>
      </c>
      <c r="G795" s="6">
        <v>29938</v>
      </c>
    </row>
    <row r="796" spans="1:7" ht="17" x14ac:dyDescent="0.2">
      <c r="A796" s="1" t="s">
        <v>46</v>
      </c>
      <c r="B796" s="4" t="s">
        <v>7</v>
      </c>
      <c r="C796" s="4" t="s">
        <v>14</v>
      </c>
      <c r="D796" s="6">
        <v>28764</v>
      </c>
      <c r="E796" s="6">
        <v>28439</v>
      </c>
      <c r="F796" s="6">
        <v>26446</v>
      </c>
      <c r="G796" s="6">
        <v>24949</v>
      </c>
    </row>
    <row r="797" spans="1:7" ht="17" x14ac:dyDescent="0.2">
      <c r="A797" s="1" t="s">
        <v>37</v>
      </c>
      <c r="B797" s="4" t="s">
        <v>7</v>
      </c>
      <c r="C797" s="4" t="s">
        <v>32</v>
      </c>
      <c r="D797" s="6">
        <v>28674</v>
      </c>
      <c r="E797" s="6">
        <v>32808</v>
      </c>
      <c r="F797" s="6">
        <v>36009</v>
      </c>
      <c r="G797" s="6">
        <v>37964</v>
      </c>
    </row>
    <row r="798" spans="1:7" ht="17" x14ac:dyDescent="0.2">
      <c r="A798" s="1" t="s">
        <v>348</v>
      </c>
      <c r="B798" s="4" t="s">
        <v>7</v>
      </c>
      <c r="C798" s="4" t="s">
        <v>66</v>
      </c>
      <c r="D798" s="6">
        <v>28497</v>
      </c>
      <c r="E798" s="6">
        <v>29330</v>
      </c>
      <c r="F798" s="6">
        <v>28254</v>
      </c>
      <c r="G798" s="6">
        <v>25439</v>
      </c>
    </row>
    <row r="799" spans="1:7" ht="17" x14ac:dyDescent="0.2">
      <c r="A799" s="1" t="s">
        <v>231</v>
      </c>
      <c r="B799" s="4" t="s">
        <v>7</v>
      </c>
      <c r="C799" s="4" t="s">
        <v>18</v>
      </c>
      <c r="D799" s="6">
        <v>28335</v>
      </c>
      <c r="E799" s="6">
        <v>31113</v>
      </c>
      <c r="F799" s="6">
        <v>31078</v>
      </c>
      <c r="G799" s="6">
        <v>27083</v>
      </c>
    </row>
    <row r="800" spans="1:7" ht="17" x14ac:dyDescent="0.2">
      <c r="A800" s="1" t="s">
        <v>853</v>
      </c>
      <c r="B800" s="4" t="s">
        <v>7</v>
      </c>
      <c r="C800" s="4" t="s">
        <v>12</v>
      </c>
      <c r="D800" s="6">
        <v>27991</v>
      </c>
      <c r="E800" s="6">
        <v>32981</v>
      </c>
      <c r="F800" s="6">
        <v>37900</v>
      </c>
      <c r="G800" s="6">
        <v>42446</v>
      </c>
    </row>
    <row r="801" spans="1:7" ht="17" x14ac:dyDescent="0.2">
      <c r="A801" s="1" t="s">
        <v>692</v>
      </c>
      <c r="B801" s="4" t="s">
        <v>7</v>
      </c>
      <c r="C801" s="4" t="s">
        <v>74</v>
      </c>
      <c r="D801" s="6">
        <v>27888</v>
      </c>
      <c r="E801" s="6">
        <v>31112</v>
      </c>
      <c r="F801" s="6">
        <v>32349</v>
      </c>
      <c r="G801" s="6">
        <v>32358</v>
      </c>
    </row>
    <row r="802" spans="1:7" ht="17" x14ac:dyDescent="0.2">
      <c r="A802" s="1" t="s">
        <v>309</v>
      </c>
      <c r="B802" s="4" t="s">
        <v>7</v>
      </c>
      <c r="C802" s="4" t="s">
        <v>112</v>
      </c>
      <c r="D802" s="6">
        <v>27803</v>
      </c>
      <c r="E802" s="6">
        <v>28274</v>
      </c>
      <c r="F802" s="6">
        <v>29405</v>
      </c>
      <c r="G802" s="6">
        <v>28823</v>
      </c>
    </row>
    <row r="803" spans="1:7" ht="17" x14ac:dyDescent="0.2">
      <c r="A803" s="1" t="s">
        <v>832</v>
      </c>
      <c r="B803" s="4" t="s">
        <v>7</v>
      </c>
      <c r="C803" s="4" t="s">
        <v>22</v>
      </c>
      <c r="D803" s="6">
        <v>27676</v>
      </c>
      <c r="E803" s="6">
        <v>31004</v>
      </c>
      <c r="F803" s="6">
        <v>29510</v>
      </c>
      <c r="G803" s="6">
        <v>27346</v>
      </c>
    </row>
    <row r="804" spans="1:7" ht="17" x14ac:dyDescent="0.2">
      <c r="A804" s="1" t="s">
        <v>936</v>
      </c>
      <c r="B804" s="4" t="s">
        <v>7</v>
      </c>
      <c r="C804" s="4" t="s">
        <v>8</v>
      </c>
      <c r="D804" s="6">
        <v>27672</v>
      </c>
      <c r="E804" s="6">
        <v>31439</v>
      </c>
      <c r="F804" s="6">
        <v>33128</v>
      </c>
      <c r="G804" s="6">
        <v>34126</v>
      </c>
    </row>
    <row r="805" spans="1:7" ht="17" x14ac:dyDescent="0.2">
      <c r="A805" s="1" t="s">
        <v>371</v>
      </c>
      <c r="B805" s="4" t="s">
        <v>7</v>
      </c>
      <c r="C805" s="4" t="s">
        <v>193</v>
      </c>
      <c r="D805" s="6">
        <v>27637</v>
      </c>
      <c r="E805" s="6">
        <v>41245</v>
      </c>
      <c r="F805" s="6">
        <v>46997</v>
      </c>
      <c r="G805" s="6">
        <v>48467</v>
      </c>
    </row>
    <row r="806" spans="1:7" ht="17" x14ac:dyDescent="0.2">
      <c r="A806" s="1" t="s">
        <v>320</v>
      </c>
      <c r="B806" s="4" t="s">
        <v>7</v>
      </c>
      <c r="C806" s="4" t="s">
        <v>321</v>
      </c>
      <c r="D806" s="6">
        <v>27627</v>
      </c>
      <c r="E806" s="6">
        <v>31638</v>
      </c>
      <c r="F806" s="6">
        <v>29968</v>
      </c>
      <c r="G806" s="6">
        <v>27160</v>
      </c>
    </row>
    <row r="807" spans="1:7" ht="17" x14ac:dyDescent="0.2">
      <c r="A807" s="1" t="s">
        <v>246</v>
      </c>
      <c r="B807" s="4" t="s">
        <v>7</v>
      </c>
      <c r="C807" s="4" t="s">
        <v>24</v>
      </c>
      <c r="D807" s="6">
        <v>27622</v>
      </c>
      <c r="E807" s="6">
        <v>35884</v>
      </c>
      <c r="F807" s="6">
        <v>43036</v>
      </c>
      <c r="G807" s="6">
        <v>45388</v>
      </c>
    </row>
    <row r="808" spans="1:7" ht="17" x14ac:dyDescent="0.2">
      <c r="A808" s="1" t="s">
        <v>868</v>
      </c>
      <c r="B808" s="4" t="s">
        <v>7</v>
      </c>
      <c r="C808" s="4" t="s">
        <v>90</v>
      </c>
      <c r="D808" s="6">
        <v>27598</v>
      </c>
      <c r="E808" s="6">
        <v>33828</v>
      </c>
      <c r="F808" s="6">
        <v>34895</v>
      </c>
      <c r="G808" s="6">
        <v>30802</v>
      </c>
    </row>
    <row r="809" spans="1:7" ht="17" x14ac:dyDescent="0.2">
      <c r="A809" s="1" t="s">
        <v>892</v>
      </c>
      <c r="B809" s="4" t="s">
        <v>7</v>
      </c>
      <c r="C809" s="4" t="s">
        <v>34</v>
      </c>
      <c r="D809" s="6">
        <v>27595</v>
      </c>
      <c r="E809" s="6">
        <v>29688</v>
      </c>
      <c r="F809" s="6">
        <v>32895</v>
      </c>
      <c r="G809" s="6">
        <v>33338</v>
      </c>
    </row>
    <row r="810" spans="1:7" ht="17" x14ac:dyDescent="0.2">
      <c r="A810" s="1" t="s">
        <v>931</v>
      </c>
      <c r="B810" s="4" t="s">
        <v>7</v>
      </c>
      <c r="C810" s="4" t="s">
        <v>56</v>
      </c>
      <c r="D810" s="6">
        <v>27533</v>
      </c>
      <c r="E810" s="6">
        <v>29815</v>
      </c>
      <c r="F810" s="6">
        <v>31654</v>
      </c>
      <c r="G810" s="6">
        <v>33147</v>
      </c>
    </row>
    <row r="811" spans="1:7" ht="17" x14ac:dyDescent="0.2">
      <c r="A811" s="1" t="s">
        <v>934</v>
      </c>
      <c r="B811" s="4" t="s">
        <v>7</v>
      </c>
      <c r="C811" s="4" t="s">
        <v>20</v>
      </c>
      <c r="D811" s="6">
        <v>27466</v>
      </c>
      <c r="E811" s="6">
        <v>28474</v>
      </c>
      <c r="F811" s="6">
        <v>29035</v>
      </c>
      <c r="G811" s="6">
        <v>28666</v>
      </c>
    </row>
    <row r="812" spans="1:7" ht="17" x14ac:dyDescent="0.2">
      <c r="A812" s="1" t="s">
        <v>280</v>
      </c>
      <c r="B812" s="4" t="s">
        <v>7</v>
      </c>
      <c r="C812" s="4" t="s">
        <v>72</v>
      </c>
      <c r="D812" s="6">
        <v>27463</v>
      </c>
      <c r="E812" s="6">
        <v>32452</v>
      </c>
      <c r="F812" s="6">
        <v>33844</v>
      </c>
      <c r="G812" s="6">
        <v>33888</v>
      </c>
    </row>
    <row r="813" spans="1:7" ht="17" x14ac:dyDescent="0.2">
      <c r="A813" s="1" t="s">
        <v>55</v>
      </c>
      <c r="B813" s="4" t="s">
        <v>7</v>
      </c>
      <c r="C813" s="4" t="s">
        <v>56</v>
      </c>
      <c r="D813" s="6">
        <v>27446</v>
      </c>
      <c r="E813" s="6">
        <v>33233</v>
      </c>
      <c r="F813" s="6">
        <v>34173</v>
      </c>
      <c r="G813" s="6">
        <v>34586</v>
      </c>
    </row>
    <row r="814" spans="1:7" ht="17" x14ac:dyDescent="0.2">
      <c r="A814" s="1" t="s">
        <v>579</v>
      </c>
      <c r="B814" s="4" t="s">
        <v>7</v>
      </c>
      <c r="C814" s="4" t="s">
        <v>72</v>
      </c>
      <c r="D814" s="6">
        <v>27268</v>
      </c>
      <c r="E814" s="6">
        <v>29560</v>
      </c>
      <c r="F814" s="6">
        <v>29181</v>
      </c>
      <c r="G814" s="6">
        <v>28537</v>
      </c>
    </row>
    <row r="815" spans="1:7" ht="17" x14ac:dyDescent="0.2">
      <c r="A815" s="1" t="s">
        <v>519</v>
      </c>
      <c r="B815" s="4" t="s">
        <v>7</v>
      </c>
      <c r="C815" s="4" t="s">
        <v>157</v>
      </c>
      <c r="D815" s="6">
        <v>27158</v>
      </c>
      <c r="E815" s="6">
        <v>32532</v>
      </c>
      <c r="F815" s="6">
        <v>35571</v>
      </c>
      <c r="G815" s="6">
        <v>35713</v>
      </c>
    </row>
    <row r="816" spans="1:7" ht="17" x14ac:dyDescent="0.2">
      <c r="A816" s="1" t="s">
        <v>642</v>
      </c>
      <c r="B816" s="4" t="s">
        <v>7</v>
      </c>
      <c r="C816" s="4" t="s">
        <v>32</v>
      </c>
      <c r="D816" s="6">
        <v>26984</v>
      </c>
      <c r="E816" s="6">
        <v>26916</v>
      </c>
      <c r="F816" s="6">
        <v>25893</v>
      </c>
      <c r="G816" s="6">
        <v>25111</v>
      </c>
    </row>
    <row r="817" spans="1:7" ht="17" x14ac:dyDescent="0.2">
      <c r="A817" s="1" t="s">
        <v>942</v>
      </c>
      <c r="B817" s="4" t="s">
        <v>7</v>
      </c>
      <c r="C817" s="4" t="s">
        <v>14</v>
      </c>
      <c r="D817" s="6">
        <v>26897</v>
      </c>
      <c r="E817" s="6">
        <v>26147</v>
      </c>
      <c r="F817" s="6">
        <v>27469</v>
      </c>
      <c r="G817" s="6">
        <v>29036</v>
      </c>
    </row>
    <row r="818" spans="1:7" ht="17" x14ac:dyDescent="0.2">
      <c r="A818" s="1" t="s">
        <v>468</v>
      </c>
      <c r="B818" s="4" t="s">
        <v>7</v>
      </c>
      <c r="C818" s="4" t="s">
        <v>53</v>
      </c>
      <c r="D818" s="6">
        <v>26752</v>
      </c>
      <c r="E818" s="6">
        <v>30704</v>
      </c>
      <c r="F818" s="6">
        <v>31275</v>
      </c>
      <c r="G818" s="6">
        <v>32113</v>
      </c>
    </row>
    <row r="819" spans="1:7" ht="17" x14ac:dyDescent="0.2">
      <c r="A819" s="1" t="s">
        <v>311</v>
      </c>
      <c r="B819" s="4" t="s">
        <v>7</v>
      </c>
      <c r="C819" s="4" t="s">
        <v>9</v>
      </c>
      <c r="D819" s="6">
        <v>26725</v>
      </c>
      <c r="E819" s="6">
        <v>33369</v>
      </c>
      <c r="F819" s="6">
        <v>40909</v>
      </c>
      <c r="G819" s="6">
        <v>47364</v>
      </c>
    </row>
    <row r="820" spans="1:7" ht="17" x14ac:dyDescent="0.2">
      <c r="A820" s="1" t="s">
        <v>606</v>
      </c>
      <c r="B820" s="4" t="s">
        <v>7</v>
      </c>
      <c r="C820" s="4" t="s">
        <v>151</v>
      </c>
      <c r="D820" s="6">
        <v>26718</v>
      </c>
      <c r="E820" s="6">
        <v>37185</v>
      </c>
      <c r="F820" s="6">
        <v>45719</v>
      </c>
      <c r="G820" s="6">
        <v>47047</v>
      </c>
    </row>
    <row r="821" spans="1:7" ht="17" x14ac:dyDescent="0.2">
      <c r="A821" s="1" t="s">
        <v>788</v>
      </c>
      <c r="B821" s="4" t="s">
        <v>7</v>
      </c>
      <c r="C821" s="4" t="s">
        <v>135</v>
      </c>
      <c r="D821" s="6">
        <v>26622</v>
      </c>
      <c r="E821" s="6">
        <v>36809</v>
      </c>
      <c r="F821" s="6">
        <v>40877</v>
      </c>
      <c r="G821" s="6">
        <v>44727</v>
      </c>
    </row>
    <row r="822" spans="1:7" ht="17" x14ac:dyDescent="0.2">
      <c r="A822" s="1" t="s">
        <v>777</v>
      </c>
      <c r="B822" s="4" t="s">
        <v>7</v>
      </c>
      <c r="C822" s="4" t="s">
        <v>342</v>
      </c>
      <c r="D822" s="6">
        <v>26554</v>
      </c>
      <c r="E822" s="6">
        <v>33475</v>
      </c>
      <c r="F822" s="6">
        <v>37219</v>
      </c>
      <c r="G822" s="6">
        <v>38072</v>
      </c>
    </row>
    <row r="823" spans="1:7" ht="17" x14ac:dyDescent="0.2">
      <c r="A823" s="1" t="s">
        <v>882</v>
      </c>
      <c r="B823" s="4" t="s">
        <v>7</v>
      </c>
      <c r="C823" s="4" t="s">
        <v>24</v>
      </c>
      <c r="D823" s="6">
        <v>26300</v>
      </c>
      <c r="E823" s="6">
        <v>27761</v>
      </c>
      <c r="F823" s="6">
        <v>27151</v>
      </c>
      <c r="G823" s="6">
        <v>26215</v>
      </c>
    </row>
    <row r="824" spans="1:7" ht="17" x14ac:dyDescent="0.2">
      <c r="A824" s="1" t="s">
        <v>160</v>
      </c>
      <c r="B824" s="4" t="s">
        <v>7</v>
      </c>
      <c r="C824" s="4" t="s">
        <v>12</v>
      </c>
      <c r="D824" s="6">
        <v>26154</v>
      </c>
      <c r="E824" s="6">
        <v>30412</v>
      </c>
      <c r="F824" s="6">
        <v>33695</v>
      </c>
      <c r="G824" s="6">
        <v>35108</v>
      </c>
    </row>
    <row r="825" spans="1:7" ht="17" x14ac:dyDescent="0.2">
      <c r="A825" s="1" t="s">
        <v>555</v>
      </c>
      <c r="B825" s="4" t="s">
        <v>7</v>
      </c>
      <c r="C825" s="4" t="s">
        <v>66</v>
      </c>
      <c r="D825" s="6">
        <v>26115</v>
      </c>
      <c r="E825" s="6">
        <v>30413</v>
      </c>
      <c r="F825" s="6">
        <v>33011</v>
      </c>
      <c r="G825" s="6">
        <v>33701</v>
      </c>
    </row>
    <row r="826" spans="1:7" ht="17" x14ac:dyDescent="0.2">
      <c r="A826" s="1" t="s">
        <v>241</v>
      </c>
      <c r="B826" s="4" t="s">
        <v>7</v>
      </c>
      <c r="C826" s="4" t="s">
        <v>56</v>
      </c>
      <c r="D826" s="6">
        <v>26015</v>
      </c>
      <c r="E826" s="6">
        <v>25591</v>
      </c>
      <c r="F826" s="6">
        <v>24301</v>
      </c>
      <c r="G826" s="6">
        <v>23047</v>
      </c>
    </row>
    <row r="827" spans="1:7" ht="17" x14ac:dyDescent="0.2">
      <c r="A827" s="1" t="s">
        <v>413</v>
      </c>
      <c r="B827" s="4" t="s">
        <v>7</v>
      </c>
      <c r="C827" s="4" t="s">
        <v>72</v>
      </c>
      <c r="D827" s="6">
        <v>26004</v>
      </c>
      <c r="E827" s="6">
        <v>27506</v>
      </c>
      <c r="F827" s="6">
        <v>28452</v>
      </c>
      <c r="G827" s="6">
        <v>28710</v>
      </c>
    </row>
    <row r="828" spans="1:7" ht="17" x14ac:dyDescent="0.2">
      <c r="A828" s="1" t="s">
        <v>227</v>
      </c>
      <c r="B828" s="4" t="s">
        <v>7</v>
      </c>
      <c r="C828" s="4" t="s">
        <v>62</v>
      </c>
      <c r="D828" s="6">
        <v>25773</v>
      </c>
      <c r="E828" s="6">
        <v>36184</v>
      </c>
      <c r="F828" s="6">
        <v>39143</v>
      </c>
      <c r="G828" s="6">
        <v>41556</v>
      </c>
    </row>
    <row r="829" spans="1:7" ht="17" x14ac:dyDescent="0.2">
      <c r="A829" s="1" t="s">
        <v>553</v>
      </c>
      <c r="B829" s="4" t="s">
        <v>7</v>
      </c>
      <c r="C829" s="4" t="s">
        <v>66</v>
      </c>
      <c r="D829" s="6">
        <v>25691</v>
      </c>
      <c r="E829" s="6">
        <v>25612</v>
      </c>
      <c r="F829" s="6">
        <v>24552</v>
      </c>
      <c r="G829" s="6">
        <v>23537</v>
      </c>
    </row>
    <row r="830" spans="1:7" ht="17" x14ac:dyDescent="0.2">
      <c r="A830" s="1" t="s">
        <v>147</v>
      </c>
      <c r="B830" s="4" t="s">
        <v>7</v>
      </c>
      <c r="C830" s="4" t="s">
        <v>12</v>
      </c>
      <c r="D830" s="6">
        <v>25689</v>
      </c>
      <c r="E830" s="6">
        <v>23864</v>
      </c>
      <c r="F830" s="6">
        <v>22249</v>
      </c>
      <c r="G830" s="6">
        <v>21198</v>
      </c>
    </row>
    <row r="831" spans="1:7" ht="17" x14ac:dyDescent="0.2">
      <c r="A831" s="1" t="s">
        <v>924</v>
      </c>
      <c r="B831" s="4" t="s">
        <v>7</v>
      </c>
      <c r="C831" s="4" t="s">
        <v>332</v>
      </c>
      <c r="D831" s="6">
        <v>25664</v>
      </c>
      <c r="E831" s="6">
        <v>25127</v>
      </c>
      <c r="F831" s="6">
        <v>22897</v>
      </c>
      <c r="G831" s="6">
        <v>22493</v>
      </c>
    </row>
    <row r="832" spans="1:7" ht="17" x14ac:dyDescent="0.2">
      <c r="A832" s="1" t="s">
        <v>414</v>
      </c>
      <c r="B832" s="4" t="s">
        <v>7</v>
      </c>
      <c r="C832" s="4" t="s">
        <v>197</v>
      </c>
      <c r="D832" s="6">
        <v>25607</v>
      </c>
      <c r="E832" s="6">
        <v>44952</v>
      </c>
      <c r="F832" s="6">
        <v>59849</v>
      </c>
      <c r="G832" s="6">
        <v>75173</v>
      </c>
    </row>
    <row r="833" spans="1:7" ht="17" x14ac:dyDescent="0.2">
      <c r="A833" s="1" t="s">
        <v>156</v>
      </c>
      <c r="B833" s="4" t="s">
        <v>7</v>
      </c>
      <c r="C833" s="4" t="s">
        <v>157</v>
      </c>
      <c r="D833" s="6">
        <v>25561</v>
      </c>
      <c r="E833" s="6">
        <v>39776</v>
      </c>
      <c r="F833" s="6">
        <v>51675</v>
      </c>
      <c r="G833" s="6">
        <v>55852</v>
      </c>
    </row>
    <row r="834" spans="1:7" ht="17" x14ac:dyDescent="0.2">
      <c r="A834" s="1" t="s">
        <v>544</v>
      </c>
      <c r="B834" s="4" t="s">
        <v>7</v>
      </c>
      <c r="C834" s="4" t="s">
        <v>16</v>
      </c>
      <c r="D834" s="6">
        <v>25537</v>
      </c>
      <c r="E834" s="6">
        <v>28283</v>
      </c>
      <c r="F834" s="6">
        <v>28691</v>
      </c>
      <c r="G834" s="6">
        <v>29100</v>
      </c>
    </row>
    <row r="835" spans="1:7" ht="17" x14ac:dyDescent="0.2">
      <c r="A835" s="1" t="s">
        <v>161</v>
      </c>
      <c r="B835" s="4" t="s">
        <v>7</v>
      </c>
      <c r="C835" s="4" t="s">
        <v>30</v>
      </c>
      <c r="D835" s="6">
        <v>25520</v>
      </c>
      <c r="E835" s="6">
        <v>29316</v>
      </c>
      <c r="F835" s="6">
        <v>33091</v>
      </c>
      <c r="G835" s="6">
        <v>34215</v>
      </c>
    </row>
    <row r="836" spans="1:7" ht="17" x14ac:dyDescent="0.2">
      <c r="A836" s="1" t="s">
        <v>88</v>
      </c>
      <c r="B836" s="4" t="s">
        <v>7</v>
      </c>
      <c r="C836" s="4" t="s">
        <v>24</v>
      </c>
      <c r="D836" s="6">
        <v>25517</v>
      </c>
      <c r="E836" s="6">
        <v>28252</v>
      </c>
      <c r="F836" s="6">
        <v>27842</v>
      </c>
      <c r="G836" s="6">
        <v>26575</v>
      </c>
    </row>
    <row r="837" spans="1:7" ht="17" x14ac:dyDescent="0.2">
      <c r="A837" s="1" t="s">
        <v>166</v>
      </c>
      <c r="B837" s="4" t="s">
        <v>7</v>
      </c>
      <c r="C837" s="4" t="s">
        <v>8</v>
      </c>
      <c r="D837" s="6">
        <v>25207</v>
      </c>
      <c r="E837" s="6">
        <v>28233</v>
      </c>
      <c r="F837" s="6">
        <v>31962</v>
      </c>
      <c r="G837" s="6">
        <v>35232</v>
      </c>
    </row>
    <row r="838" spans="1:7" ht="17" x14ac:dyDescent="0.2">
      <c r="A838" s="1" t="s">
        <v>114</v>
      </c>
      <c r="B838" s="4" t="s">
        <v>7</v>
      </c>
      <c r="C838" s="4" t="s">
        <v>12</v>
      </c>
      <c r="D838" s="6">
        <v>25135</v>
      </c>
      <c r="E838" s="6">
        <v>32347</v>
      </c>
      <c r="F838" s="6">
        <v>31861</v>
      </c>
      <c r="G838" s="6">
        <v>32587</v>
      </c>
    </row>
    <row r="839" spans="1:7" ht="17" x14ac:dyDescent="0.2">
      <c r="A839" s="1" t="s">
        <v>596</v>
      </c>
      <c r="B839" s="4" t="s">
        <v>7</v>
      </c>
      <c r="C839" s="4" t="s">
        <v>12</v>
      </c>
      <c r="D839" s="6">
        <v>25055</v>
      </c>
      <c r="E839" s="6">
        <v>27015</v>
      </c>
      <c r="F839" s="6">
        <v>28122</v>
      </c>
      <c r="G839" s="6">
        <v>28875</v>
      </c>
    </row>
    <row r="840" spans="1:7" ht="17" x14ac:dyDescent="0.2">
      <c r="A840" s="1" t="s">
        <v>689</v>
      </c>
      <c r="B840" s="4" t="s">
        <v>7</v>
      </c>
      <c r="C840" s="4" t="s">
        <v>12</v>
      </c>
      <c r="D840" s="6">
        <v>24992</v>
      </c>
      <c r="E840" s="6">
        <v>23629</v>
      </c>
      <c r="F840" s="6">
        <v>23466</v>
      </c>
      <c r="G840" s="6">
        <v>22798</v>
      </c>
    </row>
    <row r="841" spans="1:7" ht="17" x14ac:dyDescent="0.2">
      <c r="A841" s="1" t="s">
        <v>145</v>
      </c>
      <c r="B841" s="4" t="s">
        <v>7</v>
      </c>
      <c r="C841" s="4" t="s">
        <v>12</v>
      </c>
      <c r="D841" s="6">
        <v>24804</v>
      </c>
      <c r="E841" s="6">
        <v>31225</v>
      </c>
      <c r="F841" s="6">
        <v>33910</v>
      </c>
      <c r="G841" s="6">
        <v>35286</v>
      </c>
    </row>
    <row r="842" spans="1:7" ht="17" x14ac:dyDescent="0.2">
      <c r="A842" s="1" t="s">
        <v>566</v>
      </c>
      <c r="B842" s="4" t="s">
        <v>7</v>
      </c>
      <c r="C842" s="4" t="s">
        <v>32</v>
      </c>
      <c r="D842" s="6">
        <v>24789</v>
      </c>
      <c r="E842" s="6">
        <v>25437</v>
      </c>
      <c r="F842" s="6">
        <v>25857</v>
      </c>
      <c r="G842" s="6">
        <v>25629</v>
      </c>
    </row>
    <row r="843" spans="1:7" ht="17" x14ac:dyDescent="0.2">
      <c r="A843" s="1" t="s">
        <v>601</v>
      </c>
      <c r="B843" s="4" t="s">
        <v>7</v>
      </c>
      <c r="C843" s="4" t="s">
        <v>157</v>
      </c>
      <c r="D843" s="6">
        <v>24370</v>
      </c>
      <c r="E843" s="6">
        <v>24663</v>
      </c>
      <c r="F843" s="6">
        <v>25414</v>
      </c>
      <c r="G843" s="6">
        <v>24763</v>
      </c>
    </row>
    <row r="844" spans="1:7" ht="17" x14ac:dyDescent="0.2">
      <c r="A844" s="1" t="s">
        <v>267</v>
      </c>
      <c r="B844" s="4" t="s">
        <v>7</v>
      </c>
      <c r="C844" s="4" t="s">
        <v>74</v>
      </c>
      <c r="D844" s="6">
        <v>24344</v>
      </c>
      <c r="E844" s="6">
        <v>28398</v>
      </c>
      <c r="F844" s="6">
        <v>31800</v>
      </c>
      <c r="G844" s="6">
        <v>33044</v>
      </c>
    </row>
    <row r="845" spans="1:7" ht="17" x14ac:dyDescent="0.2">
      <c r="A845" s="1" t="s">
        <v>521</v>
      </c>
      <c r="B845" s="4" t="s">
        <v>7</v>
      </c>
      <c r="C845" s="4" t="s">
        <v>12</v>
      </c>
      <c r="D845" s="6">
        <v>24199</v>
      </c>
      <c r="E845" s="6">
        <v>22719</v>
      </c>
      <c r="F845" s="6">
        <v>22927</v>
      </c>
      <c r="G845" s="6">
        <v>22980</v>
      </c>
    </row>
    <row r="846" spans="1:7" ht="17" x14ac:dyDescent="0.2">
      <c r="A846" s="1" t="s">
        <v>278</v>
      </c>
      <c r="B846" s="4" t="s">
        <v>7</v>
      </c>
      <c r="C846" s="4" t="s">
        <v>133</v>
      </c>
      <c r="D846" s="6">
        <v>23940</v>
      </c>
      <c r="E846" s="6">
        <v>23523</v>
      </c>
      <c r="F846" s="6">
        <v>24983</v>
      </c>
      <c r="G846" s="6">
        <v>31916</v>
      </c>
    </row>
    <row r="847" spans="1:7" ht="17" x14ac:dyDescent="0.2">
      <c r="A847" s="1" t="s">
        <v>61</v>
      </c>
      <c r="B847" s="4" t="s">
        <v>7</v>
      </c>
      <c r="C847" s="4" t="s">
        <v>62</v>
      </c>
      <c r="D847" s="6">
        <v>23865</v>
      </c>
      <c r="E847" s="6">
        <v>32204</v>
      </c>
      <c r="F847" s="6">
        <v>34862</v>
      </c>
      <c r="G847" s="6">
        <v>37489</v>
      </c>
    </row>
    <row r="848" spans="1:7" ht="17" x14ac:dyDescent="0.2">
      <c r="A848" s="1" t="s">
        <v>386</v>
      </c>
      <c r="B848" s="4" t="s">
        <v>7</v>
      </c>
      <c r="C848" s="4" t="s">
        <v>22</v>
      </c>
      <c r="D848" s="6">
        <v>23794</v>
      </c>
      <c r="E848" s="6">
        <v>25588</v>
      </c>
      <c r="F848" s="6">
        <v>27215</v>
      </c>
      <c r="G848" s="6">
        <v>26746</v>
      </c>
    </row>
    <row r="849" spans="1:7" ht="17" x14ac:dyDescent="0.2">
      <c r="A849" s="1" t="s">
        <v>694</v>
      </c>
      <c r="B849" s="4" t="s">
        <v>7</v>
      </c>
      <c r="C849" s="4" t="s">
        <v>72</v>
      </c>
      <c r="D849" s="6">
        <v>23693</v>
      </c>
      <c r="E849" s="6">
        <v>22821</v>
      </c>
      <c r="F849" s="6">
        <v>21606</v>
      </c>
      <c r="G849" s="6">
        <v>19964</v>
      </c>
    </row>
    <row r="850" spans="1:7" ht="17" x14ac:dyDescent="0.2">
      <c r="A850" s="1" t="s">
        <v>650</v>
      </c>
      <c r="B850" s="4" t="s">
        <v>7</v>
      </c>
      <c r="C850" s="4" t="s">
        <v>56</v>
      </c>
      <c r="D850" s="6">
        <v>23661</v>
      </c>
      <c r="E850" s="6">
        <v>27561</v>
      </c>
      <c r="F850" s="6">
        <v>28529</v>
      </c>
      <c r="G850" s="6">
        <v>27611</v>
      </c>
    </row>
    <row r="851" spans="1:7" ht="17" x14ac:dyDescent="0.2">
      <c r="A851" s="1" t="s">
        <v>394</v>
      </c>
      <c r="B851" s="4" t="s">
        <v>7</v>
      </c>
      <c r="C851" s="4" t="s">
        <v>56</v>
      </c>
      <c r="D851" s="6">
        <v>23645</v>
      </c>
      <c r="E851" s="6">
        <v>24559</v>
      </c>
      <c r="F851" s="6">
        <v>25739</v>
      </c>
      <c r="G851" s="6">
        <v>26794</v>
      </c>
    </row>
    <row r="852" spans="1:7" ht="17" x14ac:dyDescent="0.2">
      <c r="A852" s="1" t="s">
        <v>587</v>
      </c>
      <c r="B852" s="4" t="s">
        <v>7</v>
      </c>
      <c r="C852" s="4" t="s">
        <v>157</v>
      </c>
      <c r="D852" s="6">
        <v>23599</v>
      </c>
      <c r="E852" s="6">
        <v>25857</v>
      </c>
      <c r="F852" s="6">
        <v>25529</v>
      </c>
      <c r="G852" s="6">
        <v>25473</v>
      </c>
    </row>
    <row r="853" spans="1:7" ht="17" x14ac:dyDescent="0.2">
      <c r="A853" s="1" t="s">
        <v>500</v>
      </c>
      <c r="B853" s="4" t="s">
        <v>7</v>
      </c>
      <c r="C853" s="4" t="s">
        <v>26</v>
      </c>
      <c r="D853" s="6">
        <v>23598</v>
      </c>
      <c r="E853" s="6">
        <v>24522</v>
      </c>
      <c r="F853" s="6">
        <v>25744</v>
      </c>
      <c r="G853" s="6">
        <v>26461</v>
      </c>
    </row>
    <row r="854" spans="1:7" ht="17" x14ac:dyDescent="0.2">
      <c r="A854" s="1" t="s">
        <v>825</v>
      </c>
      <c r="B854" s="4" t="s">
        <v>7</v>
      </c>
      <c r="C854" s="4" t="s">
        <v>195</v>
      </c>
      <c r="D854" s="6">
        <v>23562</v>
      </c>
      <c r="E854" s="6">
        <v>26563</v>
      </c>
      <c r="F854" s="6">
        <v>29119</v>
      </c>
      <c r="G854" s="6">
        <v>30233</v>
      </c>
    </row>
    <row r="855" spans="1:7" ht="17" x14ac:dyDescent="0.2">
      <c r="A855" s="1" t="s">
        <v>566</v>
      </c>
      <c r="B855" s="4" t="s">
        <v>7</v>
      </c>
      <c r="C855" s="4" t="s">
        <v>157</v>
      </c>
      <c r="D855" s="6">
        <v>23523</v>
      </c>
      <c r="E855" s="6">
        <v>23764</v>
      </c>
      <c r="F855" s="6">
        <v>23370</v>
      </c>
      <c r="G855" s="6">
        <v>22895</v>
      </c>
    </row>
    <row r="856" spans="1:7" ht="17" x14ac:dyDescent="0.2">
      <c r="A856" s="1" t="s">
        <v>964</v>
      </c>
      <c r="B856" s="4" t="s">
        <v>7</v>
      </c>
      <c r="C856" s="4" t="s">
        <v>14</v>
      </c>
      <c r="D856" s="6">
        <v>23473</v>
      </c>
      <c r="E856" s="6">
        <v>22552</v>
      </c>
      <c r="F856" s="6">
        <v>24232</v>
      </c>
      <c r="G856" s="6">
        <v>24174</v>
      </c>
    </row>
    <row r="857" spans="1:7" ht="17" x14ac:dyDescent="0.2">
      <c r="A857" s="1" t="s">
        <v>255</v>
      </c>
      <c r="B857" s="4" t="s">
        <v>7</v>
      </c>
      <c r="C857" s="4" t="s">
        <v>90</v>
      </c>
      <c r="D857" s="6">
        <v>23460</v>
      </c>
      <c r="E857" s="6">
        <v>27505</v>
      </c>
      <c r="F857" s="6">
        <v>28610</v>
      </c>
      <c r="G857" s="6">
        <v>27828</v>
      </c>
    </row>
    <row r="858" spans="1:7" ht="17" x14ac:dyDescent="0.2">
      <c r="A858" s="1" t="s">
        <v>886</v>
      </c>
      <c r="B858" s="4" t="s">
        <v>7</v>
      </c>
      <c r="C858" s="4" t="s">
        <v>24</v>
      </c>
      <c r="D858" s="6">
        <v>23436</v>
      </c>
      <c r="E858" s="6">
        <v>25442</v>
      </c>
      <c r="F858" s="6">
        <v>26173</v>
      </c>
      <c r="G858" s="6">
        <v>26035</v>
      </c>
    </row>
    <row r="859" spans="1:7" ht="17" x14ac:dyDescent="0.2">
      <c r="A859" s="1" t="s">
        <v>906</v>
      </c>
      <c r="B859" s="4" t="s">
        <v>7</v>
      </c>
      <c r="C859" s="4" t="s">
        <v>12</v>
      </c>
      <c r="D859" s="6">
        <v>23340</v>
      </c>
      <c r="E859" s="6">
        <v>25919</v>
      </c>
      <c r="F859" s="6">
        <v>26405</v>
      </c>
      <c r="G859" s="6">
        <v>26846</v>
      </c>
    </row>
    <row r="860" spans="1:7" ht="17" x14ac:dyDescent="0.2">
      <c r="A860" s="1" t="s">
        <v>875</v>
      </c>
      <c r="B860" s="4" t="s">
        <v>7</v>
      </c>
      <c r="C860" s="4" t="s">
        <v>22</v>
      </c>
      <c r="D860" s="6">
        <v>23118</v>
      </c>
      <c r="E860" s="6">
        <v>29981</v>
      </c>
      <c r="F860" s="6">
        <v>32935</v>
      </c>
      <c r="G860" s="6">
        <v>32835</v>
      </c>
    </row>
    <row r="861" spans="1:7" ht="17" x14ac:dyDescent="0.2">
      <c r="A861" s="1" t="s">
        <v>329</v>
      </c>
      <c r="B861" s="4" t="s">
        <v>7</v>
      </c>
      <c r="C861" s="4" t="s">
        <v>32</v>
      </c>
      <c r="D861" s="6">
        <v>22914</v>
      </c>
      <c r="E861" s="6">
        <v>21807</v>
      </c>
      <c r="F861" s="6">
        <v>20843</v>
      </c>
      <c r="G861" s="6">
        <v>19785</v>
      </c>
    </row>
    <row r="862" spans="1:7" ht="17" x14ac:dyDescent="0.2">
      <c r="A862" s="1" t="s">
        <v>107</v>
      </c>
      <c r="B862" s="4" t="s">
        <v>7</v>
      </c>
      <c r="C862" s="4" t="s">
        <v>108</v>
      </c>
      <c r="D862" s="6">
        <v>22794</v>
      </c>
      <c r="E862" s="6">
        <v>22992</v>
      </c>
      <c r="F862" s="6">
        <v>22311</v>
      </c>
      <c r="G862" s="6">
        <v>21493</v>
      </c>
    </row>
    <row r="863" spans="1:7" ht="17" x14ac:dyDescent="0.2">
      <c r="A863" s="1" t="s">
        <v>484</v>
      </c>
      <c r="B863" s="4" t="s">
        <v>7</v>
      </c>
      <c r="C863" s="4" t="s">
        <v>30</v>
      </c>
      <c r="D863" s="6">
        <v>22746</v>
      </c>
      <c r="E863" s="6">
        <v>29959</v>
      </c>
      <c r="F863" s="6">
        <v>33920</v>
      </c>
      <c r="G863" s="6">
        <v>36501</v>
      </c>
    </row>
    <row r="864" spans="1:7" ht="17" x14ac:dyDescent="0.2">
      <c r="A864" s="1" t="s">
        <v>463</v>
      </c>
      <c r="B864" s="4" t="s">
        <v>7</v>
      </c>
      <c r="C864" s="4" t="s">
        <v>24</v>
      </c>
      <c r="D864" s="6">
        <v>22356</v>
      </c>
      <c r="E864" s="6">
        <v>26571</v>
      </c>
      <c r="F864" s="6">
        <v>30099</v>
      </c>
      <c r="G864" s="6">
        <v>29808</v>
      </c>
    </row>
    <row r="865" spans="1:7" ht="17" x14ac:dyDescent="0.2">
      <c r="A865" s="1" t="s">
        <v>455</v>
      </c>
      <c r="B865" s="4" t="s">
        <v>7</v>
      </c>
      <c r="C865" s="4" t="s">
        <v>133</v>
      </c>
      <c r="D865" s="6">
        <v>22241</v>
      </c>
      <c r="E865" s="6">
        <v>21912</v>
      </c>
      <c r="F865" s="6">
        <v>21100</v>
      </c>
      <c r="G865" s="6">
        <v>20917</v>
      </c>
    </row>
    <row r="866" spans="1:7" ht="17" x14ac:dyDescent="0.2">
      <c r="A866" s="1" t="s">
        <v>865</v>
      </c>
      <c r="B866" s="4" t="s">
        <v>7</v>
      </c>
      <c r="C866" s="4" t="s">
        <v>24</v>
      </c>
      <c r="D866" s="6">
        <v>22236</v>
      </c>
      <c r="E866" s="6">
        <v>25423</v>
      </c>
      <c r="F866" s="6">
        <v>26017</v>
      </c>
      <c r="G866" s="6">
        <v>24790</v>
      </c>
    </row>
    <row r="867" spans="1:7" ht="17" x14ac:dyDescent="0.2">
      <c r="A867" s="1" t="s">
        <v>911</v>
      </c>
      <c r="B867" s="4" t="s">
        <v>7</v>
      </c>
      <c r="C867" s="4" t="s">
        <v>197</v>
      </c>
      <c r="D867" s="6">
        <v>22211</v>
      </c>
      <c r="E867" s="6">
        <v>25174</v>
      </c>
      <c r="F867" s="6">
        <v>32588</v>
      </c>
      <c r="G867" s="6">
        <v>35438</v>
      </c>
    </row>
    <row r="868" spans="1:7" ht="17" x14ac:dyDescent="0.2">
      <c r="A868" s="1" t="s">
        <v>676</v>
      </c>
      <c r="B868" s="4" t="s">
        <v>7</v>
      </c>
      <c r="C868" s="4" t="s">
        <v>72</v>
      </c>
      <c r="D868" s="6">
        <v>21994</v>
      </c>
      <c r="E868" s="6">
        <v>24784</v>
      </c>
      <c r="F868" s="6">
        <v>25996</v>
      </c>
      <c r="G868" s="6">
        <v>25631</v>
      </c>
    </row>
    <row r="869" spans="1:7" ht="17" x14ac:dyDescent="0.2">
      <c r="A869" s="1" t="s">
        <v>354</v>
      </c>
      <c r="B869" s="4" t="s">
        <v>7</v>
      </c>
      <c r="C869" s="4" t="s">
        <v>151</v>
      </c>
      <c r="D869" s="6">
        <v>21939</v>
      </c>
      <c r="E869" s="6">
        <v>27172</v>
      </c>
      <c r="F869" s="6">
        <v>28159</v>
      </c>
      <c r="G869" s="6">
        <v>28558</v>
      </c>
    </row>
    <row r="870" spans="1:7" ht="17" x14ac:dyDescent="0.2">
      <c r="A870" s="1" t="s">
        <v>300</v>
      </c>
      <c r="B870" s="4" t="s">
        <v>7</v>
      </c>
      <c r="C870" s="4" t="s">
        <v>151</v>
      </c>
      <c r="D870" s="6">
        <v>21928</v>
      </c>
      <c r="E870" s="6">
        <v>41623</v>
      </c>
      <c r="F870" s="6">
        <v>52196</v>
      </c>
      <c r="G870" s="6">
        <v>54993</v>
      </c>
    </row>
    <row r="871" spans="1:7" ht="17" x14ac:dyDescent="0.2">
      <c r="A871" s="1" t="s">
        <v>527</v>
      </c>
      <c r="B871" s="4" t="s">
        <v>7</v>
      </c>
      <c r="C871" s="4" t="s">
        <v>108</v>
      </c>
      <c r="D871" s="6">
        <v>21868</v>
      </c>
      <c r="E871" s="6">
        <v>26513</v>
      </c>
      <c r="F871" s="6">
        <v>26370</v>
      </c>
      <c r="G871" s="6">
        <v>25705</v>
      </c>
    </row>
    <row r="872" spans="1:7" ht="17" x14ac:dyDescent="0.2">
      <c r="A872" s="1" t="s">
        <v>570</v>
      </c>
      <c r="B872" s="4" t="s">
        <v>7</v>
      </c>
      <c r="C872" s="4" t="s">
        <v>157</v>
      </c>
      <c r="D872" s="6">
        <v>21709</v>
      </c>
      <c r="E872" s="6">
        <v>21913</v>
      </c>
      <c r="F872" s="6">
        <v>23370</v>
      </c>
      <c r="G872" s="6">
        <v>22304</v>
      </c>
    </row>
    <row r="873" spans="1:7" ht="17" x14ac:dyDescent="0.2">
      <c r="A873" s="1" t="s">
        <v>880</v>
      </c>
      <c r="B873" s="4" t="s">
        <v>7</v>
      </c>
      <c r="C873" s="4" t="s">
        <v>26</v>
      </c>
      <c r="D873" s="6">
        <v>21683</v>
      </c>
      <c r="E873" s="6">
        <v>23797</v>
      </c>
      <c r="F873" s="6">
        <v>25211</v>
      </c>
      <c r="G873" s="6">
        <v>26505</v>
      </c>
    </row>
    <row r="874" spans="1:7" ht="17" x14ac:dyDescent="0.2">
      <c r="A874" s="1" t="s">
        <v>398</v>
      </c>
      <c r="B874" s="4" t="s">
        <v>7</v>
      </c>
      <c r="C874" s="4" t="s">
        <v>165</v>
      </c>
      <c r="D874" s="6">
        <v>21555</v>
      </c>
      <c r="E874" s="6">
        <v>23273</v>
      </c>
      <c r="F874" s="6">
        <v>21905</v>
      </c>
      <c r="G874" s="6">
        <v>21055</v>
      </c>
    </row>
    <row r="875" spans="1:7" ht="17" x14ac:dyDescent="0.2">
      <c r="A875" s="1" t="s">
        <v>522</v>
      </c>
      <c r="B875" s="4" t="s">
        <v>7</v>
      </c>
      <c r="C875" s="4" t="s">
        <v>74</v>
      </c>
      <c r="D875" s="6">
        <v>21539</v>
      </c>
      <c r="E875" s="6">
        <v>26761</v>
      </c>
      <c r="F875" s="6">
        <v>30608</v>
      </c>
      <c r="G875" s="6">
        <v>33683</v>
      </c>
    </row>
    <row r="876" spans="1:7" ht="17" x14ac:dyDescent="0.2">
      <c r="A876" s="1" t="s">
        <v>674</v>
      </c>
      <c r="B876" s="4" t="s">
        <v>7</v>
      </c>
      <c r="C876" s="4" t="s">
        <v>50</v>
      </c>
      <c r="D876" s="6">
        <v>21532</v>
      </c>
      <c r="E876" s="6">
        <v>22319</v>
      </c>
      <c r="F876" s="6">
        <v>22382</v>
      </c>
      <c r="G876" s="6">
        <v>22000</v>
      </c>
    </row>
    <row r="877" spans="1:7" ht="17" x14ac:dyDescent="0.2">
      <c r="A877" s="1" t="s">
        <v>65</v>
      </c>
      <c r="B877" s="4" t="s">
        <v>7</v>
      </c>
      <c r="C877" s="4" t="s">
        <v>66</v>
      </c>
      <c r="D877" s="6">
        <v>21437</v>
      </c>
      <c r="E877" s="6">
        <v>23541</v>
      </c>
      <c r="F877" s="6">
        <v>22993</v>
      </c>
      <c r="G877" s="6">
        <v>22061</v>
      </c>
    </row>
    <row r="878" spans="1:7" ht="17" x14ac:dyDescent="0.2">
      <c r="A878" s="1" t="s">
        <v>191</v>
      </c>
      <c r="B878" s="4" t="s">
        <v>7</v>
      </c>
      <c r="C878" s="4" t="s">
        <v>50</v>
      </c>
      <c r="D878" s="6">
        <v>21423</v>
      </c>
      <c r="E878" s="6">
        <v>21433</v>
      </c>
      <c r="F878" s="6">
        <v>20816</v>
      </c>
      <c r="G878" s="6">
        <v>20154</v>
      </c>
    </row>
    <row r="879" spans="1:7" ht="17" x14ac:dyDescent="0.2">
      <c r="A879" s="1" t="s">
        <v>614</v>
      </c>
      <c r="B879" s="4" t="s">
        <v>7</v>
      </c>
      <c r="C879" s="4" t="s">
        <v>135</v>
      </c>
      <c r="D879" s="6">
        <v>21205</v>
      </c>
      <c r="E879" s="6">
        <v>29116</v>
      </c>
      <c r="F879" s="6">
        <v>27040</v>
      </c>
      <c r="G879" s="6">
        <v>27259</v>
      </c>
    </row>
    <row r="880" spans="1:7" ht="17" x14ac:dyDescent="0.2">
      <c r="A880" s="1" t="s">
        <v>952</v>
      </c>
      <c r="B880" s="4" t="s">
        <v>7</v>
      </c>
      <c r="C880" s="4" t="s">
        <v>133</v>
      </c>
      <c r="D880" s="6">
        <v>21129</v>
      </c>
      <c r="E880" s="6">
        <v>19754</v>
      </c>
      <c r="F880" s="6">
        <v>22399</v>
      </c>
      <c r="G880" s="6">
        <v>35350</v>
      </c>
    </row>
    <row r="881" spans="1:7" ht="17" x14ac:dyDescent="0.2">
      <c r="A881" s="1" t="s">
        <v>946</v>
      </c>
      <c r="B881" s="4" t="s">
        <v>7</v>
      </c>
      <c r="C881" s="4" t="s">
        <v>165</v>
      </c>
      <c r="D881" s="6">
        <v>21120</v>
      </c>
      <c r="E881" s="6">
        <v>21984</v>
      </c>
      <c r="F881" s="6">
        <v>20634</v>
      </c>
      <c r="G881" s="6">
        <v>19386</v>
      </c>
    </row>
    <row r="882" spans="1:7" ht="17" x14ac:dyDescent="0.2">
      <c r="A882" s="1" t="s">
        <v>806</v>
      </c>
      <c r="B882" s="4" t="s">
        <v>7</v>
      </c>
      <c r="C882" s="4" t="s">
        <v>56</v>
      </c>
      <c r="D882" s="6">
        <v>20991</v>
      </c>
      <c r="E882" s="6">
        <v>22976</v>
      </c>
      <c r="F882" s="6">
        <v>24187</v>
      </c>
      <c r="G882" s="6">
        <v>23878</v>
      </c>
    </row>
    <row r="883" spans="1:7" ht="17" x14ac:dyDescent="0.2">
      <c r="A883" s="1" t="s">
        <v>196</v>
      </c>
      <c r="B883" s="4" t="s">
        <v>7</v>
      </c>
      <c r="C883" s="4" t="s">
        <v>197</v>
      </c>
      <c r="D883" s="6">
        <v>20789</v>
      </c>
      <c r="E883" s="6">
        <v>33793</v>
      </c>
      <c r="F883" s="6">
        <v>46163</v>
      </c>
      <c r="G883" s="6">
        <v>52775</v>
      </c>
    </row>
    <row r="884" spans="1:7" ht="17" x14ac:dyDescent="0.2">
      <c r="A884" s="1" t="s">
        <v>442</v>
      </c>
      <c r="B884" s="4" t="s">
        <v>7</v>
      </c>
      <c r="C884" s="4" t="s">
        <v>8</v>
      </c>
      <c r="D884" s="6">
        <v>20678</v>
      </c>
      <c r="E884" s="6">
        <v>19313</v>
      </c>
      <c r="F884" s="6">
        <v>19470</v>
      </c>
      <c r="G884" s="6">
        <v>20926</v>
      </c>
    </row>
    <row r="885" spans="1:7" ht="17" x14ac:dyDescent="0.2">
      <c r="A885" s="1" t="s">
        <v>842</v>
      </c>
      <c r="B885" s="4" t="s">
        <v>7</v>
      </c>
      <c r="C885" s="4" t="s">
        <v>8</v>
      </c>
      <c r="D885" s="6">
        <v>20655</v>
      </c>
      <c r="E885" s="6">
        <v>21805</v>
      </c>
      <c r="F885" s="6">
        <v>24090</v>
      </c>
      <c r="G885" s="6">
        <v>25741</v>
      </c>
    </row>
    <row r="886" spans="1:7" ht="17" x14ac:dyDescent="0.2">
      <c r="A886" s="1" t="s">
        <v>600</v>
      </c>
      <c r="B886" s="4" t="s">
        <v>7</v>
      </c>
      <c r="C886" s="4" t="s">
        <v>8</v>
      </c>
      <c r="D886" s="6">
        <v>20497</v>
      </c>
      <c r="E886" s="6">
        <v>21887</v>
      </c>
      <c r="F886" s="6">
        <v>22836</v>
      </c>
      <c r="G886" s="6">
        <v>23166</v>
      </c>
    </row>
    <row r="887" spans="1:7" ht="17" x14ac:dyDescent="0.2">
      <c r="A887" s="1" t="s">
        <v>734</v>
      </c>
      <c r="B887" s="4" t="s">
        <v>7</v>
      </c>
      <c r="C887" s="4" t="s">
        <v>197</v>
      </c>
      <c r="D887" s="6">
        <v>20228</v>
      </c>
      <c r="E887" s="6">
        <v>20531</v>
      </c>
      <c r="F887" s="6">
        <v>21403</v>
      </c>
      <c r="G887" s="6">
        <v>20269</v>
      </c>
    </row>
    <row r="888" spans="1:7" ht="17" x14ac:dyDescent="0.2">
      <c r="A888" s="1" t="s">
        <v>968</v>
      </c>
      <c r="B888" s="4" t="s">
        <v>7</v>
      </c>
      <c r="C888" s="4" t="s">
        <v>32</v>
      </c>
      <c r="D888" s="6">
        <v>20098</v>
      </c>
      <c r="E888" s="6">
        <v>20832</v>
      </c>
      <c r="F888" s="6">
        <v>21378</v>
      </c>
      <c r="G888" s="6">
        <v>21924</v>
      </c>
    </row>
    <row r="889" spans="1:7" ht="17" x14ac:dyDescent="0.2">
      <c r="A889" s="1" t="s">
        <v>244</v>
      </c>
      <c r="B889" s="4" t="s">
        <v>7</v>
      </c>
      <c r="C889" s="4" t="s">
        <v>24</v>
      </c>
      <c r="D889" s="6">
        <v>20011</v>
      </c>
      <c r="E889" s="6">
        <v>22020</v>
      </c>
      <c r="F889" s="6">
        <v>23430</v>
      </c>
      <c r="G889" s="6">
        <v>22601</v>
      </c>
    </row>
    <row r="890" spans="1:7" ht="17" x14ac:dyDescent="0.2">
      <c r="A890" s="1" t="s">
        <v>338</v>
      </c>
      <c r="B890" s="4" t="s">
        <v>7</v>
      </c>
      <c r="C890" s="4" t="s">
        <v>193</v>
      </c>
      <c r="D890" s="6">
        <v>20001</v>
      </c>
      <c r="E890" s="6">
        <v>34503</v>
      </c>
      <c r="F890" s="6">
        <v>51980</v>
      </c>
      <c r="G890" s="6">
        <v>55808</v>
      </c>
    </row>
    <row r="891" spans="1:7" ht="17" x14ac:dyDescent="0.2">
      <c r="A891" s="1" t="s">
        <v>862</v>
      </c>
      <c r="B891" s="4" t="s">
        <v>7</v>
      </c>
      <c r="C891" s="4" t="s">
        <v>50</v>
      </c>
      <c r="D891" s="6">
        <v>19965</v>
      </c>
      <c r="E891" s="6">
        <v>20415</v>
      </c>
      <c r="F891" s="6">
        <v>20265</v>
      </c>
      <c r="G891" s="6">
        <v>19874</v>
      </c>
    </row>
    <row r="892" spans="1:7" ht="17" x14ac:dyDescent="0.2">
      <c r="A892" s="1" t="s">
        <v>939</v>
      </c>
      <c r="B892" s="4" t="s">
        <v>7</v>
      </c>
      <c r="C892" s="4" t="s">
        <v>62</v>
      </c>
      <c r="D892" s="6">
        <v>19499</v>
      </c>
      <c r="E892" s="6">
        <v>26854</v>
      </c>
      <c r="F892" s="6">
        <v>27731</v>
      </c>
      <c r="G892" s="6">
        <v>27245</v>
      </c>
    </row>
    <row r="893" spans="1:7" ht="17" x14ac:dyDescent="0.2">
      <c r="A893" s="1" t="s">
        <v>167</v>
      </c>
      <c r="B893" s="4" t="s">
        <v>7</v>
      </c>
      <c r="C893" s="4" t="s">
        <v>74</v>
      </c>
      <c r="D893" s="6">
        <v>19437</v>
      </c>
      <c r="E893" s="6">
        <v>19790</v>
      </c>
      <c r="F893" s="6">
        <v>18807</v>
      </c>
      <c r="G893" s="6">
        <v>17335</v>
      </c>
    </row>
    <row r="894" spans="1:7" ht="17" x14ac:dyDescent="0.2">
      <c r="A894" s="1" t="s">
        <v>166</v>
      </c>
      <c r="B894" s="4" t="s">
        <v>7</v>
      </c>
      <c r="C894" s="4" t="s">
        <v>26</v>
      </c>
      <c r="D894" s="6">
        <v>19327</v>
      </c>
      <c r="E894" s="6">
        <v>21147</v>
      </c>
      <c r="F894" s="6">
        <v>22365</v>
      </c>
      <c r="G894" s="6">
        <v>22813</v>
      </c>
    </row>
    <row r="895" spans="1:7" ht="17" x14ac:dyDescent="0.2">
      <c r="A895" s="1" t="s">
        <v>798</v>
      </c>
      <c r="B895" s="4" t="s">
        <v>7</v>
      </c>
      <c r="C895" s="4" t="s">
        <v>18</v>
      </c>
      <c r="D895" s="6">
        <v>19318</v>
      </c>
      <c r="E895" s="6">
        <v>21665</v>
      </c>
      <c r="F895" s="6">
        <v>23274</v>
      </c>
      <c r="G895" s="6">
        <v>21037</v>
      </c>
    </row>
    <row r="896" spans="1:7" ht="17" x14ac:dyDescent="0.2">
      <c r="A896" s="1" t="s">
        <v>970</v>
      </c>
      <c r="B896" s="4" t="s">
        <v>7</v>
      </c>
      <c r="C896" s="4" t="s">
        <v>8</v>
      </c>
      <c r="D896" s="6">
        <v>19252</v>
      </c>
      <c r="E896" s="6">
        <v>21657</v>
      </c>
      <c r="F896" s="6">
        <v>22438</v>
      </c>
      <c r="G896" s="6">
        <v>22869</v>
      </c>
    </row>
    <row r="897" spans="1:7" ht="17" x14ac:dyDescent="0.2">
      <c r="A897" s="1" t="s">
        <v>418</v>
      </c>
      <c r="B897" s="4" t="s">
        <v>7</v>
      </c>
      <c r="C897" s="4" t="s">
        <v>12</v>
      </c>
      <c r="D897" s="6">
        <v>19153</v>
      </c>
      <c r="E897" s="6">
        <v>18565</v>
      </c>
      <c r="F897" s="6">
        <v>19372</v>
      </c>
      <c r="G897" s="6">
        <v>18760</v>
      </c>
    </row>
    <row r="898" spans="1:7" ht="17" x14ac:dyDescent="0.2">
      <c r="A898" s="1" t="s">
        <v>728</v>
      </c>
      <c r="B898" s="4" t="s">
        <v>7</v>
      </c>
      <c r="C898" s="4" t="s">
        <v>12</v>
      </c>
      <c r="D898" s="6">
        <v>19053</v>
      </c>
      <c r="E898" s="6">
        <v>20645</v>
      </c>
      <c r="F898" s="6">
        <v>21382</v>
      </c>
      <c r="G898" s="6">
        <v>21561</v>
      </c>
    </row>
    <row r="899" spans="1:7" ht="17" x14ac:dyDescent="0.2">
      <c r="A899" s="1" t="s">
        <v>307</v>
      </c>
      <c r="B899" s="4" t="s">
        <v>7</v>
      </c>
      <c r="C899" s="4" t="s">
        <v>14</v>
      </c>
      <c r="D899" s="6">
        <v>18812</v>
      </c>
      <c r="E899" s="6">
        <v>19807</v>
      </c>
      <c r="F899" s="6">
        <v>22119</v>
      </c>
      <c r="G899" s="6">
        <v>21709</v>
      </c>
    </row>
    <row r="900" spans="1:7" ht="17" x14ac:dyDescent="0.2">
      <c r="A900" s="1" t="s">
        <v>529</v>
      </c>
      <c r="B900" s="4" t="s">
        <v>7</v>
      </c>
      <c r="C900" s="4" t="s">
        <v>72</v>
      </c>
      <c r="D900" s="6">
        <v>18743</v>
      </c>
      <c r="E900" s="6">
        <v>22517</v>
      </c>
      <c r="F900" s="6">
        <v>22950</v>
      </c>
      <c r="G900" s="6">
        <v>21780</v>
      </c>
    </row>
    <row r="901" spans="1:7" ht="17" x14ac:dyDescent="0.2">
      <c r="A901" s="1" t="s">
        <v>324</v>
      </c>
      <c r="B901" s="4" t="s">
        <v>7</v>
      </c>
      <c r="C901" s="4" t="s">
        <v>195</v>
      </c>
      <c r="D901" s="6">
        <v>18705</v>
      </c>
      <c r="E901" s="6">
        <v>19745</v>
      </c>
      <c r="F901" s="6">
        <v>21121</v>
      </c>
      <c r="G901" s="6">
        <v>20299</v>
      </c>
    </row>
    <row r="902" spans="1:7" ht="17" x14ac:dyDescent="0.2">
      <c r="A902" s="1" t="s">
        <v>836</v>
      </c>
      <c r="B902" s="4" t="s">
        <v>7</v>
      </c>
      <c r="C902" s="4" t="s">
        <v>12</v>
      </c>
      <c r="D902" s="6">
        <v>18634</v>
      </c>
      <c r="E902" s="6">
        <v>16366</v>
      </c>
      <c r="F902" s="6">
        <v>16919</v>
      </c>
      <c r="G902" s="6">
        <v>16866</v>
      </c>
    </row>
    <row r="903" spans="1:7" ht="17" x14ac:dyDescent="0.2">
      <c r="A903" s="1" t="s">
        <v>539</v>
      </c>
      <c r="B903" s="4" t="s">
        <v>7</v>
      </c>
      <c r="C903" s="4" t="s">
        <v>22</v>
      </c>
      <c r="D903" s="6">
        <v>18115</v>
      </c>
      <c r="E903" s="6">
        <v>18347</v>
      </c>
      <c r="F903" s="6">
        <v>17950</v>
      </c>
      <c r="G903" s="6">
        <v>19101</v>
      </c>
    </row>
    <row r="904" spans="1:7" ht="17" x14ac:dyDescent="0.2">
      <c r="A904" s="1" t="s">
        <v>273</v>
      </c>
      <c r="B904" s="4" t="s">
        <v>7</v>
      </c>
      <c r="C904" s="4" t="s">
        <v>22</v>
      </c>
      <c r="D904" s="6">
        <v>18110</v>
      </c>
      <c r="E904" s="6">
        <v>24986</v>
      </c>
      <c r="F904" s="6">
        <v>25095</v>
      </c>
      <c r="G904" s="6">
        <v>23963</v>
      </c>
    </row>
    <row r="905" spans="1:7" ht="17" x14ac:dyDescent="0.2">
      <c r="A905" s="1" t="s">
        <v>330</v>
      </c>
      <c r="B905" s="4" t="s">
        <v>7</v>
      </c>
      <c r="C905" s="4" t="s">
        <v>193</v>
      </c>
      <c r="D905" s="6">
        <v>17938</v>
      </c>
      <c r="E905" s="6">
        <v>23984</v>
      </c>
      <c r="F905" s="6">
        <v>24877</v>
      </c>
      <c r="G905" s="6">
        <v>24440</v>
      </c>
    </row>
    <row r="906" spans="1:7" ht="17" x14ac:dyDescent="0.2">
      <c r="A906" s="1" t="s">
        <v>765</v>
      </c>
      <c r="B906" s="4" t="s">
        <v>7</v>
      </c>
      <c r="C906" s="4" t="s">
        <v>12</v>
      </c>
      <c r="D906" s="6">
        <v>17892</v>
      </c>
      <c r="E906" s="6">
        <v>22457</v>
      </c>
      <c r="F906" s="6">
        <v>23158</v>
      </c>
      <c r="G906" s="6">
        <v>23792</v>
      </c>
    </row>
    <row r="907" spans="1:7" ht="17" x14ac:dyDescent="0.2">
      <c r="A907" s="1" t="s">
        <v>290</v>
      </c>
      <c r="B907" s="4" t="s">
        <v>7</v>
      </c>
      <c r="C907" s="4" t="s">
        <v>12</v>
      </c>
      <c r="D907" s="6">
        <v>17865</v>
      </c>
      <c r="E907" s="6">
        <v>20123</v>
      </c>
      <c r="F907" s="6">
        <v>21904</v>
      </c>
      <c r="G907" s="6">
        <v>21485</v>
      </c>
    </row>
    <row r="908" spans="1:7" ht="17" x14ac:dyDescent="0.2">
      <c r="A908" s="1" t="s">
        <v>685</v>
      </c>
      <c r="B908" s="4" t="s">
        <v>7</v>
      </c>
      <c r="C908" s="4" t="s">
        <v>193</v>
      </c>
      <c r="D908" s="6">
        <v>17781</v>
      </c>
      <c r="E908" s="6">
        <v>32522</v>
      </c>
      <c r="F908" s="6">
        <v>43945</v>
      </c>
      <c r="G908" s="6">
        <v>45346</v>
      </c>
    </row>
    <row r="909" spans="1:7" ht="17" x14ac:dyDescent="0.2">
      <c r="A909" s="1" t="s">
        <v>747</v>
      </c>
      <c r="B909" s="4" t="s">
        <v>7</v>
      </c>
      <c r="C909" s="4" t="s">
        <v>12</v>
      </c>
      <c r="D909" s="6">
        <v>17705</v>
      </c>
      <c r="E909" s="6">
        <v>20079</v>
      </c>
      <c r="F909" s="6">
        <v>22136</v>
      </c>
      <c r="G909" s="6">
        <v>21515</v>
      </c>
    </row>
    <row r="910" spans="1:7" ht="17" x14ac:dyDescent="0.2">
      <c r="A910" s="1" t="s">
        <v>843</v>
      </c>
      <c r="B910" s="4" t="s">
        <v>7</v>
      </c>
      <c r="C910" s="4" t="s">
        <v>50</v>
      </c>
      <c r="D910" s="6">
        <v>17585</v>
      </c>
      <c r="E910" s="6">
        <v>17369</v>
      </c>
      <c r="F910" s="6">
        <v>16667</v>
      </c>
      <c r="G910" s="6">
        <v>16134</v>
      </c>
    </row>
    <row r="911" spans="1:7" ht="17" x14ac:dyDescent="0.2">
      <c r="A911" s="1" t="s">
        <v>854</v>
      </c>
      <c r="B911" s="4" t="s">
        <v>7</v>
      </c>
      <c r="C911" s="4" t="s">
        <v>151</v>
      </c>
      <c r="D911" s="6">
        <v>17567</v>
      </c>
      <c r="E911" s="6">
        <v>20566</v>
      </c>
      <c r="F911" s="6">
        <v>22709</v>
      </c>
      <c r="G911" s="6">
        <v>21528</v>
      </c>
    </row>
    <row r="912" spans="1:7" ht="17" x14ac:dyDescent="0.2">
      <c r="A912" s="1" t="s">
        <v>706</v>
      </c>
      <c r="B912" s="4" t="s">
        <v>7</v>
      </c>
      <c r="C912" s="4" t="s">
        <v>8</v>
      </c>
      <c r="D912" s="6">
        <v>17270</v>
      </c>
      <c r="E912" s="6">
        <v>19255</v>
      </c>
      <c r="F912" s="6">
        <v>19988</v>
      </c>
      <c r="G912" s="6">
        <v>20672</v>
      </c>
    </row>
    <row r="913" spans="1:7" ht="17" x14ac:dyDescent="0.2">
      <c r="A913" s="1" t="s">
        <v>361</v>
      </c>
      <c r="B913" s="4" t="s">
        <v>7</v>
      </c>
      <c r="C913" s="4" t="s">
        <v>12</v>
      </c>
      <c r="D913" s="6">
        <v>17204</v>
      </c>
      <c r="E913" s="6">
        <v>20806</v>
      </c>
      <c r="F913" s="6">
        <v>24836</v>
      </c>
      <c r="G913" s="6">
        <v>26804</v>
      </c>
    </row>
    <row r="914" spans="1:7" ht="17" x14ac:dyDescent="0.2">
      <c r="A914" s="1" t="s">
        <v>71</v>
      </c>
      <c r="B914" s="4" t="s">
        <v>7</v>
      </c>
      <c r="C914" s="4" t="s">
        <v>72</v>
      </c>
      <c r="D914" s="6">
        <v>16932</v>
      </c>
      <c r="E914" s="6">
        <v>16787</v>
      </c>
      <c r="F914" s="6">
        <v>16921</v>
      </c>
      <c r="G914" s="6">
        <v>16193</v>
      </c>
    </row>
    <row r="915" spans="1:7" ht="17" x14ac:dyDescent="0.2">
      <c r="A915" s="1" t="s">
        <v>430</v>
      </c>
      <c r="B915" s="4" t="s">
        <v>7</v>
      </c>
      <c r="C915" s="4" t="s">
        <v>26</v>
      </c>
      <c r="D915" s="6">
        <v>16903</v>
      </c>
      <c r="E915" s="6">
        <v>20407</v>
      </c>
      <c r="F915" s="6">
        <v>22346</v>
      </c>
      <c r="G915" s="6">
        <v>23428</v>
      </c>
    </row>
    <row r="916" spans="1:7" ht="17" x14ac:dyDescent="0.2">
      <c r="A916" s="1" t="s">
        <v>723</v>
      </c>
      <c r="B916" s="4" t="s">
        <v>7</v>
      </c>
      <c r="C916" s="4" t="s">
        <v>22</v>
      </c>
      <c r="D916" s="6">
        <v>16702</v>
      </c>
      <c r="E916" s="6">
        <v>18022</v>
      </c>
      <c r="F916" s="6">
        <v>19840</v>
      </c>
      <c r="G916" s="6">
        <v>18743</v>
      </c>
    </row>
    <row r="917" spans="1:7" ht="17" x14ac:dyDescent="0.2">
      <c r="A917" s="1" t="s">
        <v>574</v>
      </c>
      <c r="B917" s="4" t="s">
        <v>7</v>
      </c>
      <c r="C917" s="4" t="s">
        <v>96</v>
      </c>
      <c r="D917" s="6">
        <v>16666</v>
      </c>
      <c r="E917" s="6">
        <v>16812</v>
      </c>
      <c r="F917" s="6">
        <v>17490</v>
      </c>
      <c r="G917" s="6">
        <v>17150</v>
      </c>
    </row>
    <row r="918" spans="1:7" ht="17" x14ac:dyDescent="0.2">
      <c r="A918" s="1" t="s">
        <v>869</v>
      </c>
      <c r="B918" s="4" t="s">
        <v>7</v>
      </c>
      <c r="C918" s="4" t="s">
        <v>12</v>
      </c>
      <c r="D918" s="6">
        <v>16594</v>
      </c>
      <c r="E918" s="6">
        <v>15805</v>
      </c>
      <c r="F918" s="6">
        <v>15215</v>
      </c>
      <c r="G918" s="6">
        <v>14751</v>
      </c>
    </row>
    <row r="919" spans="1:7" ht="17" x14ac:dyDescent="0.2">
      <c r="A919" s="1" t="s">
        <v>401</v>
      </c>
      <c r="B919" s="4" t="s">
        <v>7</v>
      </c>
      <c r="C919" s="4" t="s">
        <v>14</v>
      </c>
      <c r="D919" s="6">
        <v>16419</v>
      </c>
      <c r="E919" s="6">
        <v>20098</v>
      </c>
      <c r="F919" s="6">
        <v>20640</v>
      </c>
      <c r="G919" s="6">
        <v>20455</v>
      </c>
    </row>
    <row r="920" spans="1:7" ht="17" x14ac:dyDescent="0.2">
      <c r="A920" s="1" t="s">
        <v>328</v>
      </c>
      <c r="B920" s="4" t="s">
        <v>7</v>
      </c>
      <c r="C920" s="4" t="s">
        <v>50</v>
      </c>
      <c r="D920" s="6">
        <v>16310</v>
      </c>
      <c r="E920" s="6">
        <v>16180</v>
      </c>
      <c r="F920" s="6">
        <v>16840</v>
      </c>
      <c r="G920" s="6">
        <v>18381</v>
      </c>
    </row>
    <row r="921" spans="1:7" ht="17" x14ac:dyDescent="0.2">
      <c r="A921" s="1" t="s">
        <v>340</v>
      </c>
      <c r="B921" s="4" t="s">
        <v>7</v>
      </c>
      <c r="C921" s="4" t="s">
        <v>24</v>
      </c>
      <c r="D921" s="6">
        <v>16245</v>
      </c>
      <c r="E921" s="6">
        <v>17498</v>
      </c>
      <c r="F921" s="6">
        <v>17637</v>
      </c>
      <c r="G921" s="6">
        <v>16787</v>
      </c>
    </row>
    <row r="922" spans="1:7" ht="17" x14ac:dyDescent="0.2">
      <c r="A922" s="1" t="s">
        <v>697</v>
      </c>
      <c r="B922" s="4" t="s">
        <v>7</v>
      </c>
      <c r="C922" s="4" t="s">
        <v>12</v>
      </c>
      <c r="D922" s="6">
        <v>15959</v>
      </c>
      <c r="E922" s="6">
        <v>13208</v>
      </c>
      <c r="F922" s="6">
        <v>13865</v>
      </c>
      <c r="G922" s="6">
        <v>15847</v>
      </c>
    </row>
    <row r="923" spans="1:7" ht="17" x14ac:dyDescent="0.2">
      <c r="A923" s="1" t="s">
        <v>459</v>
      </c>
      <c r="B923" s="4" t="s">
        <v>7</v>
      </c>
      <c r="C923" s="4" t="s">
        <v>18</v>
      </c>
      <c r="D923" s="6">
        <v>15527</v>
      </c>
      <c r="E923" s="6">
        <v>17318</v>
      </c>
      <c r="F923" s="6">
        <v>16642</v>
      </c>
      <c r="G923" s="6">
        <v>13947</v>
      </c>
    </row>
    <row r="924" spans="1:7" ht="17" x14ac:dyDescent="0.2">
      <c r="A924" s="1" t="s">
        <v>912</v>
      </c>
      <c r="B924" s="4" t="s">
        <v>7</v>
      </c>
      <c r="C924" s="4" t="s">
        <v>12</v>
      </c>
      <c r="D924" s="6">
        <v>15121</v>
      </c>
      <c r="E924" s="6">
        <v>14679</v>
      </c>
      <c r="F924" s="6">
        <v>13535</v>
      </c>
      <c r="G924" s="6">
        <v>12820</v>
      </c>
    </row>
    <row r="925" spans="1:7" ht="17" x14ac:dyDescent="0.2">
      <c r="A925" s="1" t="s">
        <v>844</v>
      </c>
      <c r="B925" s="4" t="s">
        <v>7</v>
      </c>
      <c r="C925" s="4" t="s">
        <v>50</v>
      </c>
      <c r="D925" s="6">
        <v>14909</v>
      </c>
      <c r="E925" s="6">
        <v>16429</v>
      </c>
      <c r="F925" s="6">
        <v>16667</v>
      </c>
      <c r="G925" s="6">
        <v>17153</v>
      </c>
    </row>
    <row r="926" spans="1:7" ht="17" x14ac:dyDescent="0.2">
      <c r="A926" s="1" t="s">
        <v>452</v>
      </c>
      <c r="B926" s="4" t="s">
        <v>7</v>
      </c>
      <c r="C926" s="4" t="s">
        <v>453</v>
      </c>
      <c r="D926" s="6">
        <v>14612</v>
      </c>
      <c r="E926" s="6">
        <v>24263</v>
      </c>
      <c r="F926" s="6">
        <v>31463</v>
      </c>
      <c r="G926" s="6">
        <v>34721</v>
      </c>
    </row>
    <row r="927" spans="1:7" ht="17" x14ac:dyDescent="0.2">
      <c r="A927" s="1" t="s">
        <v>506</v>
      </c>
      <c r="B927" s="4" t="s">
        <v>7</v>
      </c>
      <c r="C927" s="4" t="s">
        <v>12</v>
      </c>
      <c r="D927" s="6">
        <v>14349</v>
      </c>
      <c r="E927" s="6">
        <v>14987</v>
      </c>
      <c r="F927" s="6">
        <v>13833</v>
      </c>
      <c r="G927" s="6">
        <v>12619</v>
      </c>
    </row>
    <row r="928" spans="1:7" ht="17" x14ac:dyDescent="0.2">
      <c r="A928" s="1" t="s">
        <v>54</v>
      </c>
      <c r="B928" s="4" t="s">
        <v>7</v>
      </c>
      <c r="C928" s="4" t="s">
        <v>12</v>
      </c>
      <c r="D928" s="6">
        <v>14338</v>
      </c>
      <c r="E928" s="6">
        <v>13002</v>
      </c>
      <c r="F928" s="6">
        <v>14786</v>
      </c>
      <c r="G928" s="6">
        <v>18128</v>
      </c>
    </row>
    <row r="929" spans="1:7" ht="17" x14ac:dyDescent="0.2">
      <c r="A929" s="1" t="s">
        <v>403</v>
      </c>
      <c r="B929" s="4" t="s">
        <v>7</v>
      </c>
      <c r="C929" s="4" t="s">
        <v>135</v>
      </c>
      <c r="D929" s="6">
        <v>14279</v>
      </c>
      <c r="E929" s="6">
        <v>19975</v>
      </c>
      <c r="F929" s="6">
        <v>22494</v>
      </c>
      <c r="G929" s="6">
        <v>23728</v>
      </c>
    </row>
    <row r="930" spans="1:7" ht="17" x14ac:dyDescent="0.2">
      <c r="A930" s="1" t="s">
        <v>735</v>
      </c>
      <c r="B930" s="4" t="s">
        <v>7</v>
      </c>
      <c r="C930" s="4" t="s">
        <v>26</v>
      </c>
      <c r="D930" s="6">
        <v>14111</v>
      </c>
      <c r="E930" s="6">
        <v>19175</v>
      </c>
      <c r="F930" s="6">
        <v>20978</v>
      </c>
      <c r="G930" s="6">
        <v>23867</v>
      </c>
    </row>
    <row r="931" spans="1:7" ht="17" x14ac:dyDescent="0.2">
      <c r="A931" s="1" t="s">
        <v>852</v>
      </c>
      <c r="B931" s="4" t="s">
        <v>7</v>
      </c>
      <c r="C931" s="4" t="s">
        <v>151</v>
      </c>
      <c r="D931" s="6">
        <v>14088</v>
      </c>
      <c r="E931" s="6">
        <v>19679</v>
      </c>
      <c r="F931" s="6">
        <v>23506</v>
      </c>
      <c r="G931" s="6">
        <v>25733</v>
      </c>
    </row>
    <row r="932" spans="1:7" ht="17" x14ac:dyDescent="0.2">
      <c r="A932" s="1" t="s">
        <v>482</v>
      </c>
      <c r="B932" s="4" t="s">
        <v>7</v>
      </c>
      <c r="C932" s="4" t="s">
        <v>53</v>
      </c>
      <c r="D932" s="6">
        <v>13828</v>
      </c>
      <c r="E932" s="6">
        <v>14074</v>
      </c>
      <c r="F932" s="6">
        <v>13519</v>
      </c>
      <c r="G932" s="6">
        <v>13918</v>
      </c>
    </row>
    <row r="933" spans="1:7" ht="17" x14ac:dyDescent="0.2">
      <c r="A933" s="1" t="s">
        <v>675</v>
      </c>
      <c r="B933" s="4" t="s">
        <v>7</v>
      </c>
      <c r="C933" s="4" t="s">
        <v>9</v>
      </c>
      <c r="D933" s="6">
        <v>13603</v>
      </c>
      <c r="E933" s="6">
        <v>16426</v>
      </c>
      <c r="F933" s="6">
        <v>18728</v>
      </c>
      <c r="G933" s="6">
        <v>19759</v>
      </c>
    </row>
    <row r="934" spans="1:7" ht="17" x14ac:dyDescent="0.2">
      <c r="A934" s="1" t="s">
        <v>696</v>
      </c>
      <c r="B934" s="4" t="s">
        <v>7</v>
      </c>
      <c r="C934" s="4" t="s">
        <v>12</v>
      </c>
      <c r="D934" s="6">
        <v>13472</v>
      </c>
      <c r="E934" s="6">
        <v>16255</v>
      </c>
      <c r="F934" s="6">
        <v>17217</v>
      </c>
      <c r="G934" s="6">
        <v>19816</v>
      </c>
    </row>
    <row r="935" spans="1:7" ht="17" x14ac:dyDescent="0.2">
      <c r="A935" s="1" t="s">
        <v>910</v>
      </c>
      <c r="B935" s="4" t="s">
        <v>7</v>
      </c>
      <c r="C935" s="4" t="s">
        <v>8</v>
      </c>
      <c r="D935" s="6">
        <v>13186</v>
      </c>
      <c r="E935" s="6">
        <v>13538</v>
      </c>
      <c r="F935" s="6">
        <v>13868</v>
      </c>
      <c r="G935" s="6">
        <v>14041</v>
      </c>
    </row>
    <row r="936" spans="1:7" ht="17" x14ac:dyDescent="0.2">
      <c r="A936" s="1" t="s">
        <v>158</v>
      </c>
      <c r="B936" s="4" t="s">
        <v>7</v>
      </c>
      <c r="C936" s="4" t="s">
        <v>151</v>
      </c>
      <c r="D936" s="6">
        <v>12881</v>
      </c>
      <c r="E936" s="6">
        <v>23560</v>
      </c>
      <c r="F936" s="6">
        <v>27994</v>
      </c>
      <c r="G936" s="6">
        <v>31007</v>
      </c>
    </row>
    <row r="937" spans="1:7" ht="17" x14ac:dyDescent="0.2">
      <c r="A937" s="1" t="s">
        <v>960</v>
      </c>
      <c r="B937" s="4" t="s">
        <v>7</v>
      </c>
      <c r="C937" s="4" t="s">
        <v>193</v>
      </c>
      <c r="D937" s="6">
        <v>12844</v>
      </c>
      <c r="E937" s="6">
        <v>16081</v>
      </c>
      <c r="F937" s="6">
        <v>16521</v>
      </c>
      <c r="G937" s="6">
        <v>16786</v>
      </c>
    </row>
    <row r="938" spans="1:7" ht="17" x14ac:dyDescent="0.2">
      <c r="A938" s="1" t="s">
        <v>772</v>
      </c>
      <c r="B938" s="4" t="s">
        <v>7</v>
      </c>
      <c r="C938" s="4" t="s">
        <v>22</v>
      </c>
      <c r="D938" s="6">
        <v>12219</v>
      </c>
      <c r="E938" s="6">
        <v>19374</v>
      </c>
      <c r="F938" s="6">
        <v>20495</v>
      </c>
      <c r="G938" s="6">
        <v>19556</v>
      </c>
    </row>
    <row r="939" spans="1:7" ht="17" x14ac:dyDescent="0.2">
      <c r="A939" s="1" t="s">
        <v>918</v>
      </c>
      <c r="B939" s="4" t="s">
        <v>7</v>
      </c>
      <c r="C939" s="4" t="s">
        <v>98</v>
      </c>
      <c r="D939" s="6">
        <v>11639</v>
      </c>
      <c r="E939" s="6">
        <v>15001</v>
      </c>
      <c r="F939" s="6">
        <v>16535</v>
      </c>
      <c r="G939" s="6">
        <v>17352</v>
      </c>
    </row>
    <row r="940" spans="1:7" ht="17" x14ac:dyDescent="0.2">
      <c r="A940" s="1" t="s">
        <v>253</v>
      </c>
      <c r="B940" s="4" t="s">
        <v>7</v>
      </c>
      <c r="C940" s="4" t="s">
        <v>151</v>
      </c>
      <c r="D940" s="6">
        <v>11357</v>
      </c>
      <c r="E940" s="6">
        <v>13178</v>
      </c>
      <c r="F940" s="6">
        <v>13791</v>
      </c>
      <c r="G940" s="6">
        <v>13188</v>
      </c>
    </row>
    <row r="941" spans="1:7" ht="17" x14ac:dyDescent="0.2">
      <c r="A941" s="1" t="s">
        <v>978</v>
      </c>
      <c r="B941" s="4" t="s">
        <v>7</v>
      </c>
      <c r="C941" s="4" t="s">
        <v>12</v>
      </c>
      <c r="D941" s="6">
        <v>9279</v>
      </c>
      <c r="E941" s="6">
        <v>12081</v>
      </c>
      <c r="F941" s="6">
        <v>14018</v>
      </c>
      <c r="G941" s="6">
        <v>14190</v>
      </c>
    </row>
  </sheetData>
  <autoFilter ref="B1:B941" xr:uid="{E2EFDA14-271F-0148-83C2-C39F3467D854}"/>
  <sortState ref="A4:G941">
    <sortCondition descending="1" ref="D4:D941"/>
  </sortState>
  <mergeCells count="3">
    <mergeCell ref="A1:A3"/>
    <mergeCell ref="B1:B3"/>
    <mergeCell ref="C1:C3"/>
  </mergeCells>
  <hyperlinks>
    <hyperlink ref="A1" r:id="rId1" display="javascript:sort('ts',0,false)" xr:uid="{9D3EC429-8938-AA41-86E7-79FAB2EA6111}"/>
    <hyperlink ref="B1" r:id="rId2" display="javascript:sort('ts',1,false)" xr:uid="{1BD26845-2CB6-1849-9586-869E9D0BAB62}"/>
    <hyperlink ref="C1" r:id="rId3" display="javascript:sort('ts',2,false)" xr:uid="{1FAEB64D-6BE6-7140-A35E-B0952658C72E}"/>
    <hyperlink ref="D1" r:id="rId4" display="javascript:sort('ts',3,true)" xr:uid="{7C0EACFC-AE17-CA48-836A-5C78EAC9BCE1}"/>
    <hyperlink ref="E1" r:id="rId5" display="javascript:sort('ts',4,true)" xr:uid="{E69E2169-8150-5F47-9C9A-B0478267C3F0}"/>
    <hyperlink ref="F1" r:id="rId6" display="javascript:sort('ts',5,true)" xr:uid="{707698DD-DFB1-F74B-BF30-6939D7291DBA}"/>
    <hyperlink ref="G1" r:id="rId7" display="javascript:sort('ts',6,true)" xr:uid="{C8B9DA1A-97E6-7149-BE8C-538787ED22C5}"/>
    <hyperlink ref="A634" r:id="rId8" display="javascript:sym('10100')" xr:uid="{D935BAA0-31BF-9840-9D0D-4D01F71F154A}"/>
    <hyperlink ref="A466" r:id="rId9" display="javascript:sym('10140')" xr:uid="{700A1A52-9C18-4141-87F2-2198572C2DFE}"/>
    <hyperlink ref="A235" r:id="rId10" display="javascript:sym('10180')" xr:uid="{C3C103D3-FDC3-3348-B60D-FFD558EA04D8}"/>
    <hyperlink ref="A721" r:id="rId11" display="javascript:sym('10220')" xr:uid="{0DB26136-1762-FA43-B946-7213C5F40BC3}"/>
    <hyperlink ref="A373" r:id="rId12" display="javascript:sym('10300')" xr:uid="{7B16A9B6-EAF1-DA47-B923-A43DD1A3C3BB}"/>
    <hyperlink ref="A136" r:id="rId13" display="javascript:sym('10380')" xr:uid="{1F6A7B30-5F33-4C44-B41C-2D4DAB2FD9A0}"/>
    <hyperlink ref="A70" r:id="rId14" display="javascript:sym('10420')" xr:uid="{3FBE56E2-998C-164B-93CC-5B14DEF6E910}"/>
    <hyperlink ref="A533" r:id="rId15" display="javascript:sym('10460')" xr:uid="{72CC162F-FED9-E349-B41D-4DAB849218E2}"/>
    <hyperlink ref="A241" r:id="rId16" display="javascript:sym('10500')" xr:uid="{249C4803-28EE-684D-9398-3DEE93F9721B}"/>
    <hyperlink ref="A374" r:id="rId17" display="javascript:sym('10540')" xr:uid="{298CE5A2-CB22-904A-92EB-90A0C704CBB0}"/>
    <hyperlink ref="A56" r:id="rId18" display="javascript:sym('10580')" xr:uid="{75388A00-9C60-5E49-B3A2-0A34C9D5572E}"/>
    <hyperlink ref="A534" r:id="rId19" display="javascript:sym('10620')" xr:uid="{F8C4F40C-8B0C-D848-BC6E-9ED2BF7FB2E2}"/>
    <hyperlink ref="A736" r:id="rId20" display="javascript:sym('10660')" xr:uid="{E70D45DB-8CC0-294E-B481-ADD965CF0A44}"/>
    <hyperlink ref="A443" r:id="rId21" display="javascript:sym('10700')" xr:uid="{DC17CFB5-D81D-F04D-BCAA-081CD02B145A}"/>
    <hyperlink ref="A76" r:id="rId22" display="javascript:sym('10740')" xr:uid="{828E920F-21AF-B144-B51F-577A32F04F1E}"/>
    <hyperlink ref="A547" r:id="rId23" display="javascript:sym('10760')" xr:uid="{8F7C6DE4-4F49-4B49-ADB6-968E60A2F780}"/>
    <hyperlink ref="A233" r:id="rId24" display="javascript:sym('10780')" xr:uid="{333D4C8D-20A1-894F-9430-904159658C51}"/>
    <hyperlink ref="A797" r:id="rId25" display="javascript:sym('10820')" xr:uid="{60AE8316-5711-9044-8AA0-78FC99D4CA99}"/>
    <hyperlink ref="A545" r:id="rId26" display="javascript:sym('10860')" xr:uid="{4BFDAA09-A440-7B42-9009-0D3291C23D46}"/>
    <hyperlink ref="A63" r:id="rId27" display="javascript:sym('10900')" xr:uid="{D7A86012-B8F2-1448-AF93-E4C11478F667}"/>
    <hyperlink ref="A643" r:id="rId28" display="javascript:sym('10940')" xr:uid="{E5484558-48E7-4840-BF9B-4FD21EDD0098}"/>
    <hyperlink ref="A769" r:id="rId29" display="javascript:sym('10980')" xr:uid="{CF0181A7-726B-884C-9D4D-416152B1BC9A}"/>
    <hyperlink ref="A266" r:id="rId30" display="javascript:sym('11020')" xr:uid="{CEB3EC60-A0FA-D84B-A281-F6A510F0ECCE}"/>
    <hyperlink ref="A796" r:id="rId31" display="javascript:sym('11060')" xr:uid="{982E7F7B-F799-124D-A5FD-EC7FC90B411A}"/>
    <hyperlink ref="A183" r:id="rId32" display="javascript:sym('11100')" xr:uid="{30C58139-77EF-9546-BF67-57E7D0D49B78}"/>
    <hyperlink ref="A727" r:id="rId33" display="javascript:sym('11140')" xr:uid="{70BFF003-733E-784A-B995-C9205367EFB7}"/>
    <hyperlink ref="A344" r:id="rId34" display="javascript:sym('11180')" xr:uid="{3976F69E-550A-7043-A562-897F24C9DD14}"/>
    <hyperlink ref="A532" r:id="rId35" display="javascript:sym('11220')" xr:uid="{7848FABE-C0A5-4A4E-8190-BD47BC4A65E1}"/>
    <hyperlink ref="A156" r:id="rId36" display="javascript:sym('11260')" xr:uid="{765120D3-BCD2-7649-98B8-E3A0EEF11F37}"/>
    <hyperlink ref="A928" r:id="rId37" display="javascript:sym('11380')" xr:uid="{C3BD9490-41CC-E34D-9704-532759112FF0}"/>
    <hyperlink ref="A813" r:id="rId38" display="javascript:sym('11420')" xr:uid="{DA03A72E-3D6C-3144-86C1-D65213F403E0}"/>
    <hyperlink ref="A144" r:id="rId39" display="javascript:sym('11460')" xr:uid="{3E4EED4A-4083-184F-959F-D93BC5FF5030}"/>
    <hyperlink ref="A298" r:id="rId40" display="javascript:sym('11500')" xr:uid="{72392DC2-0938-634E-82B7-EB8DA57B939E}"/>
    <hyperlink ref="A207" r:id="rId41" display="javascript:sym('11540')" xr:uid="{E72ADC6E-3B0A-CA4F-A69C-52A34A46CDD7}"/>
    <hyperlink ref="A847" r:id="rId42" display="javascript:sym('11580')" xr:uid="{81BDE15F-B64E-3B4A-8813-C3B8F7B3D8D1}"/>
    <hyperlink ref="A543" r:id="rId43" display="javascript:sym('11620')" xr:uid="{D0C268B2-CEF5-0343-8634-2EEDC100899A}"/>
    <hyperlink ref="A204" r:id="rId44" display="javascript:sym('11640')" xr:uid="{23803A99-3E5A-954D-A844-65CAE73EAC60}"/>
    <hyperlink ref="A877" r:id="rId45" display="javascript:sym('11660')" xr:uid="{F9646EE9-E588-F249-B6FF-8D60C8EE498E}"/>
    <hyperlink ref="A135" r:id="rId46" display="javascript:sym('11700')" xr:uid="{88471A31-997F-6448-825D-9F82D8264E4D}"/>
    <hyperlink ref="A574" r:id="rId47" display="javascript:sym('11740')" xr:uid="{48C8216C-A19B-044E-96CD-8A67BFF8E6CD}"/>
    <hyperlink ref="A342" r:id="rId48" display="javascript:sym('11780')" xr:uid="{6785C63F-7D18-DF47-87F5-DC73EE70942D}"/>
    <hyperlink ref="A733" r:id="rId49" display="javascript:sym('11820')" xr:uid="{F741E4CC-FBB8-A24D-841B-165AAEC647E2}"/>
    <hyperlink ref="A914" r:id="rId50" display="javascript:sym('11860')" xr:uid="{7BF090B6-0DF3-9448-8AD1-0CC3D616903E}"/>
    <hyperlink ref="A491" r:id="rId51" display="javascript:sym('11900')" xr:uid="{72276E9C-D98B-8C4A-9249-DC1ED910ADCA}"/>
    <hyperlink ref="A607" r:id="rId52" display="javascript:sym('11940')" xr:uid="{2013AC76-A999-FD4A-9194-27532997B4F9}"/>
    <hyperlink ref="A502" r:id="rId53" display="javascript:sym('11980')" xr:uid="{E5CC9F88-999A-1148-BB6D-FFDC08231DC4}"/>
    <hyperlink ref="A253" r:id="rId54" display="javascript:sym('12020')" xr:uid="{F12E195F-5FA0-9748-8742-8407678A9205}"/>
    <hyperlink ref="A15" r:id="rId55" display="javascript:sym('12060')" xr:uid="{D1034EBA-7E5D-124F-A5DE-D5682D22DADB}"/>
    <hyperlink ref="A172" r:id="rId56" display="javascript:sym('12100')" xr:uid="{FB8CF3DD-9426-0F41-A017-AC8FD67A092C}"/>
    <hyperlink ref="A692" r:id="rId57" display="javascript:sym('12120')" xr:uid="{C12A412A-8C84-9640-AABE-45E532C78B7A}"/>
    <hyperlink ref="A697" r:id="rId58" display="javascript:sym('12140')" xr:uid="{08BDEE37-540A-A041-874F-9759CDE20D7A}"/>
    <hyperlink ref="A395" r:id="rId59" display="javascript:sym('12180')" xr:uid="{A0C182ED-9D1E-F14C-AF1F-1FB13200F160}"/>
    <hyperlink ref="A383" r:id="rId60" display="javascript:sym('12220')" xr:uid="{F88A0454-C80D-F74B-A0DA-481561EA9B5D}"/>
    <hyperlink ref="A95" r:id="rId61" display="javascript:sym('12260')" xr:uid="{2EF9E31B-229A-EA4B-B01F-E3E3EA2F72F9}"/>
    <hyperlink ref="A299" r:id="rId62" display="javascript:sym('12300')" xr:uid="{C41E4749-F351-1545-82F3-80EC88E4F80D}"/>
    <hyperlink ref="A665" r:id="rId63" display="javascript:sym('12380')" xr:uid="{4F418611-1E83-704B-9E1E-21D718578B67}"/>
    <hyperlink ref="A52" r:id="rId64" display="javascript:sym('12420')" xr:uid="{49894E80-5B9E-B948-8335-BCE4B3179805}"/>
    <hyperlink ref="A836" r:id="rId65" display="javascript:sym('12460')" xr:uid="{F2F35CCD-D264-734E-812D-C67DA752109F}"/>
    <hyperlink ref="A81" r:id="rId66" display="javascript:sym('12540')" xr:uid="{9E014833-CBAE-9240-B31E-206FD1FB680B}"/>
    <hyperlink ref="A22" r:id="rId67" display="javascript:sym('12580')" xr:uid="{BA141CC2-D1B6-F042-B31D-A43BB7806FD9}"/>
    <hyperlink ref="A238" r:id="rId68" display="javascript:sym('12620')" xr:uid="{B6A08BD1-CDB5-4547-9B1B-ECACF00EAC41}"/>
    <hyperlink ref="A577" r:id="rId69" display="javascript:sym('12660')" xr:uid="{276F11FD-394F-1846-9453-9D75E0C5C10F}"/>
    <hyperlink ref="A786" r:id="rId70" display="javascript:sym('12680')" xr:uid="{CCA96379-ECB9-A847-9127-A522C1731D2E}"/>
    <hyperlink ref="A196" r:id="rId71" display="javascript:sym('12700')" xr:uid="{D1D0BCDB-7D0B-5A45-B030-A300D3D497C9}"/>
    <hyperlink ref="A521" r:id="rId72" display="javascript:sym('12740')" xr:uid="{0545A405-90C9-854C-944A-EBA5C50586EA}"/>
    <hyperlink ref="A566" r:id="rId73" display="javascript:sym('12780')" xr:uid="{27BC7AB5-47B3-3440-9E63-1E871D123502}"/>
    <hyperlink ref="A488" r:id="rId74" display="javascript:sym('12860')" xr:uid="{CBDA4DBD-A87E-7348-BBEB-BF2AE364F702}"/>
    <hyperlink ref="A587" r:id="rId75" display="javascript:sym('12900')" xr:uid="{29F5E814-F4DF-774E-8D0E-A437682DE7B5}"/>
    <hyperlink ref="A72" r:id="rId76" display="javascript:sym('12940')" xr:uid="{60377F8D-3DEB-AD4C-A8AB-A72A48E0DBDB}"/>
    <hyperlink ref="A254" r:id="rId77" display="javascript:sym('12980')" xr:uid="{9EB1ACE5-BB64-0942-B9CE-A5F7A5897118}"/>
    <hyperlink ref="A306" r:id="rId78" display="javascript:sym('13020')" xr:uid="{14468E6F-C7A7-574A-B19B-460FEF1041D7}"/>
    <hyperlink ref="A673" r:id="rId79" display="javascript:sym('13060')" xr:uid="{5C433E29-C968-424E-91C4-2B63D3190537}"/>
    <hyperlink ref="A862" r:id="rId80" display="javascript:sym('13100')" xr:uid="{D2AC0FFF-B84B-2F44-A9E0-91AA5D00B48E}"/>
    <hyperlink ref="A117" r:id="rId81" display="javascript:sym('13140')" xr:uid="{EC12D121-3AB5-3746-8BAD-E5EABBA133CA}"/>
    <hyperlink ref="A426" r:id="rId82" display="javascript:sym('13180')" xr:uid="{AA218B15-454F-3C42-9B7B-3F9750205B64}"/>
    <hyperlink ref="A280" r:id="rId83" display="javascript:sym('13220')" xr:uid="{5AD91564-A81E-4347-891B-F33860758B0D}"/>
    <hyperlink ref="A602" r:id="rId84" display="javascript:sym('13260')" xr:uid="{E9B1F4E7-D553-F64E-BD83-63EF61437EAC}"/>
    <hyperlink ref="A838" r:id="rId85" display="javascript:sym('13300')" xr:uid="{B45005AF-E9C3-6344-8DF6-7B5D56F2BCD9}"/>
    <hyperlink ref="A608" r:id="rId86" display="javascript:sym('13340')" xr:uid="{78396D70-06EF-4240-A624-5BCB3352EBB9}"/>
    <hyperlink ref="A272" r:id="rId87" display="javascript:sym('13380')" xr:uid="{44BD23C7-8E92-8248-844E-57E938314A30}"/>
    <hyperlink ref="A717" r:id="rId88" display="javascript:sym('13420')" xr:uid="{A8A0788E-31E4-564D-9D0E-725F783AD2D7}"/>
    <hyperlink ref="A432" r:id="rId89" display="javascript:sym('13460')" xr:uid="{DF187756-B210-8D42-8F2D-2879DA2448F4}"/>
    <hyperlink ref="A785" r:id="rId90" display="javascript:sym('13500')" xr:uid="{92033ABA-AA61-7D40-9C36-A76FB70E9659}"/>
    <hyperlink ref="A687" r:id="rId91" display="javascript:sym('13540')" xr:uid="{1E178093-1B9E-A940-81CC-0601A33D24B4}"/>
    <hyperlink ref="A708" r:id="rId92" display="javascript:sym('13620')" xr:uid="{CEB0EDD9-B5BB-BF4F-AF0E-18A57D7DF0F4}"/>
    <hyperlink ref="A666" r:id="rId93" display="javascript:sym('13660')" xr:uid="{FA3A18B8-C872-D84F-943A-CA97134B1E04}"/>
    <hyperlink ref="A738" r:id="rId94" display="javascript:sym('13700')" xr:uid="{84E0A033-27F5-FD40-89F8-081425EFEAD4}"/>
    <hyperlink ref="A596" r:id="rId95" display="javascript:sym('13720')" xr:uid="{52A80D27-1AF4-BD4A-94D7-0C6CFE0CB7BC}"/>
    <hyperlink ref="A271" r:id="rId96" display="javascript:sym('13740')" xr:uid="{9266FBEA-1338-9047-BF5B-5F529A58010F}"/>
    <hyperlink ref="A157" r:id="rId97" display="javascript:sym('13780')" xr:uid="{7126BA0D-59DF-8F4F-AF3C-3824EE60DC4F}"/>
    <hyperlink ref="A51" r:id="rId98" display="javascript:sym('13820')" xr:uid="{F197B54A-BC0D-BB4F-8B7F-51836E62FAD9}"/>
    <hyperlink ref="A385" r:id="rId99" display="javascript:sym('13900')" xr:uid="{B62027FB-05F5-4D4C-BC4F-2D4CCB79C368}"/>
    <hyperlink ref="A664" r:id="rId100" display="javascript:sym('13940')" xr:uid="{D8CA0596-B7AC-A14E-A6BA-775BE83D5981}"/>
    <hyperlink ref="A245" r:id="rId101" display="javascript:sym('13980')" xr:uid="{E4F9DF51-2E1E-C54F-9FBE-064D63A6EDDF}"/>
    <hyperlink ref="A269" r:id="rId102" display="javascript:sym('14010')" xr:uid="{D693FE28-5C96-C941-97AC-FC4B32D99096}"/>
    <hyperlink ref="A274" r:id="rId103" display="javascript:sym('14020')" xr:uid="{85EFF0F9-C1CC-E74F-BB37-AB79B6FBB8B4}"/>
    <hyperlink ref="A402" r:id="rId104" display="javascript:sym('14100')" xr:uid="{7B58360D-37B5-474E-B8DF-2A1AD1CD8C8B}"/>
    <hyperlink ref="A295" r:id="rId105" display="javascript:sym('14140')" xr:uid="{63FEDC8C-ED90-5A43-8AF5-61AA08945EF5}"/>
    <hyperlink ref="A506" r:id="rId106" display="javascript:sym('14180')" xr:uid="{3BC7B451-76EA-AF40-8BA1-9F537CDF09C4}"/>
    <hyperlink ref="A598" r:id="rId107" display="javascript:sym('14220')" xr:uid="{D4F3C933-6690-8542-8AFB-68F6D815B916}"/>
    <hyperlink ref="A132" r:id="rId108" display="javascript:sym('14260')" xr:uid="{F1DF3E70-068C-F54C-8E84-8C811DC0292B}"/>
    <hyperlink ref="A841" r:id="rId109" display="javascript:sym('14300')" xr:uid="{846E7318-5963-F948-8993-6FFFF307963E}"/>
    <hyperlink ref="A672" r:id="rId110" display="javascript:sym('14380')" xr:uid="{DBC2933B-5E9D-B145-919B-0A9FC1C5F419}"/>
    <hyperlink ref="A830" r:id="rId111" display="javascript:sym('14420')" xr:uid="{D723E5D8-E53C-7A4D-895D-41194B24048F}"/>
    <hyperlink ref="A10" r:id="rId112" display="javascript:sym('14460')" xr:uid="{1FF18D7E-B5E6-1040-BD7D-C8177278A56E}"/>
    <hyperlink ref="A171" r:id="rId113" display="javascript:sym('14500')" xr:uid="{BE3AA7C2-EA0B-DE4E-AC45-EB91806303E1}"/>
    <hyperlink ref="A302" r:id="rId114" display="javascript:sym('14540')" xr:uid="{B105E6D6-8AAE-E04E-8C65-53E0B93FC542}"/>
    <hyperlink ref="A546" r:id="rId115" display="javascript:sym('14580')" xr:uid="{99AD0BE6-3271-CF4A-A1AA-5952B91747F3}"/>
    <hyperlink ref="A576" r:id="rId116" display="javascript:sym('14620')" xr:uid="{D9A08311-8CBF-2348-A1B5-02E39A1BC4A4}"/>
    <hyperlink ref="A460" r:id="rId117" display="javascript:sym('14660')" xr:uid="{082FE048-B552-454B-A9E7-4590E26BC861}"/>
    <hyperlink ref="A833" r:id="rId118" display="javascript:sym('14700')" xr:uid="{547F49C3-B161-9C4B-98C2-972E138BC2B3}"/>
    <hyperlink ref="A936" r:id="rId119" display="javascript:sym('14720')" xr:uid="{B148F566-A0E4-E742-95C8-3F171E7F969E}"/>
    <hyperlink ref="A191" r:id="rId120" display="javascript:sym('14740')" xr:uid="{37AA8029-83DF-F74D-AEB2-30EB534B853B}"/>
    <hyperlink ref="A824" r:id="rId121" display="javascript:sym('14780')" xr:uid="{6190E25A-340A-7244-B6A9-A58EB4654784}"/>
    <hyperlink ref="A835" r:id="rId122" display="javascript:sym('14820')" xr:uid="{4F096C70-7C52-6B49-A61F-1A81297AB0DC}"/>
    <hyperlink ref="A54" r:id="rId123" display="javascript:sym('14860')" xr:uid="{65C6D8D1-C01E-304D-9669-A3D9C9596D23}"/>
    <hyperlink ref="A775" r:id="rId124" display="javascript:sym('15020')" xr:uid="{D1F1C653-669A-134F-9F3A-8A886C10AF10}"/>
    <hyperlink ref="A894" r:id="rId125" display="javascript:sym('15060')" xr:uid="{235ABB7F-AFD7-1148-AAEF-8662511C15F6}"/>
    <hyperlink ref="A837" r:id="rId126" display="javascript:sym('15100')" xr:uid="{24B02417-C195-D748-90D1-A1D891D05A05}"/>
    <hyperlink ref="A893" r:id="rId127" display="javascript:sym('15140')" xr:uid="{011CAE11-EF1C-1741-B0DD-F62F467D8500}"/>
    <hyperlink ref="A158" r:id="rId128" display="javascript:sym('15180')" xr:uid="{5F39A0EE-A9D1-F543-8826-E8D3845939A1}"/>
    <hyperlink ref="A718" r:id="rId129" display="javascript:sym('15220')" xr:uid="{F7258E04-D2AB-A647-A58D-7CA70FA4E027}"/>
    <hyperlink ref="A396" r:id="rId130" display="javascript:sym('15260')" xr:uid="{696C8CA9-D56C-F744-B41A-98B608D2E8C0}"/>
    <hyperlink ref="A571" r:id="rId131" display="javascript:sym('15340')" xr:uid="{994E689B-50CB-924B-9161-5A2E2DE697B7}"/>
    <hyperlink ref="A42" r:id="rId132" display="javascript:sym('15380')" xr:uid="{23A05E5A-2574-BB4C-B7D3-6F985E42CEFD}"/>
    <hyperlink ref="A645" r:id="rId133" display="javascript:sym('15420')" xr:uid="{F9CE46C4-3880-DC4A-B9E8-4968B9ADE574}"/>
    <hyperlink ref="A542" r:id="rId134" display="javascript:sym('15460')" xr:uid="{CFA398AE-61EF-AD4D-9D48-04BCC2C4F2DE}"/>
    <hyperlink ref="A318" r:id="rId135" display="javascript:sym('15500')" xr:uid="{4E7FC23D-2CD8-1C40-90A8-A2976D52BB91}"/>
    <hyperlink ref="A203" r:id="rId136" display="javascript:sym('15540')" xr:uid="{F7CF1C95-AF2A-4548-BA75-ACFA17A1875A}"/>
    <hyperlink ref="A723" r:id="rId137" display="javascript:sym('15580')" xr:uid="{A9C8DEF9-1240-364D-88B0-6551B6B251EC}"/>
    <hyperlink ref="A654" r:id="rId138" display="javascript:sym('15620')" xr:uid="{448131E4-B8DA-A240-96CE-56DEF5EF8C62}"/>
    <hyperlink ref="A703" r:id="rId139" display="javascript:sym('15660')" xr:uid="{6EEC8681-D5C0-AB45-9E11-591D84061174}"/>
    <hyperlink ref="A429" r:id="rId140" display="javascript:sym('15680')" xr:uid="{47232DF4-5987-CB42-A3FE-428EC5BE4B47}"/>
    <hyperlink ref="A776" r:id="rId141" display="javascript:sym('15700')" xr:uid="{F0AF324F-100E-0649-9435-EC2269B0B579}"/>
    <hyperlink ref="A642" r:id="rId142" display="javascript:sym('15740')" xr:uid="{B26AA799-BC9B-E142-BAF4-EF8FD661CF3E}"/>
    <hyperlink ref="A679" r:id="rId143" display="javascript:sym('15780')" xr:uid="{C357458F-96D0-9E45-8CAE-05B966FD0F6A}"/>
    <hyperlink ref="A752" r:id="rId144" display="javascript:sym('15820')" xr:uid="{C071ECE5-CF98-7A4F-92F2-C16824524A91}"/>
    <hyperlink ref="A740" r:id="rId145" display="javascript:sym('15860')" xr:uid="{757113A6-CF9E-EA46-82C4-9AB4A9DE557B}"/>
    <hyperlink ref="A106" r:id="rId146" display="javascript:sym('15940')" xr:uid="{DDB2AC61-F3D0-0648-80B0-EC793207A84E}"/>
    <hyperlink ref="A128" r:id="rId147" display="javascript:sym('15980')" xr:uid="{DE1AC005-1109-464C-8F4F-AFDD57146967}"/>
    <hyperlink ref="A394" r:id="rId148" display="javascript:sym('16020')" xr:uid="{28B90395-D666-8A4B-85A1-278B5CAFF1A4}"/>
    <hyperlink ref="A267" r:id="rId149" display="javascript:sym('16060')" xr:uid="{1C64126D-4952-F44F-B145-DE616CEC4175}"/>
    <hyperlink ref="A558" r:id="rId150" display="javascript:sym('16100')" xr:uid="{58DC8CA8-CEB9-2247-8196-E5C42695197C}"/>
    <hyperlink ref="A878" r:id="rId151" display="javascript:sym('16140')" xr:uid="{47C5865D-3D11-5149-824A-81E6D4C39D4D}"/>
    <hyperlink ref="A629" r:id="rId152" display="javascript:sym('16180')" xr:uid="{24960FB3-7A0B-BF4A-9115-07C51BBD00EC}"/>
    <hyperlink ref="A481" r:id="rId153" display="javascript:sym('16220')" xr:uid="{7BF074DA-60EB-9B46-A988-1427594FFA7B}"/>
    <hyperlink ref="A883" r:id="rId154" display="javascript:sym('16260')" xr:uid="{76ABF32E-2F17-2146-B234-9FA9817384BE}"/>
    <hyperlink ref="A178" r:id="rId155" display="javascript:sym('16300')" xr:uid="{56DEFD98-B9C4-384D-A0C6-3B5598146CFE}"/>
    <hyperlink ref="A728" r:id="rId156" display="javascript:sym('16340')" xr:uid="{A167F534-8C8D-D24B-8251-9ACC53CE9137}"/>
    <hyperlink ref="A638" r:id="rId157" display="javascript:sym('16380')" xr:uid="{559AE996-DFA2-A347-815B-B8558D0094B7}"/>
    <hyperlink ref="A757" r:id="rId158" display="javascript:sym('16420')" xr:uid="{EF2E5F75-1E95-5C4A-BF1E-F8269D75D3C1}"/>
    <hyperlink ref="A618" r:id="rId159" display="javascript:sym('16460')" xr:uid="{4FEFAF02-FBE9-A346-8390-EC34A4A391BE}"/>
    <hyperlink ref="A494" r:id="rId160" display="javascript:sym('16500')" xr:uid="{6A93945A-F612-0643-B56D-E34CCE65F547}"/>
    <hyperlink ref="A283" r:id="rId161" display="javascript:sym('16540')" xr:uid="{8FEE4A5A-FE57-9841-A414-BDBB194501C3}"/>
    <hyperlink ref="A195" r:id="rId162" display="javascript:sym('16580')" xr:uid="{5AE81181-43BE-904E-BFCB-31A5454ED60C}"/>
    <hyperlink ref="A142" r:id="rId163" display="javascript:sym('16620')" xr:uid="{5C3976FA-6582-1544-831F-4CB228DEBA8A}"/>
    <hyperlink ref="A473" r:id="rId164" display="javascript:sym('16660')" xr:uid="{2EAAFF45-9355-5344-91F8-BF5A1150377D}"/>
    <hyperlink ref="A86" r:id="rId165" display="javascript:sym('16700')" xr:uid="{F9BF6DD9-22A4-1248-BFF8-3A2DF6C4321A}"/>
    <hyperlink ref="A39" r:id="rId166" display="javascript:sym('16740')" xr:uid="{22EF59CF-835B-C044-B8D5-9B99B3EE875F}"/>
    <hyperlink ref="A240" r:id="rId167" display="javascript:sym('16820')" xr:uid="{1B7A7E9E-7D5A-944C-B923-686160177331}"/>
    <hyperlink ref="A97" r:id="rId168" display="javascript:sym('16860')" xr:uid="{378311EC-AB72-5346-A7AF-5EF4CE8B15A5}"/>
    <hyperlink ref="A437" r:id="rId169" display="javascript:sym('16940')" xr:uid="{412C58D6-C184-5B4D-A46D-B42F3757B760}"/>
    <hyperlink ref="A6" r:id="rId170" display="javascript:sym('16980')" xr:uid="{409C0628-78E3-E745-89B2-92269DE98D91}"/>
    <hyperlink ref="A199" r:id="rId171" display="javascript:sym('17020')" xr:uid="{5C004CB8-918C-0346-97F5-FE07119EEA9D}"/>
    <hyperlink ref="A448" r:id="rId172" display="javascript:sym('17060')" xr:uid="{D49056C5-A3EB-0E49-8CEA-95BCAE5D3D31}"/>
    <hyperlink ref="A27" r:id="rId173" display="javascript:sym('17140')" xr:uid="{294EC401-42BE-0E43-8EAB-C2041217276C}"/>
    <hyperlink ref="A372" r:id="rId174" display="javascript:sym('17220')" xr:uid="{7F427C66-18FA-DF44-A7CE-4A30CDD21C12}"/>
    <hyperlink ref="A750" r:id="rId175" display="javascript:sym('17260')" xr:uid="{99C7486E-A7ED-C84E-A34A-7DE0C3C3D51D}"/>
    <hyperlink ref="A193" r:id="rId176" display="javascript:sym('17300')" xr:uid="{16EEAD30-7E23-A54A-801E-C985D0E99FD7}"/>
    <hyperlink ref="A544" r:id="rId177" display="javascript:sym('17340')" xr:uid="{268794CB-3DDE-FF49-8E14-AF3DA487A5FA}"/>
    <hyperlink ref="A615" r:id="rId178" display="javascript:sym('17380')" xr:uid="{4C822EAA-0A4C-EB43-9490-3DB351EA31EF}"/>
    <hyperlink ref="A382" r:id="rId179" display="javascript:sym('17420')" xr:uid="{ED63B5FF-8C89-334F-B514-6F75308777EB}"/>
    <hyperlink ref="A25" r:id="rId180" display="javascript:sym('17460')" xr:uid="{832DED98-0FE5-A742-9025-E1E97A9B16D5}"/>
    <hyperlink ref="A828" r:id="rId181" display="javascript:sym('17500')" xr:uid="{79281450-C175-1A41-9DDC-166D257EE6D8}"/>
    <hyperlink ref="A539" r:id="rId182" display="javascript:sym('17540')" xr:uid="{D828E0F7-8105-174F-8BFE-62513C040B82}"/>
    <hyperlink ref="A611" r:id="rId183" display="javascript:sym('17580')" xr:uid="{B9355C94-ECD0-5741-B88B-30DDA1302C2F}"/>
    <hyperlink ref="A726" r:id="rId184" display="javascript:sym('17620')" xr:uid="{032DB803-5042-2548-8300-53F40A1BB564}"/>
    <hyperlink ref="A799" r:id="rId185" display="javascript:sym('17640')" xr:uid="{F33ACF86-4F94-4048-878E-E61C664EBF39}"/>
    <hyperlink ref="A447" r:id="rId186" display="javascript:sym('17660')" xr:uid="{04935FDC-FB96-5B4F-8C7C-20A9A680DC49}"/>
    <hyperlink ref="A649" r:id="rId187" display="javascript:sym('17700')" xr:uid="{83968A7D-AE86-154A-BDA0-694BE6CB8472}"/>
    <hyperlink ref="A619" r:id="rId188" display="javascript:sym('17740')" xr:uid="{78E5B683-DAF2-064E-A562-6A394C62E5D3}"/>
    <hyperlink ref="A226" r:id="rId189" display="javascript:sym('17780')" xr:uid="{1BECC8D4-619B-F843-B4F9-4EFE6555D182}"/>
    <hyperlink ref="A100" r:id="rId190" display="javascript:sym('17820')" xr:uid="{1F1E9104-D354-734D-B0FC-E0BBB1045C33}"/>
    <hyperlink ref="A252" r:id="rId191" display="javascript:sym('17860')" xr:uid="{EF91DF3F-3A5F-4E45-A2D2-E37740FE8CD5}"/>
    <hyperlink ref="A80" r:id="rId192" display="javascript:sym('17900')" xr:uid="{E4F59B13-733C-024B-B103-C17775E66E16}"/>
    <hyperlink ref="A148" r:id="rId193" display="javascript:sym('17980')" xr:uid="{2FC883D9-3D69-6A48-9BA1-4C8A0507BFA4}"/>
    <hyperlink ref="A467" r:id="rId194" display="javascript:sym('18020')" xr:uid="{F7867F98-8664-004C-B25C-CBED6D773541}"/>
    <hyperlink ref="A495" r:id="rId195" display="javascript:sym('18060')" xr:uid="{15042C72-E308-664F-972C-E468C6112178}"/>
    <hyperlink ref="A783" r:id="rId196" display="javascript:sym('18100')" xr:uid="{8CDD822D-6706-7443-B014-0059FA7EE3CC}"/>
    <hyperlink ref="A35" r:id="rId197" display="javascript:sym('18140')" xr:uid="{BB02927D-5B92-4941-9A49-11E5C3BF4E07}"/>
    <hyperlink ref="A287" r:id="rId198" display="javascript:sym('18180')" xr:uid="{6A146234-722B-9540-8ACB-83F08293F638}"/>
    <hyperlink ref="A826" r:id="rId199" display="javascript:sym('18220')" xr:uid="{9ABB37F2-EC9C-5148-AAC9-0C91CAE81E35}"/>
    <hyperlink ref="A417" r:id="rId200" display="javascript:sym('18260')" xr:uid="{54A92CC0-74A1-2E47-8750-537787577D3B}"/>
    <hyperlink ref="A485" r:id="rId201" display="javascript:sym('18300')" xr:uid="{E528D5CF-AB19-D24F-B984-1E290F9323FC}"/>
    <hyperlink ref="A889" r:id="rId202" display="javascript:sym('18380')" xr:uid="{255D2C19-DAD0-0342-90BA-83F38D087012}"/>
    <hyperlink ref="A746" r:id="rId203" display="javascript:sym('18420')" xr:uid="{FEA80EB8-6B1A-A844-9D01-9DEEB817B16A}"/>
    <hyperlink ref="A807" r:id="rId204" display="javascript:sym('18460')" xr:uid="{1F1EAC21-9C23-9C42-9DCD-B92CE12D1D37}"/>
    <hyperlink ref="A346" r:id="rId205" display="javascript:sym('18500')" xr:uid="{F4BFD55B-0948-5B41-A9E5-EEBDE840E73D}"/>
    <hyperlink ref="A121" r:id="rId206" display="javascript:sym('18580')" xr:uid="{198ADC24-5456-ED43-922C-487E11C9944C}"/>
    <hyperlink ref="A635" r:id="rId207" display="javascript:sym('18620')" xr:uid="{4B38945D-2425-0E48-A24C-B6828D67733F}"/>
    <hyperlink ref="A555" r:id="rId208" display="javascript:sym('18660')" xr:uid="{596FA755-2274-AC40-A444-CAA3F611875C}"/>
    <hyperlink ref="A444" r:id="rId209" display="javascript:sym('18700')" xr:uid="{89AAC6E9-9B3E-7344-BE3A-E6BEEF45B5D5}"/>
    <hyperlink ref="A696" r:id="rId210" display="javascript:sym('18740')" xr:uid="{79E2E6A3-D500-E049-9CDF-255ECCAC66EB}"/>
    <hyperlink ref="A940" r:id="rId211" display="javascript:sym('18780')" xr:uid="{541D1F02-F340-9247-AF27-A878D0963F7C}"/>
    <hyperlink ref="A714" r:id="rId212" display="javascript:sym('18820')" xr:uid="{D70F2E3F-72AE-5B4B-BD69-69F9179AFBDF}"/>
    <hyperlink ref="A857" r:id="rId213" display="javascript:sym('18860')" xr:uid="{2AF74EA0-E0C0-0546-98E8-64848C716A64}"/>
    <hyperlink ref="A209" r:id="rId214" display="javascript:sym('18880')" xr:uid="{3EAF38FB-A8E9-2B4C-8C55-803769261DE6}"/>
    <hyperlink ref="A709" r:id="rId215" display="javascript:sym('18900')" xr:uid="{8BA70F37-68A3-C549-813D-F9B45E5B3746}"/>
    <hyperlink ref="A455" r:id="rId216" display="javascript:sym('18980')" xr:uid="{6A67536F-16CE-AD43-88CF-8AD5EEF08395}"/>
    <hyperlink ref="A659" r:id="rId217" display="javascript:sym('19000')" xr:uid="{CC6CF218-EC9A-FB46-B0AA-32709E54B7CD}"/>
    <hyperlink ref="A336" r:id="rId218" display="javascript:sym('19060')" xr:uid="{93D555A2-B06C-9548-851C-B887E3EB8458}"/>
    <hyperlink ref="A12" r:id="rId219" display="javascript:sym('19100')" xr:uid="{F30281F6-BD95-9843-9299-61CCB3F34636}"/>
    <hyperlink ref="A348" r:id="rId220" display="javascript:sym('19140')" xr:uid="{AF52DE3C-B358-0441-A86C-E0CEBCA29FCE}"/>
    <hyperlink ref="A379" r:id="rId221" display="javascript:sym('19180')" xr:uid="{53FC0C7E-6A40-E44D-80B0-71C879683F56}"/>
    <hyperlink ref="A586" r:id="rId222" display="javascript:sym('19220')" xr:uid="{283DA8E1-769B-E941-8C09-F86458884567}"/>
    <hyperlink ref="A315" r:id="rId223" display="javascript:sym('19260')" xr:uid="{9F773A90-E2B9-F04B-BB87-C8DD7C7B4327}"/>
    <hyperlink ref="A349" r:id="rId224" display="javascript:sym('19300')" xr:uid="{312F1092-AFBA-5247-BEC8-05127206F397}"/>
    <hyperlink ref="A115" r:id="rId225" display="javascript:sym('19340')" xr:uid="{3DF00B05-DE2C-284A-8E3A-C80CF8F258D0}"/>
    <hyperlink ref="A844" r:id="rId226" display="javascript:sym('19420')" xr:uid="{22E7D844-824A-D946-8151-E758BBA89E7D}"/>
    <hyperlink ref="A58" r:id="rId227" display="javascript:sym('19430')" xr:uid="{C8D4C1D8-0BC2-7C41-8A21-D5A4C3C533C5}"/>
    <hyperlink ref="A262" r:id="rId228" display="javascript:sym('19460')" xr:uid="{AB6DBB01-32D3-1E4D-96B7-668FABCA20F0}"/>
    <hyperlink ref="A296" r:id="rId229" display="javascript:sym('19500')" xr:uid="{B8AC3311-0E66-744B-8BF2-25D16231878B}"/>
    <hyperlink ref="A759" r:id="rId230" display="javascript:sym('19540')" xr:uid="{6FCBAFD3-4D15-5C46-BA97-89E370E272C5}"/>
    <hyperlink ref="A640" r:id="rId231" display="javascript:sym('19580')" xr:uid="{0DB46334-F81D-B64C-8CBF-0E4938056E07}"/>
    <hyperlink ref="A652" r:id="rId232" display="javascript:sym('19620')" xr:uid="{1EAB550D-F74A-9A4B-909E-CA9492B56ED3}"/>
    <hyperlink ref="A102" r:id="rId233" display="javascript:sym('19660')" xr:uid="{DF5963B8-35A0-BC47-AC42-3AB1F680A47A}"/>
    <hyperlink ref="A904" r:id="rId234" display="javascript:sym('19700')" xr:uid="{473008CC-97AC-3344-A3F4-306E27EFE924}"/>
    <hyperlink ref="A28" r:id="rId235" display="javascript:sym('19740')" xr:uid="{7DF309C9-00B0-724F-862C-914EA13E36BB}"/>
    <hyperlink ref="A779" r:id="rId236" display="javascript:sym('19760')" xr:uid="{29253DE1-EE36-5540-93E0-720A7D85E0E7}"/>
    <hyperlink ref="A94" r:id="rId237" display="javascript:sym('19780')" xr:uid="{083CC4C5-6574-2C40-8AAF-0A49410C1E9D}"/>
    <hyperlink ref="A8" r:id="rId238" display="javascript:sym('19820')" xr:uid="{BEB3B1E4-2D1A-794F-8FB6-DA87A2E84A9C}"/>
    <hyperlink ref="A846" r:id="rId239" display="javascript:sym('19860')" xr:uid="{246737A3-BB35-BD45-9422-FB496B518E8A}"/>
    <hyperlink ref="A716" r:id="rId240" display="javascript:sym('19940')" xr:uid="{004A1717-613F-734A-87BC-6A46F4652DE1}"/>
    <hyperlink ref="A812" r:id="rId241" display="javascript:sym('19980')" xr:uid="{56962C30-FB12-DA45-868C-8D7387181F45}"/>
    <hyperlink ref="A285" r:id="rId242" display="javascript:sym('20020')" xr:uid="{5A3797B3-4E6F-B64A-B61F-660142487A03}"/>
    <hyperlink ref="A688" r:id="rId243" display="javascript:sym('20060')" xr:uid="{229A146D-2CBD-8641-89D4-FC6A9A9AD44D}"/>
    <hyperlink ref="A308" r:id="rId244" display="javascript:sym('20100')" xr:uid="{97B8F248-D218-7B43-B01F-7A39942E448B}"/>
    <hyperlink ref="A528" r:id="rId245" display="javascript:sym('20140')" xr:uid="{1561B25F-8FFA-9949-89C7-55C5F1B898C5}"/>
    <hyperlink ref="A420" r:id="rId246" display="javascript:sym('20180')" xr:uid="{94D68278-4F6D-E142-B8CF-0DC7D14E98C6}"/>
    <hyperlink ref="A384" r:id="rId247" display="javascript:sym('20220')" xr:uid="{7F1C230B-C9DC-E14B-AF2A-522CEEB8E907}"/>
    <hyperlink ref="A146" r:id="rId248" display="javascript:sym('20260')" xr:uid="{7121DBD2-9E22-8D43-B25D-6051C71B8524}"/>
    <hyperlink ref="A907" r:id="rId249" display="javascript:sym('20300')" xr:uid="{3AF2EFF6-F6DA-694D-83B9-D5AA4457F6CE}"/>
    <hyperlink ref="A609" r:id="rId250" display="javascript:sym('20340')" xr:uid="{00F9F037-CAB1-FF41-92B5-E04859B2DEAC}"/>
    <hyperlink ref="A739" r:id="rId251" display="javascript:sym('20420')" xr:uid="{3E697190-C05E-BC47-A77B-001697060783}"/>
    <hyperlink ref="A741" r:id="rId252" display="javascript:sym('20460')" xr:uid="{9EB68A52-A50A-574B-8033-138B9DB41EAB}"/>
    <hyperlink ref="A112" r:id="rId253" display="javascript:sym('20500')" xr:uid="{DDAC8417-7198-694A-BD58-BFD4A81BDF6D}"/>
    <hyperlink ref="A707" r:id="rId254" display="javascript:sym('20540')" xr:uid="{D44291F1-F359-DA4B-BAD5-9D16EEA0AE03}"/>
    <hyperlink ref="A680" r:id="rId255" display="javascript:sym('20580')" xr:uid="{1F042B92-F5AC-EC44-9F3A-BB391A230927}"/>
    <hyperlink ref="A771" r:id="rId256" display="javascript:sym('20660')" xr:uid="{A1E350FA-2E1F-A142-AEFF-3A063652E407}"/>
    <hyperlink ref="A356" r:id="rId257" display="javascript:sym('20700')" xr:uid="{2660B0D7-4F90-3948-9C33-F675582DF0EF}"/>
    <hyperlink ref="A251" r:id="rId258" display="javascript:sym('20740')" xr:uid="{8B453449-14C3-444E-BBE3-59550C80F69E}"/>
    <hyperlink ref="A870" r:id="rId259" display="javascript:sym('20780')" xr:uid="{817DA418-E218-5A4B-8443-1E5A7D581D2B}"/>
    <hyperlink ref="A749" r:id="rId260" display="javascript:sym('20820')" xr:uid="{0B18798D-A474-EE4A-A6CB-FBE3C3066971}"/>
    <hyperlink ref="A633" r:id="rId261" display="javascript:sym('20900')" xr:uid="{68822429-5245-AA4A-AA2B-40A5DE239B0D}"/>
    <hyperlink ref="A314" r:id="rId262" display="javascript:sym('20940')" xr:uid="{CB793E1A-418B-3A4E-A387-45A68BF3B055}"/>
    <hyperlink ref="A579" r:id="rId263" display="javascript:sym('20980')" xr:uid="{F938D225-533A-EE41-A9E4-9AFC66D243DC}"/>
    <hyperlink ref="A616" r:id="rId264" display="javascript:sym('21020')" xr:uid="{A46758E5-FB3D-A54D-A1DE-6BEE936D878D}"/>
    <hyperlink ref="A277" r:id="rId265" display="javascript:sym('21060')" xr:uid="{E2E2CAA8-375C-0340-8DF7-6528B5CC4CBE}"/>
    <hyperlink ref="A899" r:id="rId266" display="javascript:sym('21120')" xr:uid="{3B960E63-D774-6E45-8ECE-7FA05F0793B9}"/>
    <hyperlink ref="A220" r:id="rId267" display="javascript:sym('21140')" xr:uid="{8795B9FC-E42E-B841-8E7F-BAFD11E456AC}"/>
    <hyperlink ref="A802" r:id="rId268" display="javascript:sym('21180')" xr:uid="{1563D2A3-E9B3-1C4A-ADF7-8AB4617AA604}"/>
    <hyperlink ref="A704" r:id="rId269" display="javascript:sym('21220')" xr:uid="{2B619296-0372-0F45-AF16-E508EA9859EF}"/>
    <hyperlink ref="A819" r:id="rId270" display="javascript:sym('21260')" xr:uid="{99FE6DBD-427A-B248-A329-4153253A72CB}"/>
    <hyperlink ref="A358" r:id="rId271" display="javascript:sym('21300')" xr:uid="{E37E2A71-6AEC-1145-87F1-918B7A0A542B}"/>
    <hyperlink ref="A77" r:id="rId272" display="javascript:sym('21340')" xr:uid="{D9A2CD50-D3E1-9E44-A22F-077B24584091}"/>
    <hyperlink ref="A662" r:id="rId273" display="javascript:sym('21380')" xr:uid="{3DFE1268-36AA-6848-A75A-1AAD71ED1225}"/>
    <hyperlink ref="A511" r:id="rId274" display="javascript:sym('21420')" xr:uid="{560FBE20-52A7-B34C-AF4E-06C30381BE00}"/>
    <hyperlink ref="A631" r:id="rId275" display="javascript:sym('21460')" xr:uid="{F3DCB8F3-18B3-A449-A593-2F5849248A3D}"/>
    <hyperlink ref="A152" r:id="rId276" display="javascript:sym('21500')" xr:uid="{A5700726-FBB2-7F4C-90D1-AB815CBB8FB4}"/>
    <hyperlink ref="A661" r:id="rId277" display="javascript:sym('21540')" xr:uid="{B1CC06F3-1E47-304C-A0D9-F227872BF826}"/>
    <hyperlink ref="A719" r:id="rId278" display="javascript:sym('21580')" xr:uid="{49B585B7-1D4B-6643-82AA-AF5AA8B534C8}"/>
    <hyperlink ref="A806" r:id="rId279" display="javascript:sym('21640')" xr:uid="{444DBFF6-54D5-4642-A2B1-11C6CF29D06A}"/>
    <hyperlink ref="A145" r:id="rId280" display="javascript:sym('21660')" xr:uid="{12D15677-E460-004A-A00B-16429B8A2466}"/>
    <hyperlink ref="A290" r:id="rId281" display="javascript:sym('21700')" xr:uid="{39ED3C0A-BA22-0447-867B-104C80FD3510}"/>
    <hyperlink ref="A901" r:id="rId282" display="javascript:sym('21740')" xr:uid="{B0C872F5-E069-2D40-B7A7-926B55150892}"/>
    <hyperlink ref="A147" r:id="rId283" display="javascript:sym('21780')" xr:uid="{D0205F61-D265-B34B-9D86-B57EB8BB71AA}"/>
    <hyperlink ref="A422" r:id="rId284" display="javascript:sym('21820')" xr:uid="{290D849B-6B6B-834C-8EF3-13502300D44E}"/>
    <hyperlink ref="A920" r:id="rId285" display="javascript:sym('21840')" xr:uid="{13924B05-8AA6-1B41-AEC8-B817B456ED24}"/>
    <hyperlink ref="A861" r:id="rId286" display="javascript:sym('21860')" xr:uid="{9CD6E74E-BB79-C345-8E71-C8DF0C47E7B3}"/>
    <hyperlink ref="A509" r:id="rId287" display="javascript:sym('21900')" xr:uid="{82E11CFA-42A2-7848-935A-5605D562B930}"/>
    <hyperlink ref="A905" r:id="rId288" display="javascript:sym('21980')" xr:uid="{B8AF9190-9A3C-AD46-BE73-7383404DE7C1}"/>
    <hyperlink ref="A222" r:id="rId289" display="javascript:sym('22020')" xr:uid="{51EDE197-3B0A-CC47-967A-F6C51DCFCDDC}"/>
    <hyperlink ref="A553" r:id="rId290" display="javascript:sym('22060')" xr:uid="{0AF60804-B9E3-FA40-8E1B-05228DEB7051}"/>
    <hyperlink ref="A556" r:id="rId291" display="javascript:sym('22100')" xr:uid="{3A85ECA6-28EA-0D4F-8977-02A0C20CB831}"/>
    <hyperlink ref="A371" r:id="rId292" display="javascript:sym('22140')" xr:uid="{4866B155-CBB9-AA47-A7C2-E65EEC9376EB}"/>
    <hyperlink ref="A116" r:id="rId293" display="javascript:sym('22180')" xr:uid="{07F3A8FC-54C7-0545-B06F-060627E654D7}"/>
    <hyperlink ref="A174" r:id="rId294" display="javascript:sym('22220')" xr:uid="{62596F9B-DBF0-8A4D-A76F-70C6E5A6D25D}"/>
    <hyperlink ref="A541" r:id="rId295" display="javascript:sym('22260')" xr:uid="{6CA0D842-23F2-5B46-BBB7-C76AD29E88AF}"/>
    <hyperlink ref="A890" r:id="rId296" display="javascript:sym('22280')" xr:uid="{FC4ACF4F-D5EC-9248-9A4F-D667253CB4C9}"/>
    <hyperlink ref="A461" r:id="rId297" display="javascript:sym('22300')" xr:uid="{8C37B94E-AE46-2046-942C-6298D28056C8}"/>
    <hyperlink ref="A921" r:id="rId298" display="javascript:sym('22340')" xr:uid="{29761B8F-B41C-1348-B1EB-FF7C7A88CE47}"/>
    <hyperlink ref="A353" r:id="rId299" display="javascript:sym('22380')" xr:uid="{2C2B3D6C-3304-D548-8A57-B0FFD7401D38}"/>
    <hyperlink ref="A98" r:id="rId300" display="javascript:sym('22420')" xr:uid="{C8486E89-FF88-1A42-A536-10E6418B7EB6}"/>
    <hyperlink ref="A205" r:id="rId301" display="javascript:sym('22500')" xr:uid="{9662666D-BC2B-A643-AB06-78CE6736AC7A}"/>
    <hyperlink ref="A264" r:id="rId302" display="javascript:sym('22520')" xr:uid="{1DC12074-4251-FF4F-838D-889F4F8048A7}"/>
    <hyperlink ref="A377" r:id="rId303" display="javascript:sym('22540')" xr:uid="{F6AD790C-A54D-8843-8CBE-7AD2B200FB51}"/>
    <hyperlink ref="A510" r:id="rId304" display="javascript:sym('22580')" xr:uid="{4B3D885C-99E0-4D42-A250-7A48536BBECC}"/>
    <hyperlink ref="A798" r:id="rId305" display="javascript:sym('22620')" xr:uid="{B3BA54D2-945A-2D48-B0A6-3FF1CFA99A88}"/>
    <hyperlink ref="A197" r:id="rId306" display="javascript:sym('22660')" xr:uid="{9040810F-6888-F141-BEF2-BB5DCA6282A3}"/>
    <hyperlink ref="A630" r:id="rId307" display="javascript:sym('22700')" xr:uid="{69FCA0E1-4A08-6941-A577-F5C678533126}"/>
    <hyperlink ref="A621" r:id="rId308" display="javascript:sym('22780')" xr:uid="{E06EF5F5-5EA8-CA49-BE28-AE5EC66BED9B}"/>
    <hyperlink ref="A457" r:id="rId309" display="javascript:sym('22800')" xr:uid="{2332DE0E-006B-F14E-AD14-DC6DB180594A}"/>
    <hyperlink ref="A869" r:id="rId310" display="javascript:sym('22820')" xr:uid="{C7825DBA-0510-A744-930B-83D4E786AB7D}"/>
    <hyperlink ref="A526" r:id="rId311" display="javascript:sym('22840')" xr:uid="{5C8C96D5-F76C-E04E-8CFA-AE3B7159AE58}"/>
    <hyperlink ref="A477" r:id="rId312" display="javascript:sym('22860')" xr:uid="{2243A31D-807D-6E4C-B985-132E25A9DE3E}"/>
    <hyperlink ref="A190" r:id="rId313" display="javascript:sym('22900')" xr:uid="{B9CD5538-EC49-CE42-8850-837963E1E487}"/>
    <hyperlink ref="A129" r:id="rId314" display="javascript:sym('23060')" xr:uid="{561C6784-05B2-6243-A86A-D23E9F62AFC5}"/>
    <hyperlink ref="A760" r:id="rId315" display="javascript:sym('23140')" xr:uid="{18B8E5EE-FAE9-014F-B929-768CCAC1D3E6}"/>
    <hyperlink ref="A501" r:id="rId316" display="javascript:sym('23180')" xr:uid="{EA290335-E8F8-4443-A1FD-9A16DFA04809}"/>
    <hyperlink ref="A913" r:id="rId317" display="javascript:sym('23240')" xr:uid="{DDC769DD-D081-B14E-901C-742C79042B21}"/>
    <hyperlink ref="A568" r:id="rId318" display="javascript:sym('23300')" xr:uid="{6FF3C8E5-AD0B-E441-AC23-3EB93A1C3CA1}"/>
    <hyperlink ref="A713" r:id="rId319" display="javascript:sym('23340')" xr:uid="{6FA8E48D-5C17-CC4F-AAEA-569BC5F5A617}"/>
    <hyperlink ref="A476" r:id="rId320" display="javascript:sym('23380')" xr:uid="{60BC4814-C8F0-3F44-B766-66980865DDBE}"/>
    <hyperlink ref="A67" r:id="rId321" display="javascript:sym('23420')" xr:uid="{90C97A76-6B29-624D-93EE-32AF13ED528E}"/>
    <hyperlink ref="A343" r:id="rId322" display="javascript:sym('23460')" xr:uid="{31A8B028-CC49-A548-B1D4-B67CC49B460F}"/>
    <hyperlink ref="A592" r:id="rId323" display="javascript:sym('23500')" xr:uid="{8124E9DC-1B98-AF4D-8230-9BAD110C63F3}"/>
    <hyperlink ref="A175" r:id="rId324" display="javascript:sym('23540')" xr:uid="{0BC80BC3-2705-2847-978C-BF92641D3F65}"/>
    <hyperlink ref="A357" r:id="rId325" display="javascript:sym('23580')" xr:uid="{C75FD7B4-83BB-1645-A2B6-01BE8FF3096D}"/>
    <hyperlink ref="A763" r:id="rId326" display="javascript:sym('23620')" xr:uid="{B9CF70A8-D048-284F-8830-EF26495451A4}"/>
    <hyperlink ref="A512" r:id="rId327" display="javascript:sym('23660')" xr:uid="{A4A93A62-EEC4-2245-A534-51A6C5007735}"/>
    <hyperlink ref="A483" r:id="rId328" display="javascript:sym('23700')" xr:uid="{CDC50547-BE03-E349-8F61-046DEA219750}"/>
    <hyperlink ref="A670" r:id="rId329" display="javascript:sym('23780')" xr:uid="{E045EA7F-D7C8-6D43-A728-E773163D5725}"/>
    <hyperlink ref="A805" r:id="rId330" display="javascript:sym('23820')" xr:uid="{765F2F9B-F658-5449-B6CD-6991969E3710}"/>
    <hyperlink ref="A582" r:id="rId331" display="javascript:sym('23860')" xr:uid="{5197E3AF-7EC8-4949-9B2D-392A5CC87D4E}"/>
    <hyperlink ref="A418" r:id="rId332" display="javascript:sym('23900')" xr:uid="{EE3AC2E1-A35E-9E4C-A447-C1EB1FBDFEDF}"/>
    <hyperlink ref="A623" r:id="rId333" display="javascript:sym('23940')" xr:uid="{E53E46E8-ACE3-2244-9650-C74A71BE97B5}"/>
    <hyperlink ref="A601" r:id="rId334" display="javascript:sym('23980')" xr:uid="{88FF6FBF-D44E-0A43-B01E-F7990894E922}"/>
    <hyperlink ref="A293" r:id="rId335" display="javascript:sym('24020')" xr:uid="{1A2CA985-7F76-7F45-8A84-907C8C0BAA01}"/>
    <hyperlink ref="A603" r:id="rId336" display="javascript:sym('24060')" xr:uid="{D4F2F98A-F6F6-C44A-BD89-CA291C4E0C8B}"/>
    <hyperlink ref="A529" r:id="rId337" display="javascript:sym('24100')" xr:uid="{76D6BDCC-7129-A74E-8C10-86DC1824AF9C}"/>
    <hyperlink ref="A328" r:id="rId338" display="javascript:sym('24140')" xr:uid="{A95DF3AA-C7DC-534A-9CA8-83A64BEA4AFB}"/>
    <hyperlink ref="A792" r:id="rId339" display="javascript:sym('24180')" xr:uid="{E096BEAE-4EBC-DB4E-B41A-2A70F3E8B84D}"/>
    <hyperlink ref="A331" r:id="rId340" display="javascript:sym('24220')" xr:uid="{923E98AE-5E4A-2E47-A53C-171D8845F6AB}"/>
    <hyperlink ref="A469" r:id="rId341" display="javascript:sym('24260')" xr:uid="{182FA749-D74E-BC40-81F9-D8C333B671B3}"/>
    <hyperlink ref="A367" r:id="rId342" display="javascript:sym('24300')" xr:uid="{AAEB9E1E-4C13-DF40-8782-02E89D0B96CA}"/>
    <hyperlink ref="A626" r:id="rId343" display="javascript:sym('24330')" xr:uid="{72B5BA06-9E5A-EB4C-BBFB-9E60C5D0AF83}"/>
    <hyperlink ref="A59" r:id="rId344" display="javascript:sym('24340')" xr:uid="{7A49BAB1-6402-294A-8C8A-081B7C559E95}"/>
    <hyperlink ref="A848" r:id="rId345" display="javascript:sym('24380')" xr:uid="{7BCFADB9-1E2C-134F-AF2F-205BA2ACF7E9}"/>
    <hyperlink ref="A471" r:id="rId346" display="javascript:sym('24420')" xr:uid="{161F5702-BE49-B040-AF93-35A834C026AC}"/>
    <hyperlink ref="A790" r:id="rId347" display="javascript:sym('24460')" xr:uid="{441E0F81-4E50-7446-93ED-912176B211A0}"/>
    <hyperlink ref="A423" r:id="rId348" display="javascript:sym('24500')" xr:uid="{C129E17E-518F-6F44-A6C1-64DBC2CF7BFA}"/>
    <hyperlink ref="A261" r:id="rId349" display="javascript:sym('24540')" xr:uid="{96298F60-C7E2-9E4F-8AD3-DE57D979E458}"/>
    <hyperlink ref="A165" r:id="rId350" display="javascript:sym('24580')" xr:uid="{DA2C2D4A-A4B7-8849-B71C-8D57511E8B77}"/>
    <hyperlink ref="A517" r:id="rId351" display="javascript:sym('24620')" xr:uid="{68B4A9A0-4A4A-384B-87B5-DE8243AD6D1A}"/>
    <hyperlink ref="A83" r:id="rId352" display="javascript:sym('24660')" xr:uid="{DAB8E743-F107-B145-A37D-D7382E7D7925}"/>
    <hyperlink ref="A851" r:id="rId353" display="javascript:sym('24700')" xr:uid="{487E7F61-FCF7-354A-B62A-5BBA218BFECB}"/>
    <hyperlink ref="A452" r:id="rId354" display="javascript:sym('24740')" xr:uid="{0F59DFF4-6E4D-2D43-9060-77C619B76851}"/>
    <hyperlink ref="A316" r:id="rId355" display="javascript:sym('24780')" xr:uid="{111759CA-61D5-8748-B451-750D98D0A151}"/>
    <hyperlink ref="A530" r:id="rId356" display="javascript:sym('24820')" xr:uid="{F59FF152-2D22-DB47-BE4C-244B6293F878}"/>
    <hyperlink ref="A74" r:id="rId357" display="javascript:sym('24860')" xr:uid="{00FBB8C3-B546-924B-9AA6-03490224758C}"/>
    <hyperlink ref="A580" r:id="rId358" display="javascript:sym('24900')" xr:uid="{F66C9B52-13E1-C44D-9ABF-6F8A9DD89A5E}"/>
    <hyperlink ref="A490" r:id="rId359" display="javascript:sym('24940')" xr:uid="{69A11573-04CE-774E-9381-5065E1257F78}"/>
    <hyperlink ref="A874" r:id="rId360" display="javascript:sym('24980')" xr:uid="{37EBABA4-E653-3A47-BB7E-981AB221AEBE}"/>
    <hyperlink ref="A409" r:id="rId361" display="javascript:sym('25020')" xr:uid="{F8051A49-6DC7-384A-A6A0-90FF0B99FD94}"/>
    <hyperlink ref="A131" r:id="rId362" display="javascript:sym('25060')" xr:uid="{D5DCD5B5-4553-DD49-81AD-54F4A46B23B7}"/>
    <hyperlink ref="A919" r:id="rId363" display="javascript:sym('25100')" xr:uid="{85026FFF-38B6-0A48-BB39-B0C112001722}"/>
    <hyperlink ref="A189" r:id="rId364" display="javascript:sym('25180')" xr:uid="{9DCE9DDB-F8AE-DF44-B506-73064DBC093A}"/>
    <hyperlink ref="A929" r:id="rId365" display="javascript:sym('25200')" xr:uid="{C8D55445-AAF1-3443-8337-EDBD43394F9E}"/>
    <hyperlink ref="A388" r:id="rId366" display="javascript:sym('25220')" xr:uid="{1AFB579F-7635-524E-B996-474E4570379A}"/>
    <hyperlink ref="A338" r:id="rId367" display="javascript:sym('25260')" xr:uid="{B58DF986-1AA2-A741-ADED-8D078D93949D}"/>
    <hyperlink ref="A683" r:id="rId368" display="javascript:sym('25300')" xr:uid="{A6BA55C0-F9EE-2A49-8D5F-4CCC715DD483}"/>
    <hyperlink ref="A92" r:id="rId369" display="javascript:sym('25420')" xr:uid="{C39F8C47-D267-764B-8C6D-C0F3C902D299}"/>
    <hyperlink ref="A685" r:id="rId370" display="javascript:sym('25460')" xr:uid="{C5B11E42-D62F-C34D-A055-1477A013DE3D}"/>
    <hyperlink ref="A380" r:id="rId371" display="javascript:sym('25500')" xr:uid="{DF210C81-5E3F-0A43-AB37-CDF55014607E}"/>
    <hyperlink ref="A43" r:id="rId372" display="javascript:sym('25540')" xr:uid="{74F873EE-E5A5-D441-8F49-E53C641E0220}"/>
    <hyperlink ref="A789" r:id="rId373" display="javascript:sym('25580')" xr:uid="{93FA8622-D125-F841-816F-929D8C669BEE}"/>
    <hyperlink ref="A276" r:id="rId374" display="javascript:sym('25620')" xr:uid="{7237F55C-AC6F-9D41-9D1B-1C2AA41D4760}"/>
    <hyperlink ref="A827" r:id="rId375" display="javascript:sym('25700')" xr:uid="{A44C0046-0588-0D4C-B845-9FEDB1378AFB}"/>
    <hyperlink ref="A832" r:id="rId376" display="javascript:sym('25720')" xr:uid="{5DEA1291-7301-2A44-8C4A-1BF48446846D}"/>
    <hyperlink ref="A519" r:id="rId377" display="javascript:sym('25740')" xr:uid="{F3A3039C-C7DB-2D4B-AEEA-4709BB00DD6D}"/>
    <hyperlink ref="A794" r:id="rId378" display="javascript:sym('25760')" xr:uid="{E268918B-F4AB-714F-BF6B-68CBCCC40D57}"/>
    <hyperlink ref="A646" r:id="rId379" display="javascript:sym('25780')" xr:uid="{796D798A-7BF6-7C48-BA88-6AA191D43090}"/>
    <hyperlink ref="A897" r:id="rId380" display="javascript:sym('25820')" xr:uid="{CEF4A5D9-0448-CF42-865D-9B96DBBC9650}"/>
    <hyperlink ref="A458" r:id="rId381" display="javascript:sym('25840')" xr:uid="{4E0F8AFA-0B20-C84E-B522-3DC9A261DD67}"/>
    <hyperlink ref="A141" r:id="rId382" display="javascript:sym('25860')" xr:uid="{349A21EE-CFCE-5847-A19A-C32F8C9CEE82}"/>
    <hyperlink ref="A597" r:id="rId383" display="javascript:sym('25880')" xr:uid="{5D98BAB1-E3B8-0640-B134-EBC55A54AAC1}"/>
    <hyperlink ref="A286" r:id="rId384" display="javascript:sym('25900')" xr:uid="{B8438BFD-DB2D-E845-839D-143AFF0B560A}"/>
    <hyperlink ref="A335" r:id="rId385" display="javascript:sym('25940')" xr:uid="{0B9F2C85-DC0E-DB4F-99C4-8E5873841264}"/>
    <hyperlink ref="A498" r:id="rId386" display="javascript:sym('25980')" xr:uid="{EB50C1E3-9A3C-8B4F-A327-CB249D4CC318}"/>
    <hyperlink ref="A518" r:id="rId387" display="javascript:sym('26020')" xr:uid="{753A0E8A-74E7-DD40-9DA5-E81C7CAE9E07}"/>
    <hyperlink ref="A375" r:id="rId388" display="javascript:sym('26090')" xr:uid="{5DAA87F7-CBB0-B044-A02A-AAA7C507F7FA}"/>
    <hyperlink ref="A365" r:id="rId389" display="javascript:sym('26140')" xr:uid="{82EAF56E-7A29-3C42-936E-2E94015C91C0}"/>
    <hyperlink ref="A53" r:id="rId390" display="javascript:sym('46520')" xr:uid="{B6315910-36B7-0E41-9529-9803728A7B17}"/>
    <hyperlink ref="A915" r:id="rId391" display="javascript:sym('26220')" xr:uid="{6B00A14D-9BB0-4F4B-BEED-E6CA21AF2967}"/>
    <hyperlink ref="A747" r:id="rId392" display="javascript:sym('26260')" xr:uid="{7F171EB0-28D5-B848-9AE9-9156A55DF238}"/>
    <hyperlink ref="A436" r:id="rId393" display="javascript:sym('26300')" xr:uid="{06747F5C-2336-864F-98D6-4CB9B5C8D0B6}"/>
    <hyperlink ref="A669" r:id="rId394" display="javascript:sym('26340')" xr:uid="{DA6B9D4E-2BEC-4045-B664-7440109E4B8D}"/>
    <hyperlink ref="A198" r:id="rId395" display="javascript:sym('26380')" xr:uid="{C8883BD0-6765-AB4B-AE3B-66BB38D71DFC}"/>
    <hyperlink ref="A13" r:id="rId396" display="javascript:sym('26420')" xr:uid="{B44A81D5-D3DA-1943-92BB-58BC985D87D1}"/>
    <hyperlink ref="A470" r:id="rId397" display="javascript:sym('26460')" xr:uid="{1B546DC9-3458-E342-9AB9-678A3ECA7DA6}"/>
    <hyperlink ref="A593" r:id="rId398" display="javascript:sym('26500')" xr:uid="{8B8DF493-AA80-6C48-AA3D-9CB0CD7D8BAC}"/>
    <hyperlink ref="A695" r:id="rId399" display="javascript:sym('26540')" xr:uid="{80221B82-F6FF-1F4B-A847-F4773DB81F96}"/>
    <hyperlink ref="A120" r:id="rId400" display="javascript:sym('26580')" xr:uid="{1008F327-02E8-9E41-BA2A-21E64767B064}"/>
    <hyperlink ref="A140" r:id="rId401" display="javascript:sym('26620')" xr:uid="{16D37F5E-6678-AA42-B40B-D928491E6674}"/>
    <hyperlink ref="A540" r:id="rId402" display="javascript:sym('26660')" xr:uid="{53FD150F-DFB2-5B47-A996-CBB39ADB5E9F}"/>
    <hyperlink ref="A884" r:id="rId403" display="javascript:sym('26700')" xr:uid="{35AD3956-F4F3-BB47-8207-B857A51EEC4C}"/>
    <hyperlink ref="A472" r:id="rId404" display="javascript:sym('26740')" xr:uid="{937ED313-F126-EA4F-965D-A47657472694}"/>
    <hyperlink ref="A742" r:id="rId405" display="javascript:sym('26780')" xr:uid="{F2FEE047-739C-A74B-BE28-993E45A9B7B9}"/>
    <hyperlink ref="A370" r:id="rId406" display="javascript:sym('26820')" xr:uid="{5D0D6F72-834E-FB4A-9CDD-7D1908F9CA62}"/>
    <hyperlink ref="A378" r:id="rId407" display="javascript:sym('26860')" xr:uid="{1526A39C-894E-C84A-AC6C-29125003CBA4}"/>
    <hyperlink ref="A37" r:id="rId408" display="javascript:sym('26900')" xr:uid="{3B17DA72-E467-ED41-9108-A5B84BF5ABA5}"/>
    <hyperlink ref="A701" r:id="rId409" display="javascript:sym('26940')" xr:uid="{9547E7CC-D8A6-8F47-AF2A-F2FA5BEF490E}"/>
    <hyperlink ref="A301" r:id="rId410" display="javascript:sym('26980')" xr:uid="{CABB44F0-0771-5D4D-A2E0-02969340978A}"/>
    <hyperlink ref="A756" r:id="rId411" display="javascript:sym('27020')" xr:uid="{CEE67790-3A1E-6349-8449-425CD34734BE}"/>
    <hyperlink ref="A363" r:id="rId412" display="javascript:sym('27060')" xr:uid="{A6BB10D3-B1B6-3042-BA87-8B96CB932C80}"/>
    <hyperlink ref="A230" r:id="rId413" display="javascript:sym('27100')" xr:uid="{3909F832-566D-9448-9376-A20B926E59A8}"/>
    <hyperlink ref="A88" r:id="rId414" display="javascript:sym('27140')" xr:uid="{49844A30-DD10-2C44-8381-9F5B319AD314}"/>
    <hyperlink ref="A777" r:id="rId415" display="javascript:sym('27160')" xr:uid="{89BC7F98-DE48-F443-9FC8-C70507A66D01}"/>
    <hyperlink ref="A227" r:id="rId416" display="javascript:sym('27180')" xr:uid="{695BAD7A-1E74-784B-B70D-D6A21E6F2F52}"/>
    <hyperlink ref="A926" r:id="rId417" display="javascript:sym('27220')" xr:uid="{4A696F7C-F52B-5F47-AC89-636C817EA8A2}"/>
    <hyperlink ref="A49" r:id="rId418" display="javascript:sym('27260')" xr:uid="{08FE6BC2-946F-D546-A00B-224A1B257860}"/>
    <hyperlink ref="A613" r:id="rId419" display="javascript:sym('27300')" xr:uid="{7A956C62-1F26-0641-8167-B014B682EF94}"/>
    <hyperlink ref="A229" r:id="rId420" display="javascript:sym('27340')" xr:uid="{B715A55F-8908-3B41-9576-48642AF6421C}"/>
    <hyperlink ref="A624" r:id="rId421" display="javascript:sym('27380')" xr:uid="{29196611-83FA-1B44-8BAA-9044026EF217}"/>
    <hyperlink ref="A865" r:id="rId422" display="javascript:sym('27420')" xr:uid="{F7FEB5A7-9DD4-6C42-8F6A-E710411461E5}"/>
    <hyperlink ref="A244" r:id="rId423" display="javascript:sym('27460')" xr:uid="{289BD226-2242-6B45-AE2D-BF929F5543A9}"/>
    <hyperlink ref="A248" r:id="rId424" display="javascript:sym('27500')" xr:uid="{3239A3BC-CDDA-E349-A06D-0C959E02BB26}"/>
    <hyperlink ref="A454" r:id="rId425" display="javascript:sym('27530')" xr:uid="{8C88915B-280A-504E-A52A-BDC167D0B34D}"/>
    <hyperlink ref="A554" r:id="rId426" display="javascript:sym('27540')" xr:uid="{00678FC4-A74A-3946-94D5-238C94527873}"/>
    <hyperlink ref="A923" r:id="rId427" display="javascript:sym('27580')" xr:uid="{306319D6-9D12-6242-88B7-2E02CBB25ABD}"/>
    <hyperlink ref="A781" r:id="rId428" display="javascript:sym('27600')" xr:uid="{295DE3B6-F13E-FB4A-8062-0DE3583F01E9}"/>
    <hyperlink ref="A284" r:id="rId429" display="javascript:sym('27620')" xr:uid="{C76B771A-66F9-834D-8149-9D1479A3C5AA}"/>
    <hyperlink ref="A767" r:id="rId430" display="javascript:sym('27660')" xr:uid="{58F0FCE5-324F-4D40-AE9A-1210C4F8A198}"/>
    <hyperlink ref="A864" r:id="rId431" display="javascript:sym('27700')" xr:uid="{2033B6E6-897B-F24D-91AB-362B8A4C553E}"/>
    <hyperlink ref="A216" r:id="rId432" display="javascript:sym('27740')" xr:uid="{C4120253-5AB7-A646-ADA8-41F33F0B53A8}"/>
    <hyperlink ref="A212" r:id="rId433" display="javascript:sym('27780')" xr:uid="{FBA9631D-833E-3343-8EB2-DF8D5618FFFD}"/>
    <hyperlink ref="A364" r:id="rId434" display="javascript:sym('27860')" xr:uid="{C81314AA-AE6A-F749-999E-0043847E89FB}"/>
    <hyperlink ref="A256" r:id="rId435" display="javascript:sym('27900')" xr:uid="{D3399C7D-231E-2C48-B00E-17891AE755ED}"/>
    <hyperlink ref="A818" r:id="rId436" display="javascript:sym('27940')" xr:uid="{EE094CD2-D65B-DB4B-B414-343439A74CF6}"/>
    <hyperlink ref="A341" r:id="rId437" display="javascript:sym('27980')" xr:uid="{05C88EB3-215A-5E4C-99C5-E0DBAFAD951F}"/>
    <hyperlink ref="A173" r:id="rId438" display="javascript:sym('28020')" xr:uid="{78F88EB1-F4CC-2247-80EC-5578DFB29C27}"/>
    <hyperlink ref="A496" r:id="rId439" display="javascript:sym('28060')" xr:uid="{86EA4C37-D2FE-2B4D-90F8-6E34D5B08A2E}"/>
    <hyperlink ref="A354" r:id="rId440" display="javascript:sym('28100')" xr:uid="{C04982AA-1B78-914B-AB6D-688F33542F13}"/>
    <hyperlink ref="A29" r:id="rId441" display="javascript:sym('28140')" xr:uid="{10E2B1A6-347E-714A-93E0-6B164AC42AC5}"/>
    <hyperlink ref="A536" r:id="rId442" display="javascript:sym('28180')" xr:uid="{89D0E9A5-0FAE-7447-8D5D-D3862022AAD4}"/>
    <hyperlink ref="A594" r:id="rId443" display="javascript:sym('28260')" xr:uid="{2BD43495-2A3F-6E46-8116-C27ED30A078B}"/>
    <hyperlink ref="A445" r:id="rId444" display="javascript:sym('28300')" xr:uid="{F38B4A40-DD9E-F746-9F57-678CC338DCB9}"/>
    <hyperlink ref="A660" r:id="rId445" display="javascript:sym('28340')" xr:uid="{EADB9F28-692E-344C-B6C1-A4B46CD0AEE2}"/>
    <hyperlink ref="A735" r:id="rId446" display="javascript:sym('28380')" xr:uid="{A4B8A950-9B98-7F40-9EC9-D80AF65EE63B}"/>
    <hyperlink ref="A228" r:id="rId447" display="javascript:sym('28420')" xr:uid="{0EAB903E-58B9-DD49-BB87-90FBEE8CC0CF}"/>
    <hyperlink ref="A681" r:id="rId448" display="javascript:sym('28500')" xr:uid="{D0F9F6ED-4528-2A4C-93D2-FB187201C22A}"/>
    <hyperlink ref="A932" r:id="rId449" display="javascript:sym('28540')" xr:uid="{683B7911-7758-0547-B3D5-DA2FCAE63027}"/>
    <hyperlink ref="A421" r:id="rId450" display="javascript:sym('28580')" xr:uid="{A0F9AE12-CD74-4E4B-A2D0-C20DDB7C8A06}"/>
    <hyperlink ref="A863" r:id="rId451" display="javascript:sym('28620')" xr:uid="{AD07527B-2458-634E-9C03-5F5B4C436B9E}"/>
    <hyperlink ref="A154" r:id="rId452" display="javascript:sym('28660')" xr:uid="{D2A50AD2-83B8-924D-B401-3B4ECEDF87E4}"/>
    <hyperlink ref="A151" r:id="rId453" display="javascript:sym('28700')" xr:uid="{34521139-2460-AA49-8AC2-7A848BDFBAF5}"/>
    <hyperlink ref="A211" r:id="rId454" display="javascript:sym('28740')" xr:uid="{9BDFC1F8-7E79-DF4A-94F0-AE8F0B5375A9}"/>
    <hyperlink ref="A765" r:id="rId455" display="javascript:sym('28780')" xr:uid="{0620FD0A-2FF4-BF42-B1FF-D8061432BCB3}"/>
    <hyperlink ref="A508" r:id="rId456" display="javascript:sym('28820')" xr:uid="{B8BAE06F-923C-594F-A8FC-07E4AE007E05}"/>
    <hyperlink ref="A795" r:id="rId457" display="javascript:sym('28860')" xr:uid="{96DF09C2-B60B-3342-9A05-D11B00E49FF1}"/>
    <hyperlink ref="A505" r:id="rId458" display="javascript:sym('28900')" xr:uid="{8ED139EA-05C1-E64E-91B8-0A1F9157FBC0}"/>
    <hyperlink ref="A73" r:id="rId459" display="javascript:sym('28940')" xr:uid="{7C18E82C-ACBB-A64A-93E8-98AD66E7E2B3}"/>
    <hyperlink ref="A403" r:id="rId460" display="javascript:sym('29020')" xr:uid="{DA9FD26E-6112-F240-AA34-4FE88824904F}"/>
    <hyperlink ref="A552" r:id="rId461" display="javascript:sym('29060')" xr:uid="{86858736-0D97-8947-9C56-F1B1754E1CE9}"/>
    <hyperlink ref="A297" r:id="rId462" display="javascript:sym('29100')" xr:uid="{B5D19131-6F2A-8E4A-8F5F-741B2F398076}"/>
    <hyperlink ref="A111" r:id="rId463" display="javascript:sym('29180')" xr:uid="{000D0CD5-67D8-B14A-B319-56007B404711}"/>
    <hyperlink ref="A210" r:id="rId464" display="javascript:sym('29200')" xr:uid="{C62469B4-2F16-5442-A256-34F84AB1EC47}"/>
    <hyperlink ref="A853" r:id="rId465" display="javascript:sym('29260')" xr:uid="{499FEDA4-45B1-3241-A387-E0EE22780466}"/>
    <hyperlink ref="A368" r:id="rId466" display="javascript:sym('29300')" xr:uid="{76ADCCF2-B39F-8B4A-9CF9-2A81F5045112}"/>
    <hyperlink ref="A202" r:id="rId467" display="javascript:sym('29340')" xr:uid="{61947FC6-4A57-544B-B852-51C92F371D3B}"/>
    <hyperlink ref="A604" r:id="rId468" display="javascript:sym('29380')" xr:uid="{2D89BB3D-8C55-6145-8F74-EF59E6E4E273}"/>
    <hyperlink ref="A366" r:id="rId469" display="javascript:sym('29420')" xr:uid="{85017058-E4AE-8D4D-B95C-B5C37F13611D}"/>
    <hyperlink ref="A101" r:id="rId470" display="javascript:sym('29460')" xr:uid="{38463EF5-FDBB-5A4F-97B0-7439696D4A6A}"/>
    <hyperlink ref="A927" r:id="rId471" display="javascript:sym('29500')" xr:uid="{0EB00539-95DC-F348-8626-AE07D719B982}"/>
    <hyperlink ref="A99" r:id="rId472" display="javascript:sym('29540')" xr:uid="{A26F7260-2E09-4E40-9F72-831E2FC6C846}"/>
    <hyperlink ref="A87" r:id="rId473" display="javascript:sym('29620')" xr:uid="{FE086B35-BC6C-7846-9162-7008FE472D6D}"/>
    <hyperlink ref="A762" r:id="rId474" display="javascript:sym('29660')" xr:uid="{2103F000-38B4-284E-9FE3-2B83D106E485}"/>
    <hyperlink ref="A260" r:id="rId475" display="javascript:sym('29700')" xr:uid="{21D3C2C6-A862-C74C-A1D8-6F08BC773CE4}"/>
    <hyperlink ref="A255" r:id="rId476" display="javascript:sym('29740')" xr:uid="{4DEFCE02-EA9C-9645-9C15-45E1BC4B1648}"/>
    <hyperlink ref="A780" r:id="rId477" display="javascript:sym('29780')" xr:uid="{8300A5EC-16A0-9F4E-8E07-87178EFEB51C}"/>
    <hyperlink ref="A62" r:id="rId478" display="javascript:sym('29820')" xr:uid="{4E01E9C5-2E5A-E143-BD7A-58B3ED50F691}"/>
    <hyperlink ref="A413" r:id="rId479" display="javascript:sym('29860')" xr:uid="{90A59CCB-4DEA-1F4A-B6CD-8DF0B6B4DFA6}"/>
    <hyperlink ref="A729" r:id="rId480" display="javascript:sym('29900')" xr:uid="{323B84AE-4919-A849-8BC4-B45BE1D77A74}"/>
    <hyperlink ref="A400" r:id="rId481" display="javascript:sym('29940')" xr:uid="{C063730C-A1FB-684B-B6EA-041C64295106}"/>
    <hyperlink ref="A698" r:id="rId482" display="javascript:sym('29980')" xr:uid="{30460DF8-B1EE-6647-8EE5-C1BCFA790FFD}"/>
    <hyperlink ref="A294" r:id="rId483" display="javascript:sym('30020')" xr:uid="{39AD44A9-3C50-C340-8E27-6926CEF25046}"/>
    <hyperlink ref="A815" r:id="rId484" display="javascript:sym('30060')" xr:uid="{2694BBE5-4C65-D04B-9C74-8AABBC8DF33A}"/>
    <hyperlink ref="A188" r:id="rId485" display="javascript:sym('30100')" xr:uid="{35E66AA2-6A3D-FA42-8CB8-C4BD5B27FBCA}"/>
    <hyperlink ref="A303" r:id="rId486" display="javascript:sym('30140')" xr:uid="{06BE688E-2F9F-DB41-AFDD-8FA9CF8AE2B3}"/>
    <hyperlink ref="A845" r:id="rId487" display="javascript:sym('30220')" xr:uid="{62910BD8-B04A-E348-AD6C-225520B21BC6}"/>
    <hyperlink ref="A682" r:id="rId488" display="javascript:sym('30260')" xr:uid="{01C2EF7D-6076-C84B-9819-5336C38CCD87}"/>
    <hyperlink ref="A875" r:id="rId489" display="javascript:sym('30280')" xr:uid="{809E7670-8CDA-BF4D-B22C-BF9DAA3C6163}"/>
    <hyperlink ref="A535" r:id="rId490" display="javascript:sym('30300')" xr:uid="{E79D8AFA-0169-1645-82D3-04BC44213AB3}"/>
    <hyperlink ref="A325" r:id="rId491" display="javascript:sym('30340')" xr:uid="{27619233-4EED-F84F-8DDA-D588413BC5EB}"/>
    <hyperlink ref="A583" r:id="rId492" display="javascript:sym('30380')" xr:uid="{48362036-8690-5D40-93D3-9390277F64F4}"/>
    <hyperlink ref="A871" r:id="rId493" display="javascript:sym('30420')" xr:uid="{AA0B3F39-95BD-5F4A-BAC9-D55C257060A5}"/>
    <hyperlink ref="A122" r:id="rId494" display="javascript:sym('30460')" xr:uid="{B4A543E4-F70E-1343-AD54-F1FD439AD4E5}"/>
    <hyperlink ref="A900" r:id="rId495" display="javascript:sym('30580')" xr:uid="{4BD22B74-8C7B-1B4D-B6FE-FE95AFF09EF9}"/>
    <hyperlink ref="A313" r:id="rId496" display="javascript:sym('30620')" xr:uid="{83922143-9A17-EF48-8F2F-1F2337AA17CC}"/>
    <hyperlink ref="A761" r:id="rId497" display="javascript:sym('30660')" xr:uid="{F2018C78-265C-BE4B-B22B-7D0675529E9B}"/>
    <hyperlink ref="A169" r:id="rId498" display="javascript:sym('30700')" xr:uid="{0C8ABE34-AB90-F144-BD72-8C1E41943646}"/>
    <hyperlink ref="A84" r:id="rId499" display="javascript:sym('30780')" xr:uid="{F06FA717-D9EE-6B4D-8734-81D57D04685C}"/>
    <hyperlink ref="A668" r:id="rId500" display="javascript:sym('30820')" xr:uid="{CA15283A-0AA0-A24C-8ADF-32A898914C20}"/>
    <hyperlink ref="A412" r:id="rId501" display="javascript:sym('30860')" xr:uid="{8F7487B0-3014-4143-A22F-58D3EB76A6DC}"/>
    <hyperlink ref="A656" r:id="rId502" display="javascript:sym('30900')" xr:uid="{5FA5216D-B37A-7741-86B7-21E433E2D408}"/>
    <hyperlink ref="A270" r:id="rId503" display="javascript:sym('30940')" xr:uid="{6FF232D4-2B55-1A41-8B23-AE774B8D45D1}"/>
    <hyperlink ref="A166" r:id="rId504" display="javascript:sym('30980')" xr:uid="{E9ADF230-638B-154D-88AC-B23E40425415}"/>
    <hyperlink ref="A398" r:id="rId505" display="javascript:sym('31020')" xr:uid="{1776D7D1-6DAD-FF4B-B14F-60548B9D97AA}"/>
    <hyperlink ref="A903" r:id="rId506" display="javascript:sym('31060')" xr:uid="{E08B8BB2-A16D-E04C-9738-505C2373EF09}"/>
    <hyperlink ref="A5" r:id="rId507" display="javascript:sym('31080')" xr:uid="{AC034853-A74E-DB45-8AD1-F37A5F672E7D}"/>
    <hyperlink ref="A47" r:id="rId508" display="javascript:sym('31140')" xr:uid="{96D33CE9-4425-C747-860C-3AFE0EE5E249}"/>
    <hyperlink ref="A167" r:id="rId509" display="javascript:sym('31180')" xr:uid="{0AAAE995-7A76-3D44-B2F6-D324E92A8F01}"/>
    <hyperlink ref="A834" r:id="rId510" display="javascript:sym('31220')" xr:uid="{D78DC717-DCFF-6E4B-A43D-6F966FF1A602}"/>
    <hyperlink ref="A446" r:id="rId511" display="javascript:sym('31260')" xr:uid="{56B43AE7-884E-FF41-8361-C716BE1C558B}"/>
    <hyperlink ref="A326" r:id="rId512" display="javascript:sym('31300')" xr:uid="{0798EB26-EC34-284F-BA65-9273592EFC10}"/>
    <hyperlink ref="A182" r:id="rId513" display="javascript:sym('31340')" xr:uid="{0D7DA6E2-DD8B-CB4F-88E8-99290504FF84}"/>
    <hyperlink ref="A700" r:id="rId514" display="javascript:sym('31380')" xr:uid="{44E5B3F7-0461-174D-9E97-75EF119B2CCA}"/>
    <hyperlink ref="A181" r:id="rId515" display="javascript:sym('31420')" xr:uid="{8F5D0491-13AC-8047-AEFC-DF163267B469}"/>
    <hyperlink ref="A381" r:id="rId516" display="javascript:sym('31460')" xr:uid="{B26478F0-2DA2-C74C-AF0F-80C508E6079E}"/>
    <hyperlink ref="A784" r:id="rId517" display="javascript:sym('31500')" xr:uid="{D881F393-481D-2046-AE6F-EC8EB951BF4A}"/>
    <hyperlink ref="A93" r:id="rId518" display="javascript:sym('31540')" xr:uid="{2C302EF5-31AD-C741-89F4-45F9C327FA2D}"/>
    <hyperlink ref="A584" r:id="rId519" display="javascript:sym('31580')" xr:uid="{6BF16A43-A00F-E845-A18E-2AE9CE3FF762}"/>
    <hyperlink ref="A829" r:id="rId520" display="javascript:sym('31620')" xr:uid="{6EDFF957-B170-4C42-907E-1A665A1CAE45}"/>
    <hyperlink ref="A581" r:id="rId521" display="javascript:sym('31660')" xr:uid="{AA1A10BA-2618-904C-994C-779717984F8D}"/>
    <hyperlink ref="A825" r:id="rId522" display="javascript:sym('31680')" xr:uid="{86CC3616-81CC-AD4E-BCCE-58437478C2C2}"/>
    <hyperlink ref="A127" r:id="rId523" display="javascript:sym('31700')" xr:uid="{3D226306-F3B4-8C44-B805-0B2CBC89BE2F}"/>
    <hyperlink ref="A304" r:id="rId524" display="javascript:sym('31740')" xr:uid="{C0FCB671-FA06-8747-84DB-8CD7885E3B35}"/>
    <hyperlink ref="A404" r:id="rId525" display="javascript:sym('31820')" xr:uid="{A36EDC69-BD85-7C4B-A352-BDAC3132A8EE}"/>
    <hyperlink ref="A397" r:id="rId526" display="javascript:sym('31860')" xr:uid="{57A803C7-17AA-F947-BD00-343CA62B59AD}"/>
    <hyperlink ref="A275" r:id="rId527" display="javascript:sym('31900')" xr:uid="{857269A1-91FD-C740-B522-151E018F2C67}"/>
    <hyperlink ref="A474" r:id="rId528" display="javascript:sym('31930')" xr:uid="{139A0773-83FB-5B4D-A0F7-0C7B9A3B6B03}"/>
    <hyperlink ref="A462" r:id="rId529" display="javascript:sym('31940')" xr:uid="{F7539CC6-2D32-F14E-B694-CF9E6A5C0B63}"/>
    <hyperlink ref="A433" r:id="rId530" display="javascript:sym('31980')" xr:uid="{0BD9F69A-D588-7944-92A8-6EB580DEB6D6}"/>
    <hyperlink ref="A690" r:id="rId531" display="javascript:sym('32000')" xr:uid="{8CF7B17D-2911-2148-9876-DD21FB9CF709}"/>
    <hyperlink ref="A465" r:id="rId532" display="javascript:sym('32020')" xr:uid="{1A3D6104-A04A-B14D-B4CC-77249716174E}"/>
    <hyperlink ref="A442" r:id="rId533" display="javascript:sym('32100')" xr:uid="{7A3E65CF-013E-0745-814F-14EAB60B91ED}"/>
    <hyperlink ref="A842" r:id="rId534" display="javascript:sym('32140')" xr:uid="{E1DA49B6-8CFC-F24E-AA5D-C071D4F6C7D3}"/>
    <hyperlink ref="A855" r:id="rId535" display="javascript:sym('32180')" xr:uid="{F8FAA6B1-5E4C-F344-BCF2-3CB9EC6B4C02}"/>
    <hyperlink ref="A658" r:id="rId536" display="javascript:sym('32260')" xr:uid="{58A48860-6948-0140-80A9-60F54F3B3D78}"/>
    <hyperlink ref="A743" r:id="rId537" display="javascript:sym('32280')" xr:uid="{54CBDCA5-587B-A848-B7A3-2BAF5390A5B9}"/>
    <hyperlink ref="A439" r:id="rId538" display="javascript:sym('32300')" xr:uid="{B48CF10F-2CE3-084C-A911-659C4F5CB82D}"/>
    <hyperlink ref="A872" r:id="rId539" display="javascript:sym('32340')" xr:uid="{4EC49F8B-70A6-EC4D-A0BD-C1DDE72D17E0}"/>
    <hyperlink ref="A524" r:id="rId540" display="javascript:sym('32380')" xr:uid="{CFC48C8C-FD1F-D74A-8DDF-7D9BC6632729}"/>
    <hyperlink ref="A278" r:id="rId541" display="javascript:sym('32420')" xr:uid="{122D317A-CE40-984B-9D66-C7C0B8F3B21B}"/>
    <hyperlink ref="A732" r:id="rId542" display="javascript:sym('32460')" xr:uid="{C7FA2AD3-0362-0841-9F48-893F0D22F7FB}"/>
    <hyperlink ref="A917" r:id="rId543" display="javascript:sym('32500')" xr:uid="{94FD6AC8-60F5-564D-9713-61AA0277A2E3}"/>
    <hyperlink ref="A625" r:id="rId544" display="javascript:sym('32540')" xr:uid="{97FDF43F-A14B-DC49-8E5D-411E03C2E927}"/>
    <hyperlink ref="A110" r:id="rId545" display="javascript:sym('32580')" xr:uid="{3259F886-0A3C-D14C-B4F6-852E0CE20014}"/>
    <hyperlink ref="A676" r:id="rId546" display="javascript:sym('32620')" xr:uid="{9330ED49-7AB2-0B46-BB83-B29CC9DDCD18}"/>
    <hyperlink ref="A737" r:id="rId547" display="javascript:sym('32660')" xr:uid="{BBC274A3-EF6B-3847-BF36-614B7B7C0793}"/>
    <hyperlink ref="A814" r:id="rId548" display="javascript:sym('32700')" xr:uid="{C1012D95-989D-7542-949A-818D87A27C17}"/>
    <hyperlink ref="A386" r:id="rId549" display="javascript:sym('32740')" xr:uid="{EF1D2A34-79E2-0646-9AF6-957163EDC661}"/>
    <hyperlink ref="A239" r:id="rId550" display="javascript:sym('32780')" xr:uid="{B5E632F3-30D1-0347-81DE-40EB9F968566}"/>
    <hyperlink ref="A45" r:id="rId551" display="javascript:sym('32820')" xr:uid="{C93F390C-87F1-9645-AF29-D5F43BC08B2F}"/>
    <hyperlink ref="A686" r:id="rId552" display="javascript:sym('32860')" xr:uid="{63FB1279-1457-DE41-BBDF-F8A244ED4BB3}"/>
    <hyperlink ref="A201" r:id="rId553" display="javascript:sym('32900')" xr:uid="{59ED6FB0-D9F4-894C-9755-49C610291F44}"/>
    <hyperlink ref="A332" r:id="rId554" display="javascript:sym('32940')" xr:uid="{CF7E4B55-2380-D740-A8A8-68185E3A2C65}"/>
    <hyperlink ref="A852" r:id="rId555" display="javascript:sym('33020')" xr:uid="{3FC3C845-84FC-1748-8860-53959516178F}"/>
    <hyperlink ref="A770" r:id="rId556" display="javascript:sym('33060')" xr:uid="{55A7E463-69C2-DE4A-98E8-C02ECAC25826}"/>
    <hyperlink ref="A11" r:id="rId557" display="javascript:sym('33100')" xr:uid="{9A315D33-18C8-F249-9DD1-EB0F90988996}"/>
    <hyperlink ref="A320" r:id="rId558" display="javascript:sym('33140')" xr:uid="{E2A2E175-A183-2240-B5A0-1E3A56A12143}"/>
    <hyperlink ref="A753" r:id="rId559" display="javascript:sym('33180')" xr:uid="{0A99328E-CB06-C143-A4A8-114C362E3F83}"/>
    <hyperlink ref="A430" r:id="rId560" display="javascript:sym('33220')" xr:uid="{FFC0EEB2-6EBE-5F4E-9192-5FB2C2E2E402}"/>
    <hyperlink ref="A307" r:id="rId561" display="javascript:sym('33260')" xr:uid="{745165C5-11D0-7B49-9E55-26736CDF5369}"/>
    <hyperlink ref="A563" r:id="rId562" display="javascript:sym('33300')" xr:uid="{CB2C309C-10D8-3143-86D5-69811C7EEAB9}"/>
    <hyperlink ref="A36" r:id="rId563" display="javascript:sym('33340')" xr:uid="{25C6C045-9FCE-C541-8AE7-79F33FC945FE}"/>
    <hyperlink ref="A614" r:id="rId564" display="javascript:sym('33380')" xr:uid="{DD44378C-CFA5-7640-BC03-66CFC271F53A}"/>
    <hyperlink ref="A839" r:id="rId565" display="javascript:sym('33420')" xr:uid="{AA7C07D9-4C9A-4841-BABE-7C8FB1BF000D}"/>
    <hyperlink ref="A17" r:id="rId566" display="javascript:sym('33460')" xr:uid="{8E5AC1AE-ABB6-1A4F-A7BA-CFD9C7A7C121}"/>
    <hyperlink ref="A456" r:id="rId567" display="javascript:sym('33500')" xr:uid="{A7841BFA-D356-7242-8E62-DC9FB7689625}"/>
    <hyperlink ref="A414" r:id="rId568" display="javascript:sym('33540')" xr:uid="{38DB8D4C-6B20-0441-9FE8-A6AD6A5DB47E}"/>
    <hyperlink ref="A886" r:id="rId569" display="javascript:sym('33580')" xr:uid="{19C4FD08-C594-CB4F-8D85-FACBF71F20F2}"/>
    <hyperlink ref="A843" r:id="rId570" display="javascript:sym('33620')" xr:uid="{DED99404-B152-6044-975C-2BB054EE8584}"/>
    <hyperlink ref="A105" r:id="rId571" display="javascript:sym('33660')" xr:uid="{4B09E0D6-6AF9-A244-986E-6493179D8C5D}"/>
    <hyperlink ref="A113" r:id="rId572" display="javascript:sym('33700')" xr:uid="{FC664201-E0EE-F74E-8AE0-17B1177B480A}"/>
    <hyperlink ref="A186" r:id="rId573" display="javascript:sym('33740')" xr:uid="{7B7C4937-96B2-9541-BCBA-724CC4B95B8A}"/>
    <hyperlink ref="A258" r:id="rId574" display="javascript:sym('33780')" xr:uid="{26614944-52E6-EB48-8D13-090551A5F851}"/>
    <hyperlink ref="A137" r:id="rId575" display="javascript:sym('33860')" xr:uid="{AC576A63-DD56-9640-95D0-763D40E73CF8}"/>
    <hyperlink ref="A820" r:id="rId576" display="javascript:sym('33940')" xr:uid="{54008E7D-B267-4640-BE67-DADCD1D09458}"/>
    <hyperlink ref="A531" r:id="rId577" display="javascript:sym('33980')" xr:uid="{D85FD3E2-07E3-DE4A-8CC0-B3959E411955}"/>
    <hyperlink ref="A503" r:id="rId578" display="javascript:sym('34020')" xr:uid="{D225AA26-54F4-A849-B5CF-02E975894150}"/>
    <hyperlink ref="A329" r:id="rId579" display="javascript:sym('34060')" xr:uid="{5FF70E5C-15DF-BC4F-9F8A-45CD1878F05C}"/>
    <hyperlink ref="A340" r:id="rId580" display="javascript:sym('34100')" xr:uid="{0F05763B-0BF8-CE4B-96EA-7D54D7AFDDBF}"/>
    <hyperlink ref="A768" r:id="rId581" display="javascript:sym('34140')" xr:uid="{9300C032-8D2D-424C-98D9-101B102F9170}"/>
    <hyperlink ref="A522" r:id="rId582" display="javascript:sym('34180')" xr:uid="{F1131346-775D-CE46-B123-7CE423687A86}"/>
    <hyperlink ref="A678" r:id="rId583" display="javascript:sym('34220')" xr:uid="{110C6C1E-AE44-4241-B449-DF4926788372}"/>
    <hyperlink ref="A758" r:id="rId584" display="javascript:sym('34260')" xr:uid="{66FA7DAC-C9BB-CE47-B711-E98BF809BA15}"/>
    <hyperlink ref="A879" r:id="rId585" display="javascript:sym('34300')" xr:uid="{14306EF4-BACA-C647-BA62-D1566DE2192D}"/>
    <hyperlink ref="A478" r:id="rId586" display="javascript:sym('34340')" xr:uid="{49D639A7-5E5D-A142-9C86-B29414FEB255}"/>
    <hyperlink ref="A600" r:id="rId587" display="javascript:sym('34350')" xr:uid="{BEDEDEC5-C246-1947-929E-DCEB3B27C7C7}"/>
    <hyperlink ref="A527" r:id="rId588" display="javascript:sym('34380')" xr:uid="{0012C80E-8BBC-CD4D-AB8A-643D7730B276}"/>
    <hyperlink ref="A725" r:id="rId589" display="javascript:sym('34420')" xr:uid="{0F1FB6C8-D128-A04F-902B-26E1E215272B}"/>
    <hyperlink ref="A720" r:id="rId590" display="javascript:sym('34460')" xr:uid="{9FBD60FE-43E7-644C-9982-5D3E0E91D9B5}"/>
    <hyperlink ref="A671" r:id="rId591" display="javascript:sym('34500')" xr:uid="{F3FFEF64-7E0A-CD44-8498-B4894481FD8A}"/>
    <hyperlink ref="A575" r:id="rId592" display="javascript:sym('34540')" xr:uid="{B980E65C-6DE3-424C-91AD-A81E72B40B92}"/>
    <hyperlink ref="A411" r:id="rId593" display="javascript:sym('34580')" xr:uid="{D4F4D057-A45C-1140-BFD7-0BB09A5F6ED7}"/>
    <hyperlink ref="A288" r:id="rId594" display="javascript:sym('34620')" xr:uid="{9AF6B237-6ECC-A843-9FDB-7C1BE27AD4E2}"/>
    <hyperlink ref="A764" r:id="rId595" display="javascript:sym('34660')" xr:uid="{B400C3E0-3E0B-EB4C-AA6E-2C865357DCFC}"/>
    <hyperlink ref="A636" r:id="rId596" display="javascript:sym('34700')" xr:uid="{B6BF1356-1D73-5744-B101-CB1723215EFC}"/>
    <hyperlink ref="A218" r:id="rId597" display="javascript:sym('34740')" xr:uid="{7D3D3220-5ED2-6D4F-B2ED-12C5BA00E5A2}"/>
    <hyperlink ref="A451" r:id="rId598" display="javascript:sym('34780')" xr:uid="{582ABB10-E282-E549-A7BB-F15A07CE7C3C}"/>
    <hyperlink ref="A185" r:id="rId599" display="javascript:sym('34820')" xr:uid="{DBD136F6-05C3-DD42-B7E3-25A50A9553DF}"/>
    <hyperlink ref="A523" r:id="rId600" display="javascript:sym('34860')" xr:uid="{66071D8D-3BD8-8549-AC6C-2955F449812D}"/>
    <hyperlink ref="A311" r:id="rId601" display="javascript:sym('34900')" xr:uid="{477AE51E-A768-2644-8E61-0209DB9718A3}"/>
    <hyperlink ref="A224" r:id="rId602" display="javascript:sym('34940')" xr:uid="{2DA1E59F-4FD4-E349-92A2-6A33E0C75942}"/>
    <hyperlink ref="A44" r:id="rId603" display="javascript:sym('34980')" xr:uid="{BB8AF835-9BBB-0F43-B0C7-22228A6ABB38}"/>
    <hyperlink ref="A515" r:id="rId604" display="javascript:sym('35020')" xr:uid="{7496193C-3BBD-D64A-A71E-58F3133D600E}"/>
    <hyperlink ref="A667" r:id="rId605" display="javascript:sym('35060')" xr:uid="{602CCF5E-B7B5-AB47-ADFE-CBEC5C856D4F}"/>
    <hyperlink ref="A334" r:id="rId606" display="javascript:sym('35100')" xr:uid="{62CC42A5-4A40-0641-837F-8BED524D0CC2}"/>
    <hyperlink ref="A734" r:id="rId607" display="javascript:sym('35140')" xr:uid="{6B01F413-BE3F-844A-A218-96EA4543831E}"/>
    <hyperlink ref="A564" r:id="rId608" display="javascript:sym('35220')" xr:uid="{45B673F7-150E-CF4C-9F76-CEC8C3BEBD60}"/>
    <hyperlink ref="A355" r:id="rId609" display="javascript:sym('35260')" xr:uid="{08786052-FEA5-2340-A591-9DEA63273608}"/>
    <hyperlink ref="A57" r:id="rId610" display="javascript:sym('35300')" xr:uid="{3852BCD7-A1A6-E041-973E-09B7BAE4FA26}"/>
    <hyperlink ref="A40" r:id="rId611" display="javascript:sym('35380')" xr:uid="{6516A32E-F957-4849-BE2B-F5BFA9D1141E}"/>
    <hyperlink ref="A393" r:id="rId612" display="javascript:sym('35420')" xr:uid="{ADCEDE3A-E84F-5D42-A9B6-D478ABC4988A}"/>
    <hyperlink ref="A647" r:id="rId613" display="javascript:sym('35440')" xr:uid="{D0E4EDF1-019D-704C-94F2-6C9D75F410E5}"/>
    <hyperlink ref="A791" r:id="rId614" display="javascript:sym('35460')" xr:uid="{5EFB5FC7-DC15-AD49-ABF2-E8B005EE42C7}"/>
    <hyperlink ref="A816" r:id="rId615" display="javascript:sym('35580')" xr:uid="{A5814440-544D-BD44-9C16-99CBE1185147}"/>
    <hyperlink ref="A4" r:id="rId616" display="javascript:sym('35620')" xr:uid="{58B4DBDF-ED3B-B746-AE63-B3618FC2866E}"/>
    <hyperlink ref="A214" r:id="rId617" display="javascript:sym('35660')" xr:uid="{E100D9CE-D41C-1C41-A7A5-4D970933F66C}"/>
    <hyperlink ref="A787" r:id="rId618" display="javascript:sym('35700')" xr:uid="{E9BDEBA1-5BDD-2744-87A9-C3B4A66419CB}"/>
    <hyperlink ref="A578" r:id="rId619" display="javascript:sym('35740')" xr:uid="{5E1F5780-05DC-0142-A951-4421D538A8F9}"/>
    <hyperlink ref="A724" r:id="rId620" display="javascript:sym('35820')" xr:uid="{57F6EE85-F50D-3941-B1D7-4C16BCC7F598}"/>
    <hyperlink ref="A89" r:id="rId621" display="javascript:sym('35840')" xr:uid="{DB809882-5D82-EF4D-B878-6B128A3A9E8C}"/>
    <hyperlink ref="A850" r:id="rId622" display="javascript:sym('35860')" xr:uid="{ECAFD024-7A68-0440-B76B-AFB352DA4566}"/>
    <hyperlink ref="A492" r:id="rId623" display="javascript:sym('35900')" xr:uid="{63A60485-8AC9-3749-BD3F-D4CC4E9CB671}"/>
    <hyperlink ref="A513" r:id="rId624" display="javascript:sym('35940')" xr:uid="{DEFA4C8A-6FE4-E741-BEA8-184173ACA266}"/>
    <hyperlink ref="A162" r:id="rId625" display="javascript:sym('35980')" xr:uid="{FC293B18-57DC-274D-9C39-C698FDA527D9}"/>
    <hyperlink ref="A486" r:id="rId626" display="javascript:sym('36020')" xr:uid="{03D23196-3BAF-3E40-8218-2DF87E751B33}"/>
    <hyperlink ref="A187" r:id="rId627" display="javascript:sym('36100')" xr:uid="{30F11F4C-862B-C741-B559-BF22E5595BA9}"/>
    <hyperlink ref="A359" r:id="rId628" display="javascript:sym('36140')" xr:uid="{7CBEF897-646D-0546-92C0-692A1980DC6B}"/>
    <hyperlink ref="A291" r:id="rId629" display="javascript:sym('36220')" xr:uid="{4EF84219-F46E-114E-859D-3DA717F0A740}"/>
    <hyperlink ref="A108" r:id="rId630" display="javascript:sym('36260')" xr:uid="{1319A16F-6A7B-4F46-82CF-C7BCC83007A2}"/>
    <hyperlink ref="A305" r:id="rId631" display="javascript:sym('36300')" xr:uid="{9C33D324-14CE-B345-B327-7552793E68E1}"/>
    <hyperlink ref="A493" r:id="rId632" display="javascript:sym('36340')" xr:uid="{E535A93F-853D-3B41-B34A-673FF0307E00}"/>
    <hyperlink ref="A788" r:id="rId633" display="javascript:sym('36380')" xr:uid="{99383754-58CC-9D4E-825B-01D87AF77BA6}"/>
    <hyperlink ref="A48" r:id="rId634" display="javascript:sym('36420')" xr:uid="{B9D37D56-8FA5-B040-A6EB-1E8B36D0D234}"/>
    <hyperlink ref="A391" r:id="rId635" display="javascript:sym('36460')" xr:uid="{B51F8A26-02CC-DF41-9452-14592E9BFC0B}"/>
    <hyperlink ref="A215" r:id="rId636" display="javascript:sym('36500')" xr:uid="{DD848DBE-17EA-8648-A19F-07DA4BE50A8E}"/>
    <hyperlink ref="A64" r:id="rId637" display="javascript:sym('36540')" xr:uid="{6E441976-2E01-8340-BB60-D044BA959493}"/>
    <hyperlink ref="A484" r:id="rId638" display="javascript:sym('36580')" xr:uid="{5A24810C-1695-3042-A6EC-B33E80CAD454}"/>
    <hyperlink ref="A606" r:id="rId639" display="javascript:sym('36620')" xr:uid="{D6783A0F-BDBB-8149-9B96-C9C3C5F164B7}"/>
    <hyperlink ref="A408" r:id="rId640" display="javascript:sym('36660')" xr:uid="{80DDE4C2-0086-3F4B-9C4D-BC9FAE8299A0}"/>
    <hyperlink ref="A390" r:id="rId641" display="javascript:sym('36700')" xr:uid="{7D6F1889-4B69-7941-B986-D1FEB45691A6}"/>
    <hyperlink ref="A41" r:id="rId642" display="javascript:sym('36740')" xr:uid="{81CF4116-75D1-7544-A5A2-F76310E857DC}"/>
    <hyperlink ref="A247" r:id="rId643" display="javascript:sym('36780')" xr:uid="{6DEAD6FB-5691-864B-A5E1-C0E50A28C9B4}"/>
    <hyperlink ref="A876" r:id="rId644" display="javascript:sym('36820')" xr:uid="{3684052B-CD25-304C-AB71-700DB30D54FF}"/>
    <hyperlink ref="A933" r:id="rId645" display="javascript:sym('36830')" xr:uid="{699EA5F8-9AC6-A045-A728-FB6CD0D29444}"/>
    <hyperlink ref="A234" r:id="rId646" display="javascript:sym('36837')" xr:uid="{58E470C0-00B3-714A-BB9B-A9802E8BEF78}"/>
    <hyperlink ref="A868" r:id="rId647" display="javascript:sym('36840')" xr:uid="{C6E73C50-D576-3D4E-A8E1-E654E8B01D22}"/>
    <hyperlink ref="A689" r:id="rId648" display="javascript:sym('36900')" xr:uid="{C8997368-FBC6-0441-9CD9-1C4CB3CA1ED6}"/>
    <hyperlink ref="A766" r:id="rId649" display="javascript:sym('36940')" xr:uid="{235C7B60-6EA7-6949-A13F-2CC74DB83BF9}"/>
    <hyperlink ref="A327" r:id="rId650" display="javascript:sym('36980')" xr:uid="{20E663C9-B637-9E46-B02B-680D3B48FCAE}"/>
    <hyperlink ref="A744" r:id="rId651" display="javascript:sym('37060')" xr:uid="{113C8BFC-E8D7-B647-A7C0-47ED867DC5CD}"/>
    <hyperlink ref="A66" r:id="rId652" display="javascript:sym('37100')" xr:uid="{54864FC5-DEF8-1E4C-8A14-FBA6B28DA769}"/>
    <hyperlink ref="A548" r:id="rId653" display="javascript:sym('37120')" xr:uid="{03060207-A36D-1D43-B7DA-19341640ACB1}"/>
    <hyperlink ref="A362" r:id="rId654" display="javascript:sym('37140')" xr:uid="{5251C983-68A7-8A4C-A793-4997E4F88AFB}"/>
    <hyperlink ref="A908" r:id="rId655" display="javascript:sym('37220')" xr:uid="{76AC4611-8194-F849-B33E-6F4A33151894}"/>
    <hyperlink ref="A464" r:id="rId656" display="javascript:sym('37260')" xr:uid="{84090F94-1D9B-2B48-88AD-C68BACEAA0F0}"/>
    <hyperlink ref="A569" r:id="rId657" display="javascript:sym('37300')" xr:uid="{E6B5783A-EB9C-0C4A-8057-366E02A5F618}"/>
    <hyperlink ref="A103" r:id="rId658" display="javascript:sym('37340')" xr:uid="{723ADDA1-1E5C-754B-8231-BE2BAC59ECDB}"/>
    <hyperlink ref="A840" r:id="rId659" display="javascript:sym('37420')" xr:uid="{2158273F-91CA-1543-9003-0ADDBBABD978}"/>
    <hyperlink ref="A273" r:id="rId660" display="javascript:sym('37460')" xr:uid="{6C018FDD-5257-4742-986E-71010790600E}"/>
    <hyperlink ref="A745" r:id="rId661" display="javascript:sym('37500')" xr:uid="{62C76128-E343-0241-A80B-86D6D7B3B431}"/>
    <hyperlink ref="A801" r:id="rId662" display="javascript:sym('37540')" xr:uid="{CF9A7782-5CE2-954F-BE40-49DF52F47AB7}"/>
    <hyperlink ref="A595" r:id="rId663" display="javascript:sym('37580')" xr:uid="{52E2C432-DCE5-9444-82C9-1D5AD8E8AE56}"/>
    <hyperlink ref="A369" r:id="rId664" display="javascript:sym('37620')" xr:uid="{A32BF925-B448-A64E-924B-CC73B3CFE779}"/>
    <hyperlink ref="A849" r:id="rId665" display="javascript:sym('37660')" xr:uid="{AC89464E-0C2E-3F43-9E2D-C72D510A708E}"/>
    <hyperlink ref="A632" r:id="rId666" display="javascript:sym('37740')" xr:uid="{41E957E4-572F-C842-B3C8-664B71F5E36F}"/>
    <hyperlink ref="A934" r:id="rId667" display="javascript:sym('37770')" xr:uid="{F30404FD-81B7-EE44-8D1D-4D22EC2DF051}"/>
    <hyperlink ref="A922" r:id="rId668" display="javascript:sym('37780')" xr:uid="{D167152F-24DA-F149-BECC-7D6D13285123}"/>
    <hyperlink ref="A782" r:id="rId669" display="javascript:sym('37800')" xr:uid="{1CBC1073-934A-C648-A9A6-3837473DB7B2}"/>
    <hyperlink ref="A123" r:id="rId670" display="javascript:sym('37860')" xr:uid="{80F81D58-4E41-8A4E-B8A2-2CB287A3768C}"/>
    <hyperlink ref="A104" r:id="rId671" display="javascript:sym('37900')" xr:uid="{9369696D-5A81-0343-9976-91C086A81188}"/>
    <hyperlink ref="A675" r:id="rId672" display="javascript:sym('37940')" xr:uid="{7A527CDA-8CB1-1E47-B81E-27AD69C3BCD1}"/>
    <hyperlink ref="A7" r:id="rId673" display="javascript:sym('37980')" xr:uid="{F28FC1BD-6241-BB4A-9A40-49BA1BB82217}"/>
    <hyperlink ref="A23" r:id="rId674" display="javascript:sym('38060')" xr:uid="{8313420E-AAA9-1345-A9D4-F0C60BEEEDFF}"/>
    <hyperlink ref="A653" r:id="rId675" display="javascript:sym('38100')" xr:uid="{DA987CDF-99FC-6041-AE29-21FADA8597D2}"/>
    <hyperlink ref="A912" r:id="rId676" display="javascript:sym('38180')" xr:uid="{CB4E5F26-5536-A841-B015-4A5B7F9661DA}"/>
    <hyperlink ref="A321" r:id="rId677" display="javascript:sym('38220')" xr:uid="{3E5229A4-78D7-FC4A-9A59-C8650933F4D3}"/>
    <hyperlink ref="A497" r:id="rId678" display="javascript:sym('38240')" xr:uid="{41BA86EE-60D0-8347-A0C8-E48D310636C9}"/>
    <hyperlink ref="A691" r:id="rId679" display="javascript:sym('38260')" xr:uid="{D484897C-A235-004D-AC4B-CBCC3177AFAA}"/>
    <hyperlink ref="A21" r:id="rId680" display="javascript:sym('38300')" xr:uid="{BBFF678A-0538-944B-BB6D-9577A0EF10AE}"/>
    <hyperlink ref="A249" r:id="rId681" display="javascript:sym('38340')" xr:uid="{BD317B2E-DC35-B340-B433-860619F29A8C}"/>
    <hyperlink ref="A710" r:id="rId682" display="javascript:sym('38380')" xr:uid="{60593D3F-553B-4F47-ADEA-04AE60AA3C9B}"/>
    <hyperlink ref="A551" r:id="rId683" display="javascript:sym('38420')" xr:uid="{F466E088-DCCD-2B48-BA28-347311347806}"/>
    <hyperlink ref="A387" r:id="rId684" display="javascript:sym('38460')" xr:uid="{BC866BE8-85E0-AF4A-8D11-05038EF91B7E}"/>
    <hyperlink ref="A612" r:id="rId685" display="javascript:sym('38500')" xr:uid="{74644A71-E29F-F24A-9CD2-1DD7B70BE7E6}"/>
    <hyperlink ref="A438" r:id="rId686" display="javascript:sym('38540')" xr:uid="{F4B080F2-4FF3-8F48-9B00-A008B4B5A1B7}"/>
    <hyperlink ref="A516" r:id="rId687" display="javascript:sym('38580')" xr:uid="{909BCDBC-77EB-C346-9285-E39E23750F5F}"/>
    <hyperlink ref="A567" r:id="rId688" display="javascript:sym('38620')" xr:uid="{FC23E926-E7C7-1A43-9AE5-303FF2010CC2}"/>
    <hyperlink ref="A150" r:id="rId689" display="javascript:sym('38660')" xr:uid="{30A9CC0B-6387-F04B-A902-FEF852ADB273}"/>
    <hyperlink ref="A641" r:id="rId690" display="javascript:sym('38700')" xr:uid="{E5FD94A5-A2D4-6844-A50E-CAFB10C06416}"/>
    <hyperlink ref="A537" r:id="rId691" display="javascript:sym('38740')" xr:uid="{496CCB93-C396-F843-9DF5-6FD1650F8984}"/>
    <hyperlink ref="A916" r:id="rId692" display="javascript:sym('38780')" xr:uid="{6C9DBC7E-F614-F343-AC6D-C9232E176B1A}"/>
    <hyperlink ref="A514" r:id="rId693" display="javascript:sym('38820')" xr:uid="{82C0750C-8C39-6142-8AC7-110643AD213E}"/>
    <hyperlink ref="A96" r:id="rId694" display="javascript:sym('38860')" xr:uid="{A31827E1-183E-E84E-9D93-18B5D57520C2}"/>
    <hyperlink ref="A31" r:id="rId695" display="javascript:sym('38900')" xr:uid="{A7A28CD8-A5E0-B045-BC72-6AA395623B5B}"/>
    <hyperlink ref="A898" r:id="rId696" display="javascript:sym('38920')" xr:uid="{E94F2321-9E66-9842-99FE-F7320BE988E0}"/>
    <hyperlink ref="A407" r:id="rId697" display="javascript:sym('39020')" xr:uid="{ED709062-D49F-964B-87D4-3226A15B815C}"/>
    <hyperlink ref="A163" r:id="rId698" display="javascript:sym('38940')" xr:uid="{DEA9B060-F15A-8F4B-BB09-E847270B6731}"/>
    <hyperlink ref="A223" r:id="rId699" display="javascript:sym('39060')" xr:uid="{A9B2D5CC-549B-604C-8995-946E220B893D}"/>
    <hyperlink ref="A79" r:id="rId700" display="javascript:sym('39100')" xr:uid="{5FAEAFEF-82AE-144D-A1BD-0917F69FAB90}"/>
    <hyperlink ref="A319" r:id="rId701" display="javascript:sym('39150')" xr:uid="{E6EA52F7-A7CF-3748-B740-64C82877F73E}"/>
    <hyperlink ref="A887" r:id="rId702" display="javascript:sym('39220')" xr:uid="{6D66129D-739A-4E44-BED4-C0B617F534E6}"/>
    <hyperlink ref="A930" r:id="rId703" display="javascript:sym('39260')" xr:uid="{2BE37491-A4ED-5047-BF98-BDE3630536B2}"/>
    <hyperlink ref="A32" r:id="rId704" display="javascript:sym('39300')" xr:uid="{229CCD61-8F2D-D54B-8583-4829D42B0C5B}"/>
    <hyperlink ref="A153" r:id="rId705" display="javascript:sym('39340')" xr:uid="{30C9E94D-C005-BC40-A40E-0C258AEFA0AE}"/>
    <hyperlink ref="A281" r:id="rId706" display="javascript:sym('39380')" xr:uid="{116041A7-8FD8-5444-8E76-3C390784DD0C}"/>
    <hyperlink ref="A650" r:id="rId707" display="javascript:sym('39420')" xr:uid="{FCEB4EAF-9E6E-D44D-BE3E-3B26284C5AAF}"/>
    <hyperlink ref="A309" r:id="rId708" display="javascript:sym('39460')" xr:uid="{161A5C11-A27F-0B4D-BDBE-781D9178CEE4}"/>
    <hyperlink ref="A428" r:id="rId709" display="javascript:sym('39500')" xr:uid="{7CAC3B6C-F5F7-3342-B542-BE396445C991}"/>
    <hyperlink ref="A206" r:id="rId710" display="javascript:sym('39540')" xr:uid="{5B7C2454-BD2F-5B45-A0C9-8E9ED114BCED}"/>
    <hyperlink ref="A82" r:id="rId711" display="javascript:sym('39580')" xr:uid="{CD85E439-2477-D847-A0AC-7F42B5FDD3D3}"/>
    <hyperlink ref="A333" r:id="rId712" display="javascript:sym('39660')" xr:uid="{A4FDCD1B-8C7E-AF41-9E9C-75BB60798606}"/>
    <hyperlink ref="A909" r:id="rId713" display="javascript:sym('39700')" xr:uid="{B56D4FF2-53E4-3344-82DE-1CF9BDCE830A}"/>
    <hyperlink ref="A126" r:id="rId714" display="javascript:sym('39740')" xr:uid="{B3D884EF-0413-6F4F-A403-7AB942D82C57}"/>
    <hyperlink ref="A549" r:id="rId715" display="javascript:sym('39780')" xr:uid="{FD0A180D-FE40-0A4E-9480-4FD46B2D6B97}"/>
    <hyperlink ref="A237" r:id="rId716" display="javascript:sym('39820')" xr:uid="{ACDC9246-14DC-134D-8D9E-31F7DE13C56C}"/>
    <hyperlink ref="A627" r:id="rId717" display="javascript:sym('39860')" xr:uid="{344DAF00-AEEF-1240-A2D5-B8BD2D6E3EB3}"/>
    <hyperlink ref="A161" r:id="rId718" display="javascript:sym('39900')" xr:uid="{25BB9B15-AC65-B04C-9794-93C46BCC0A2B}"/>
    <hyperlink ref="A711" r:id="rId719" display="javascript:sym('39940')" xr:uid="{CE7A9563-ED75-604B-9EAC-EED4D8A2BB17}"/>
    <hyperlink ref="A441" r:id="rId720" display="javascript:sym('39980')" xr:uid="{633DCCB7-F9FA-2247-8CDE-31644ACF14E9}"/>
    <hyperlink ref="A50" r:id="rId721" display="javascript:sym('40060')" xr:uid="{FF89F335-ED8E-E147-B07E-ECB613EB7C04}"/>
    <hyperlink ref="A440" r:id="rId722" display="javascript:sym('40080')" xr:uid="{7573292B-DB5D-134B-BCCD-1FB845202F51}"/>
    <hyperlink ref="A628" r:id="rId723" display="javascript:sym('40100')" xr:uid="{BFE0C11C-5F5A-F940-B02E-70EAECF3F9EA}"/>
    <hyperlink ref="A16" r:id="rId724" display="javascript:sym('40140')" xr:uid="{B0B2C694-C4E6-0A45-A968-F9A13ED48971}"/>
    <hyperlink ref="A731" r:id="rId725" display="javascript:sym('40180')" xr:uid="{DABBFB55-7AB3-D84F-A70A-6932BCD6E8EA}"/>
    <hyperlink ref="A155" r:id="rId726" display="javascript:sym('40220')" xr:uid="{2359E224-70B9-B946-A276-6844558BE76A}"/>
    <hyperlink ref="A427" r:id="rId727" display="javascript:sym('40260')" xr:uid="{3880E7D8-FFD9-814E-B62E-95CFAAAA611D}"/>
    <hyperlink ref="A585" r:id="rId728" display="javascript:sym('40300')" xr:uid="{BB468826-0995-9842-87C2-ABB57C833429}"/>
    <hyperlink ref="A213" r:id="rId729" display="javascript:sym('40340')" xr:uid="{CF7299C7-9379-9345-A91F-B36B1E0DC9CB}"/>
    <hyperlink ref="A46" r:id="rId730" display="javascript:sym('40380')" xr:uid="{36E99CCF-BFE0-1941-8719-A2DB644C55E0}"/>
    <hyperlink ref="A143" r:id="rId731" display="javascript:sym('40420')" xr:uid="{B9892975-CF39-FC45-A7D3-FB5F1990A4DE}"/>
    <hyperlink ref="A591" r:id="rId732" display="javascript:sym('40460')" xr:uid="{A5CA2945-F850-114C-9D86-680C20A98BAC}"/>
    <hyperlink ref="A906" r:id="rId733" display="javascript:sym('40530')" xr:uid="{4B71497B-20AE-BA44-9732-388839F3C7B3}"/>
    <hyperlink ref="A648" r:id="rId734" display="javascript:sym('40540')" xr:uid="{C477608A-3AF1-4F43-BEF7-84E1628E3BDA}"/>
    <hyperlink ref="A259" r:id="rId735" display="javascript:sym('40580')" xr:uid="{C632CFB8-CEF9-5340-8F7C-339531D933F7}"/>
    <hyperlink ref="A699" r:id="rId736" display="javascript:sym('40620')" xr:uid="{05F91D53-0534-BD4A-B10F-49BE02C2DC5D}"/>
    <hyperlink ref="A401" r:id="rId737" display="javascript:sym('40660')" xr:uid="{456929BB-3FA9-6942-8F3B-09B5AC2BCF31}"/>
    <hyperlink ref="A361" r:id="rId738" display="javascript:sym('40700')" xr:uid="{AD8628AD-EC7D-3B4D-A652-3F9769A29924}"/>
    <hyperlink ref="A504" r:id="rId739" display="javascript:sym('40740')" xr:uid="{63C053FC-0E29-9F40-BD22-1F69E358164E}"/>
    <hyperlink ref="A938" r:id="rId740" display="javascript:sym('40760')" xr:uid="{720D2F24-7C13-F84D-BA9B-C86F550CF827}"/>
    <hyperlink ref="A468" r:id="rId741" display="javascript:sym('40780')" xr:uid="{F73A5779-BB92-DE45-A7EF-4E24483484AC}"/>
    <hyperlink ref="A617" r:id="rId742" display="javascript:sym('40820')" xr:uid="{E85E9ABA-A607-914B-B475-FC24B21EAFE7}"/>
    <hyperlink ref="A475" r:id="rId743" display="javascript:sym('40860')" xr:uid="{7D2D3685-E3C6-0B49-BA7D-55A18B35B1B5}"/>
    <hyperlink ref="A33" r:id="rId744" display="javascript:sym('40900')" xr:uid="{4A7CDEE8-F838-014D-BC10-7BC336ACFFDA}"/>
    <hyperlink ref="A822" r:id="rId745" display="javascript:sym('40940')" xr:uid="{946749FA-031B-5D48-A637-A103BD1C2616}"/>
    <hyperlink ref="A177" r:id="rId746" display="javascript:sym('40980')" xr:uid="{CD03E04D-855D-AF4B-AA25-7E363E496EC0}"/>
    <hyperlink ref="A317" r:id="rId747" display="javascript:sym('41400')" xr:uid="{2A8D3D5B-3EC6-EF45-83DD-8FF2265A4165}"/>
    <hyperlink ref="A149" r:id="rId748" display="javascript:sym('41420')" xr:uid="{003B3D85-EB17-5F44-99A7-C86F6B0897ED}"/>
    <hyperlink ref="A520" r:id="rId749" display="javascript:sym('41460')" xr:uid="{057F59FC-8AAE-4D45-AB47-1750CD1068BD}"/>
    <hyperlink ref="A119" r:id="rId750" display="javascript:sym('41500')" xr:uid="{77126951-15B5-FC42-9CD1-2A2ABB55E174}"/>
    <hyperlink ref="A164" r:id="rId751" display="javascript:sym('41540')" xr:uid="{AAB856D0-67AA-A243-9038-22842D886F99}"/>
    <hyperlink ref="A61" r:id="rId752" display="javascript:sym('41620')" xr:uid="{F2A16E52-726E-FC40-9343-AA13C9B9A7DD}"/>
    <hyperlink ref="A337" r:id="rId753" display="javascript:sym('41660')" xr:uid="{36E4C8B6-15AE-EC48-848F-A0EB3DD001CD}"/>
    <hyperlink ref="A38" r:id="rId754" display="javascript:sym('41700')" xr:uid="{077F53BF-B036-284A-A598-F79156515181}"/>
    <hyperlink ref="A20" r:id="rId755" display="javascript:sym('41740')" xr:uid="{E6AC249E-C5F8-434A-930C-8B6DCDAB5DA2}"/>
    <hyperlink ref="A821" r:id="rId756" display="javascript:sym('41760')" xr:uid="{D32BF9D1-9E34-8C45-BD72-EF2A2514D3A5}"/>
    <hyperlink ref="A425" r:id="rId757" display="javascript:sym('41780')" xr:uid="{08D271B9-7890-A543-8BCB-B86C31D559FD}"/>
    <hyperlink ref="A620" r:id="rId758" display="javascript:sym('41820')" xr:uid="{EEE6D647-551D-4F48-B704-4653E23566B8}"/>
    <hyperlink ref="A14" r:id="rId759" display="javascript:sym('41860')" xr:uid="{A5E1CB26-5C06-E347-A977-CFE1DE00CB92}"/>
    <hyperlink ref="A289" r:id="rId760" display="javascript:sym('41900')" xr:uid="{757AE9FF-BF6C-2042-8A4A-C4BC4C0F826A}"/>
    <hyperlink ref="A30" r:id="rId761" display="javascript:sym('41940')" xr:uid="{9B8DF0CD-D05C-824F-ACA5-4C031B59645C}"/>
    <hyperlink ref="A24" r:id="rId762" display="javascript:sym('41980')" xr:uid="{C2AA9E12-12C6-694F-B88B-174E6B21C404}"/>
    <hyperlink ref="A176" r:id="rId763" display="javascript:sym('42020')" xr:uid="{941E6C59-4233-7C4A-B1A4-5636F5236322}"/>
    <hyperlink ref="A168" r:id="rId764" display="javascript:sym('42100')" xr:uid="{A3DFE58C-C764-DA41-80A1-17115E50C166}"/>
    <hyperlink ref="A347" r:id="rId765" display="javascript:sym('42140')" xr:uid="{9F6FAFC0-D238-D944-B609-954E591CD935}"/>
    <hyperlink ref="A895" r:id="rId766" display="javascript:sym('42180')" xr:uid="{01C80408-B583-504A-BB88-99E0D69F119F}"/>
    <hyperlink ref="A114" r:id="rId767" display="javascript:sym('42200')" xr:uid="{3A3A6F7F-6BBF-E948-9671-AB50447C3218}"/>
    <hyperlink ref="A109" r:id="rId768" display="javascript:sym('42220')" xr:uid="{3D22D714-96BA-2948-AEAD-B97859010B46}"/>
    <hyperlink ref="A712" r:id="rId769" display="javascript:sym('42300')" xr:uid="{B902BC57-0750-314D-B1B9-D2C60D9A07A7}"/>
    <hyperlink ref="A160" r:id="rId770" display="javascript:sym('42340')" xr:uid="{EDB35F7F-C4A5-8E4B-B165-7935F0447CD1}"/>
    <hyperlink ref="A482" r:id="rId771" display="javascript:sym('42380')" xr:uid="{8ECC04AB-F52C-3544-8C8A-024DE068DE0B}"/>
    <hyperlink ref="A655" r:id="rId772" display="javascript:sym('42420')" xr:uid="{51950F6B-0907-9C44-AF57-8776D468950D}"/>
    <hyperlink ref="A573" r:id="rId773" display="javascript:sym('42460')" xr:uid="{432F137F-1921-ED4E-BDC9-314162B5843F}"/>
    <hyperlink ref="A882" r:id="rId774" display="javascript:sym('42500')" xr:uid="{C0283A26-3EF9-634D-AF53-BBFB22D17583}"/>
    <hyperlink ref="A78" r:id="rId775" display="javascript:sym('42540')" xr:uid="{872371DB-C5F1-8E40-AF1C-C7F2487617D0}"/>
    <hyperlink ref="A525" r:id="rId776" display="javascript:sym('42620')" xr:uid="{292E4C12-0207-8346-A44D-C055FC2965BE}"/>
    <hyperlink ref="A19" r:id="rId777" display="javascript:sym('42660')" xr:uid="{3E932283-CEB8-F446-BFAC-4FD3B28AB223}"/>
    <hyperlink ref="A376" r:id="rId778" display="javascript:sym('42680')" xr:uid="{3A034898-C884-CC49-B333-05B64F15BEBC}"/>
    <hyperlink ref="A450" r:id="rId779" display="javascript:sym('42700')" xr:uid="{1B517D79-C33C-D547-95F5-8A414D285ED6}"/>
    <hyperlink ref="A694" r:id="rId780" display="javascript:sym('42740')" xr:uid="{C2D8817F-A2E1-BC40-BA35-C28F425C7B2D}"/>
    <hyperlink ref="A677" r:id="rId781" display="javascript:sym('42780')" xr:uid="{D06E396F-8ED5-0D46-A194-3809C2E90CA4}"/>
    <hyperlink ref="A565" r:id="rId782" display="javascript:sym('42820')" xr:uid="{22618E13-6B4C-D646-B276-1DF2EC7C37B8}"/>
    <hyperlink ref="A507" r:id="rId783" display="javascript:sym('42860')" xr:uid="{27112E12-208C-794A-BF77-09EBD29DB5DE}"/>
    <hyperlink ref="A730" r:id="rId784" display="javascript:sym('42900')" xr:uid="{6FDCB6EB-9CA7-344B-8411-4D1D85150312}"/>
    <hyperlink ref="A538" r:id="rId785" display="javascript:sym('42940')" xr:uid="{DCE445D9-FCAE-5745-A7C8-420E23918002}"/>
    <hyperlink ref="A663" r:id="rId786" display="javascript:sym('42980')" xr:uid="{D79B88AD-D618-7F41-A6AB-9F95FF569DBF}"/>
    <hyperlink ref="A622" r:id="rId787" display="javascript:sym('43020')" xr:uid="{7CD1E85B-5C8B-9545-BD4D-0BA15E45CBD1}"/>
    <hyperlink ref="A500" r:id="rId788" display="javascript:sym('43060')" xr:uid="{D51494A4-7F40-6645-B347-C42509134B8C}"/>
    <hyperlink ref="A330" r:id="rId789" display="javascript:sym('43100')" xr:uid="{F475B07B-6593-9F4D-A577-C6EDB80A1497}"/>
    <hyperlink ref="A389" r:id="rId790" display="javascript:sym('43140')" xr:uid="{738AC121-39FB-9F49-965B-915CCC09AB76}"/>
    <hyperlink ref="A773" r:id="rId791" display="javascript:sym('43180')" xr:uid="{4B5ECD50-FDD2-D645-BDFA-46E9F9892E3E}"/>
    <hyperlink ref="A657" r:id="rId792" display="javascript:sym('43220')" xr:uid="{345E4547-3B58-9D4B-99FF-1628F4D41B45}"/>
    <hyperlink ref="A854" r:id="rId793" display="javascript:sym('43260')" xr:uid="{B781E79F-7A91-0942-AE35-515D81A98523}"/>
    <hyperlink ref="A360" r:id="rId794" display="javascript:sym('43300')" xr:uid="{ED4F6AEC-D646-5E40-9A38-2FEE06B76545}"/>
    <hyperlink ref="A424" r:id="rId795" display="javascript:sym('43320')" xr:uid="{574B2B27-463A-A144-9CF5-047CB6D6E3B9}"/>
    <hyperlink ref="A118" r:id="rId796" display="javascript:sym('43340')" xr:uid="{41E47B44-893C-E448-A17B-687924CA16D6}"/>
    <hyperlink ref="A589" r:id="rId797" display="javascript:sym('43380')" xr:uid="{4A868439-0AD9-3041-98E5-9100D5792B62}"/>
    <hyperlink ref="A351" r:id="rId798" display="javascript:sym('43420')" xr:uid="{80745762-937E-9346-96AC-90245881F073}"/>
    <hyperlink ref="A639" r:id="rId799" display="javascript:sym('43460')" xr:uid="{347C24B6-88DA-F44E-A027-430CD9AFA560}"/>
    <hyperlink ref="A803" r:id="rId800" display="javascript:sym('43500')" xr:uid="{4287DBE9-E38A-AD4E-BEC9-F70D52237C34}"/>
    <hyperlink ref="A263" r:id="rId801" display="javascript:sym('43580')" xr:uid="{7F04D2DD-FA34-C045-A442-514587892F07}"/>
    <hyperlink ref="A221" r:id="rId802" display="javascript:sym('43620')" xr:uid="{B61A0E19-6085-2D43-A0FE-36531C148DD4}"/>
    <hyperlink ref="A902" r:id="rId803" display="javascript:sym('43660')" xr:uid="{DA785F0F-2FF4-D94A-B26E-43194ACE2F0A}"/>
    <hyperlink ref="A550" r:id="rId804" display="javascript:sym('43700')" xr:uid="{939C6AC1-4D82-9047-887D-FB1796D4ACF0}"/>
    <hyperlink ref="A419" r:id="rId805" display="javascript:sym('43740')" xr:uid="{BD683E00-76D9-2F43-BE7B-7F8299FA55E7}"/>
    <hyperlink ref="A561" r:id="rId806" display="javascript:sym('43760')" xr:uid="{6DD71EE6-3280-CC4F-A30B-E15D51157AF9}"/>
    <hyperlink ref="A139" r:id="rId807" display="javascript:sym('43780')" xr:uid="{1A484A9F-99A8-A142-9EC1-C96EC594C923}"/>
    <hyperlink ref="A170" r:id="rId808" display="javascript:sym('43900')" xr:uid="{B27F5B31-2893-8346-A677-8202B13B0C14}"/>
    <hyperlink ref="A885" r:id="rId809" display="javascript:sym('43940')" xr:uid="{AA873F60-020F-3049-8D2A-AC5368F6D386}"/>
    <hyperlink ref="A910" r:id="rId810" display="javascript:sym('43980')" xr:uid="{04F31788-D6B1-E74F-B8A5-D711CEE95780}"/>
    <hyperlink ref="A925" r:id="rId811" display="javascript:sym('44020')" xr:uid="{7CC361E7-772B-544A-AA7D-246073D11A51}"/>
    <hyperlink ref="A107" r:id="rId812" display="javascript:sym('44060')" xr:uid="{A06F27A9-8B8B-794D-9EAB-C4D84C3E432F}"/>
    <hyperlink ref="A192" r:id="rId813" display="javascript:sym('44100')" xr:uid="{8E26353F-518F-4143-B0C4-859D4C736848}"/>
    <hyperlink ref="A65" r:id="rId814" display="javascript:sym('44140')" xr:uid="{ED0A4D38-9E88-CD4B-AC92-9A58B33B9BFE}"/>
    <hyperlink ref="A138" r:id="rId815" display="javascript:sym('44180')" xr:uid="{1B48F17F-4910-EB4A-B28C-981CE087E098}"/>
    <hyperlink ref="A236" r:id="rId816" display="javascript:sym('44220')" xr:uid="{13446EF0-C16E-E847-91DD-D41DA49E4372}"/>
    <hyperlink ref="A559" r:id="rId817" display="javascript:sym('44260')" xr:uid="{B7FE3516-BD5B-2446-AA38-1F06C6100799}"/>
    <hyperlink ref="A279" r:id="rId818" display="javascript:sym('44300')" xr:uid="{7D322115-E09E-6747-9632-D544C392FDFB}"/>
    <hyperlink ref="A599" r:id="rId819" display="javascript:sym('44340')" xr:uid="{39D76847-8816-D446-8315-B1CCF9CDCA44}"/>
    <hyperlink ref="A350" r:id="rId820" display="javascript:sym('44420')" xr:uid="{5E028A39-73BF-CE4A-9A99-528EAB433E0C}"/>
    <hyperlink ref="A231" r:id="rId821" display="javascript:sym('41060')" xr:uid="{43A6651E-8D45-214B-A558-DA962362716F}"/>
    <hyperlink ref="A931" r:id="rId822" display="javascript:sym('44460')" xr:uid="{2858811F-DE7B-804C-980E-C5F86018133B}"/>
    <hyperlink ref="A800" r:id="rId823" display="javascript:sym('44500')" xr:uid="{D6DAD4E7-5C14-D94F-A940-06C2DCFF830E}"/>
    <hyperlink ref="A911" r:id="rId824" display="javascript:sym('44540')" xr:uid="{30444008-78DF-2A42-9B7C-F30F96FABF8D}"/>
    <hyperlink ref="A487" r:id="rId825" display="javascript:sym('44580')" xr:uid="{56EE73EC-47EA-DA47-8104-11BE60C1C49F}"/>
    <hyperlink ref="A480" r:id="rId826" display="javascript:sym('44620')" xr:uid="{F3090143-CC5D-8E40-A36A-55ECB103752D}"/>
    <hyperlink ref="A560" r:id="rId827" display="javascript:sym('41100')" xr:uid="{8786A46B-892F-BB4E-9447-AC6E0C36AA77}"/>
    <hyperlink ref="A479" r:id="rId828" display="javascript:sym('44660')" xr:uid="{7A0749B4-53C4-AD46-94A5-D48D29098484}"/>
    <hyperlink ref="A300" r:id="rId829" display="javascript:sym('41140')" xr:uid="{23CB071B-436A-234B-927C-D3FE45B3FFEC}"/>
    <hyperlink ref="A18" r:id="rId830" display="javascript:sym('41180')" xr:uid="{B3CCE206-E34C-2544-86E4-9424BE17FF04}"/>
    <hyperlink ref="A778" r:id="rId831" display="javascript:sym('41220')" xr:uid="{AC6C9EF5-CE88-924B-96F0-A6B368E6FF28}"/>
    <hyperlink ref="A706" r:id="rId832" display="javascript:sym('41260')" xr:uid="{DD7CABAE-0BB5-E543-BAC1-F2D64A131344}"/>
    <hyperlink ref="A91" r:id="rId833" display="javascript:sym('44700')" xr:uid="{27DE1E53-98D2-7C44-A7D5-9D7C5422C334}"/>
    <hyperlink ref="A891" r:id="rId834" display="javascript:sym('44740')" xr:uid="{977A67A3-A65D-8E48-80FB-B81574F427EC}"/>
    <hyperlink ref="A499" r:id="rId835" display="javascript:sym('44780')" xr:uid="{0AB654C8-CDBD-A442-AC6C-5759F9BB157C}"/>
    <hyperlink ref="A793" r:id="rId836" display="javascript:sym('44860')" xr:uid="{FFA4006F-4805-A545-BE90-87D8D034A422}"/>
    <hyperlink ref="A866" r:id="rId837" display="javascript:sym('44900')" xr:uid="{B79B8C1D-624D-5542-B3B6-1C4AA396F99B}"/>
    <hyperlink ref="A268" r:id="rId838" display="javascript:sym('44940')" xr:uid="{643F2A70-1B99-BF42-8822-CF1863BDE0C2}"/>
    <hyperlink ref="A352" r:id="rId839" display="javascript:sym('44980')" xr:uid="{693ACC71-3648-2E41-A7C9-C8D3CC0C901C}"/>
    <hyperlink ref="A808" r:id="rId840" display="javascript:sym('45000')" xr:uid="{396E7F80-16D3-6548-91AD-586760389E59}"/>
    <hyperlink ref="A918" r:id="rId841" display="javascript:sym('45020')" xr:uid="{C61BF2CC-7519-634F-8D39-DEC26D1C67C6}"/>
    <hyperlink ref="A69" r:id="rId842" display="javascript:sym('45060')" xr:uid="{97BEFAE3-EEB0-E741-AC78-A0FBCFE9F732}"/>
    <hyperlink ref="A722" r:id="rId843" display="javascript:sym('45140')" xr:uid="{9FF63EF5-3C38-834F-82E0-B72704BB1BC4}"/>
    <hyperlink ref="A434" r:id="rId844" display="javascript:sym('45180')" xr:uid="{BAFFB076-CDAD-CA4E-A244-3ACCA7C3BD5B}"/>
    <hyperlink ref="A159" r:id="rId845" display="javascript:sym('45220')" xr:uid="{27E153D0-03E3-D844-9462-1FE56E96F1CC}"/>
    <hyperlink ref="A26" r:id="rId846" display="javascript:sym('45300')" xr:uid="{41386C18-F9AB-6D49-AD43-1F87C456E968}"/>
    <hyperlink ref="A860" r:id="rId847" display="javascript:sym('45340')" xr:uid="{E085DB62-C28D-DE43-BA7E-024960207A0F}"/>
    <hyperlink ref="A715" r:id="rId848" display="javascript:sym('45380')" xr:uid="{04EA7323-AE18-3B43-A558-C6468CAE4BDC}"/>
    <hyperlink ref="A200" r:id="rId849" display="javascript:sym('45460')" xr:uid="{B50F0DEA-82F9-F74E-BF2F-AFC6A301F96C}"/>
    <hyperlink ref="A257" r:id="rId850" display="javascript:sym('45500')" xr:uid="{738B23DE-9C23-2242-AC86-DD65E0342874}"/>
    <hyperlink ref="A873" r:id="rId851" display="javascript:sym('45520')" xr:uid="{8D53B1E7-AFB3-1C46-B452-DF4712CEEE9D}"/>
    <hyperlink ref="A751" r:id="rId852" display="javascript:sym('45540')" xr:uid="{16825233-8CD2-7F47-B778-D5CBBBB50D84}"/>
    <hyperlink ref="A823" r:id="rId853" display="javascript:sym('45580')" xr:uid="{EA3B80AB-18AC-ED48-871D-749E22093ECE}"/>
    <hyperlink ref="A644" r:id="rId854" display="javascript:sym('45620')" xr:uid="{213812DD-AD23-CA42-B693-5863A50DFEB5}"/>
    <hyperlink ref="A489" r:id="rId855" display="javascript:sym('45660')" xr:uid="{46203A82-AC5E-0D43-969D-52462F975BA2}"/>
    <hyperlink ref="A705" r:id="rId856" display="javascript:sym('45700')" xr:uid="{C29C19E8-8BA6-4547-AD59-C24331292B88}"/>
    <hyperlink ref="A858" r:id="rId857" display="javascript:sym('45740')" xr:uid="{4A8AC405-675A-7F46-93A9-D31FFCB29595}"/>
    <hyperlink ref="A71" r:id="rId858" display="javascript:sym('45780')" xr:uid="{22811F9E-E1E5-554A-BBFB-D077F691B9D3}"/>
    <hyperlink ref="A179" r:id="rId859" display="javascript:sym('45820')" xr:uid="{CD9FDDDA-C75C-9242-99AD-D110DB550456}"/>
    <hyperlink ref="A208" r:id="rId860" display="javascript:sym('45860')" xr:uid="{65FFAE5D-CE19-6941-B1A1-D14BFC85E81C}"/>
    <hyperlink ref="A323" r:id="rId861" display="javascript:sym('45900')" xr:uid="{515EBC71-E805-8C44-A7BA-5649349B7FE6}"/>
    <hyperlink ref="A130" r:id="rId862" display="javascript:sym('45940')" xr:uid="{1E41167C-A34F-C14D-A594-5D421E7625B7}"/>
    <hyperlink ref="A809" r:id="rId863" display="javascript:sym('45980')" xr:uid="{356C8CA4-A272-BD40-8A1D-9A789E24C78D}"/>
    <hyperlink ref="A415" r:id="rId864" display="javascript:sym('46020')" xr:uid="{1005259C-88F3-A546-BADA-5163E9F92A98}"/>
    <hyperlink ref="A68" r:id="rId865" display="javascript:sym('46060')" xr:uid="{063D0D79-ED22-CD43-B3EF-4CCEC5890589}"/>
    <hyperlink ref="A410" r:id="rId866" display="javascript:sym('46100')" xr:uid="{9D32210A-502B-AB42-B060-E99BD89C559F}"/>
    <hyperlink ref="A60" r:id="rId867" display="javascript:sym('46140')" xr:uid="{B2EBBF04-63F4-C04C-91A0-053FB0619C75}"/>
    <hyperlink ref="A265" r:id="rId868" display="javascript:sym('46180')" xr:uid="{F2E5A133-4FD9-A64E-B7CF-57C15DFD1B49}"/>
    <hyperlink ref="A184" r:id="rId869" display="javascript:sym('46220')" xr:uid="{C42DFCCF-DE97-E447-9420-012C06B33CE8}"/>
    <hyperlink ref="A449" r:id="rId870" display="javascript:sym('46300')" xr:uid="{F9D771FF-CE42-8F45-A70A-A5A0A6FAC372}"/>
    <hyperlink ref="A225" r:id="rId871" display="javascript:sym('46340')" xr:uid="{6DC3E7DA-0BAF-1C4E-937A-A569805615BF}"/>
    <hyperlink ref="A405" r:id="rId872" display="javascript:sym('46380')" xr:uid="{4730FCA4-3833-4848-AE5B-35B9CC00C4BC}"/>
    <hyperlink ref="A774" r:id="rId873" display="javascript:sym('46420')" xr:uid="{CDBCAD20-BD2A-A540-812A-B8B174FA522F}"/>
    <hyperlink ref="A748" r:id="rId874" display="javascript:sym('46460')" xr:uid="{AA094756-35CB-6B49-BE1F-DDFB614AA980}"/>
    <hyperlink ref="A684" r:id="rId875" display="javascript:sym('46500')" xr:uid="{D63F9651-1C4A-8E46-B12C-F98FDCD29BF3}"/>
    <hyperlink ref="A133" r:id="rId876" display="javascript:sym('46540')" xr:uid="{80E27960-0C51-8749-BBD8-3D8F241E0911}"/>
    <hyperlink ref="A859" r:id="rId877" display="javascript:sym('46620')" xr:uid="{F573892C-A3B4-1248-8626-8550E39073E8}"/>
    <hyperlink ref="A345" r:id="rId878" display="javascript:sym('46660')" xr:uid="{4037F0F3-D667-EC45-B24F-D88CBAA5DB7D}"/>
    <hyperlink ref="A125" r:id="rId879" display="javascript:sym('46700')" xr:uid="{BEE65C3C-2B78-1A4A-870D-8FD9933C7877}"/>
    <hyperlink ref="A772" r:id="rId880" display="javascript:sym('46780')" xr:uid="{A6280ABE-3158-AB44-9D0D-FBFB57A4D3E7}"/>
    <hyperlink ref="A935" r:id="rId881" display="javascript:sym('46820')" xr:uid="{94FBF63B-2726-3746-98E7-76881A365460}"/>
    <hyperlink ref="A867" r:id="rId882" display="javascript:sym('46860')" xr:uid="{365D337C-416A-364E-B602-DAFEE9106213}"/>
    <hyperlink ref="A924" r:id="rId883" display="javascript:sym('46900')" xr:uid="{B577E5E2-248F-DB4A-A2BA-3D2BCA98BD3F}"/>
    <hyperlink ref="A570" r:id="rId884" display="javascript:sym('46980')" xr:uid="{4A54E5C4-257E-0348-A8B8-7AF264B215FA}"/>
    <hyperlink ref="A406" r:id="rId885" display="javascript:sym('47020')" xr:uid="{DE6FEC41-B564-8B4A-8A31-43247BF811D6}"/>
    <hyperlink ref="A754" r:id="rId886" display="javascript:sym('47080')" xr:uid="{D646A8F4-E14C-A64E-9E69-8717FA3189B5}"/>
    <hyperlink ref="A637" r:id="rId887" display="javascript:sym('47180')" xr:uid="{3EF8933B-E7CD-994B-B459-2A1CB3E5D345}"/>
    <hyperlink ref="A250" r:id="rId888" display="javascript:sym('47220')" xr:uid="{CA4E3A47-603B-1948-A5F2-A39510C317B9}"/>
    <hyperlink ref="A939" r:id="rId889" display="javascript:sym('47240')" xr:uid="{520A3FB9-0F1C-6543-851B-3AF264C47DBE}"/>
    <hyperlink ref="A34" r:id="rId890" display="javascript:sym('47260')" xr:uid="{1B04F325-565A-1146-92B3-C0A417E3DB03}"/>
    <hyperlink ref="A134" r:id="rId891" display="javascript:sym('47300')" xr:uid="{B091C289-A80A-BD41-AFDC-BD19BEE2459B}"/>
    <hyperlink ref="A702" r:id="rId892" display="javascript:sym('47340')" xr:uid="{ED20F268-95A6-2A48-B53C-AE9B029D1B5C}"/>
    <hyperlink ref="A180" r:id="rId893" display="javascript:sym('47380')" xr:uid="{8240CCB5-0780-B548-BE72-E90E0674BB1E}"/>
    <hyperlink ref="A831" r:id="rId894" display="javascript:sym('47420')" xr:uid="{EED1E045-EE82-2F4F-9EF9-0FEADAF027AE}"/>
    <hyperlink ref="A562" r:id="rId895" display="javascript:sym('47460')" xr:uid="{4A13280D-7023-EB42-8A9A-6BCD9C74AB76}"/>
    <hyperlink ref="A590" r:id="rId896" display="javascript:sym('47540')" xr:uid="{6CA10910-701E-2641-8AF1-767B7E6CA2BF}"/>
    <hyperlink ref="A312" r:id="rId897" display="javascript:sym('47580')" xr:uid="{AA93105D-EEA7-3B42-8817-49310CFC969E}"/>
    <hyperlink ref="A588" r:id="rId898" display="javascript:sym('47620')" xr:uid="{3848CF54-F577-3243-A3BC-CB6D47DBFD4F}"/>
    <hyperlink ref="A605" r:id="rId899" display="javascript:sym('47660')" xr:uid="{AF3F6865-8AB6-5341-97C6-15A39BB704CF}"/>
    <hyperlink ref="A463" r:id="rId900" display="javascript:sym('47700')" xr:uid="{9CC39EC0-F95E-C947-8384-D50B210E249B}"/>
    <hyperlink ref="A810" r:id="rId901" display="javascript:sym('47780')" xr:uid="{DAF6BFC7-47DB-8041-AAA7-2472D0BA5BF0}"/>
    <hyperlink ref="A610" r:id="rId902" display="javascript:sym('47820')" xr:uid="{8E3DC8B5-05A7-B34B-B679-86F77F960D53}"/>
    <hyperlink ref="A9" r:id="rId903" display="javascript:sym('47900')" xr:uid="{2A1FAA84-E3E1-4B46-8374-165E28D72AFD}"/>
    <hyperlink ref="A811" r:id="rId904" display="javascript:sym('47920')" xr:uid="{AD16BC7E-20F3-1145-8938-9774E7207F07}"/>
    <hyperlink ref="A219" r:id="rId905" display="javascript:sym('47940')" xr:uid="{E6FFAA4E-49CF-9E46-B6DC-D7019BF82435}"/>
    <hyperlink ref="A804" r:id="rId906" display="javascript:sym('47980')" xr:uid="{9E429879-97FA-D14F-8F85-8A0CE7029CA7}"/>
    <hyperlink ref="A453" r:id="rId907" display="javascript:sym('48020')" xr:uid="{E701A541-59A8-5E41-A839-02646219FC21}"/>
    <hyperlink ref="A310" r:id="rId908" display="javascript:sym('48060')" xr:uid="{3A3F6AF9-72A4-AC4E-9F21-3E315CA49962}"/>
    <hyperlink ref="A892" r:id="rId909" display="javascript:sym('48100')" xr:uid="{0C151934-CBB3-994D-910C-2A886D3AEC40}"/>
    <hyperlink ref="A243" r:id="rId910" display="javascript:sym('48140')" xr:uid="{791D4049-2B0D-9D4A-A69C-9B70C12C1173}"/>
    <hyperlink ref="A557" r:id="rId911" display="javascript:sym('48180')" xr:uid="{350134D7-5F60-FE4C-975B-91411D4C64BD}"/>
    <hyperlink ref="A817" r:id="rId912" display="javascript:sym('48220')" xr:uid="{7351C2F5-36BE-554B-9076-E88D3F655B10}"/>
    <hyperlink ref="A242" r:id="rId913" display="javascript:sym('48260')" xr:uid="{ED425081-13F2-0B43-8CB4-8117A704ED82}"/>
    <hyperlink ref="A416" r:id="rId914" display="javascript:sym('48300')" xr:uid="{11426E0A-8246-024C-96DE-A9306FB8C61A}"/>
    <hyperlink ref="A755" r:id="rId915" display="javascript:sym('48460')" xr:uid="{985FCD24-7C3A-EE45-B735-B3E9293280BC}"/>
    <hyperlink ref="A881" r:id="rId916" display="javascript:sym('48500')" xr:uid="{2A746C26-8873-874F-87B2-CE75FAFB3888}"/>
    <hyperlink ref="A217" r:id="rId917" display="javascript:sym('48540')" xr:uid="{9991859D-0C20-AB48-B2AF-345937E5EBEC}"/>
    <hyperlink ref="A431" r:id="rId918" display="javascript:sym('48580')" xr:uid="{672D0707-0CBB-2B4D-993E-554C2D09ACFD}"/>
    <hyperlink ref="A85" r:id="rId919" display="javascript:sym('48620')" xr:uid="{9976E75E-3502-0940-AAEF-DD1A9B8F9826}"/>
    <hyperlink ref="A246" r:id="rId920" display="javascript:sym('48660')" xr:uid="{176AD9FA-F24E-4F41-97D0-42109B083143}"/>
    <hyperlink ref="A292" r:id="rId921" display="javascript:sym('48700')" xr:uid="{CFD45B7D-391F-3844-AE49-612E132EFB79}"/>
    <hyperlink ref="A880" r:id="rId922" display="javascript:sym('48780')" xr:uid="{791B82E5-716C-3141-A1CB-FB2B05490159}"/>
    <hyperlink ref="A651" r:id="rId923" display="javascript:sym('48820')" xr:uid="{44F935E4-06D7-314F-8E86-B9244ACFDBDD}"/>
    <hyperlink ref="A232" r:id="rId924" display="javascript:sym('48900')" xr:uid="{EC31C2D6-9656-5140-8FEF-291E9FEBA6C2}"/>
    <hyperlink ref="A693" r:id="rId925" display="javascript:sym('48940')" xr:uid="{83F6B19D-B412-6541-91FF-D8AE6EC9CE96}"/>
    <hyperlink ref="A459" r:id="rId926" display="javascript:sym('48980')" xr:uid="{C9AEB923-3827-5D41-A05A-66C4C3672FE2}"/>
    <hyperlink ref="A392" r:id="rId927" display="javascript:sym('49020')" xr:uid="{B4B4D999-7511-1948-83B6-759AABEDDF5C}"/>
    <hyperlink ref="A674" r:id="rId928" display="javascript:sym('49060')" xr:uid="{D9E2CDEB-EEBD-094F-8423-793B65F09BC7}"/>
    <hyperlink ref="A937" r:id="rId929" display="javascript:sym('49080')" xr:uid="{0C0EE5D3-03CD-A94F-91D0-C4B2DE428D44}"/>
    <hyperlink ref="A572" r:id="rId930" display="javascript:sym('49100')" xr:uid="{DE6945A2-35BC-B04F-8B52-AB93C696DBE2}"/>
    <hyperlink ref="A90" r:id="rId931" display="javascript:sym('49180')" xr:uid="{7CB33C5F-944F-1E41-B2D9-192366DBEBB4}"/>
    <hyperlink ref="A435" r:id="rId932" display="javascript:sym('49220')" xr:uid="{38F5F4E4-8BBA-2645-85AF-72F24C5584FD}"/>
    <hyperlink ref="A856" r:id="rId933" display="javascript:sym('49260')" xr:uid="{618BAF21-129D-124E-9DFE-FE11A88E1381}"/>
    <hyperlink ref="A339" r:id="rId934" display="javascript:sym('49300')" xr:uid="{7A7AE4E3-453A-A342-BE4F-5F6CCAD938A2}"/>
    <hyperlink ref="A55" r:id="rId935" display="javascript:sym('49340')" xr:uid="{2DC22854-CB6B-4846-AD61-D7977523BDEC}"/>
    <hyperlink ref="A888" r:id="rId936" display="javascript:sym('49380')" xr:uid="{BAF66FB1-9AD9-F64A-970D-F4E7D0ACCB5D}"/>
    <hyperlink ref="A194" r:id="rId937" display="javascript:sym('49420')" xr:uid="{D0245CBF-45D7-A040-AB8A-D5CDEF396EE7}"/>
    <hyperlink ref="A896" r:id="rId938" display="javascript:sym('49460')" xr:uid="{058D7BE5-D61C-824B-802B-8295D2C9A9A8}"/>
    <hyperlink ref="A324" r:id="rId939" display="javascript:sym('49500')" xr:uid="{45FA720D-B7EC-244B-8109-D58712168A35}"/>
    <hyperlink ref="A124" r:id="rId940" display="javascript:sym('49620')" xr:uid="{755649DE-4D89-3948-A8EE-77276704CCC6}"/>
    <hyperlink ref="A75" r:id="rId941" display="javascript:sym('49660')" xr:uid="{361B9C2D-C237-B84A-8F6E-BE7CCCE1758C}"/>
    <hyperlink ref="A282" r:id="rId942" display="javascript:sym('49700')" xr:uid="{A6D01CFA-4899-964A-8710-6C0F9655C92F}"/>
    <hyperlink ref="A322" r:id="rId943" display="javascript:sym('49740')" xr:uid="{1217EA24-C243-544D-91BA-CF9F4EFB8368}"/>
    <hyperlink ref="A399" r:id="rId944" display="javascript:sym('49780')" xr:uid="{5F366FEA-7F58-3F43-B3C6-1CBDE4C2E17A}"/>
    <hyperlink ref="A941" r:id="rId945" display="javascript:sym('49820')" xr:uid="{EF9FE60D-F467-EE4E-BED2-7F0C8561974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B422B-7829-5F44-BB17-519C18406FA2}">
  <dimension ref="A1:AA126"/>
  <sheetViews>
    <sheetView zoomScale="110" zoomScaleNormal="110" workbookViewId="0">
      <selection sqref="A1:XFD1048576"/>
    </sheetView>
  </sheetViews>
  <sheetFormatPr baseColWidth="10" defaultRowHeight="16" x14ac:dyDescent="0.2"/>
  <cols>
    <col min="2" max="2" width="23.1640625" bestFit="1" customWidth="1"/>
    <col min="3" max="3" width="16" customWidth="1"/>
    <col min="4" max="4" width="23.1640625" bestFit="1" customWidth="1"/>
    <col min="6" max="6" width="23.1640625" bestFit="1" customWidth="1"/>
    <col min="8" max="8" width="13.83203125" customWidth="1"/>
    <col min="9" max="9" width="12.33203125" customWidth="1"/>
    <col min="10" max="10" width="16.83203125" bestFit="1" customWidth="1"/>
    <col min="12" max="12" width="18.1640625" customWidth="1"/>
    <col min="14" max="14" width="16.83203125" customWidth="1"/>
    <col min="16" max="16" width="17.1640625" style="13" customWidth="1"/>
    <col min="17" max="17" width="13.83203125" customWidth="1"/>
    <col min="18" max="18" width="16.83203125" bestFit="1" customWidth="1"/>
    <col min="19" max="19" width="11" customWidth="1"/>
    <col min="20" max="20" width="49.83203125" bestFit="1" customWidth="1"/>
    <col min="21" max="21" width="24.1640625" customWidth="1"/>
    <col min="22" max="22" width="34.6640625" customWidth="1"/>
    <col min="23" max="23" width="11.83203125" bestFit="1" customWidth="1"/>
    <col min="24" max="24" width="50.5" bestFit="1" customWidth="1"/>
    <col min="25" max="25" width="11.83203125" bestFit="1" customWidth="1"/>
    <col min="26" max="26" width="38.1640625" customWidth="1"/>
    <col min="27" max="27" width="11.83203125" bestFit="1" customWidth="1"/>
  </cols>
  <sheetData>
    <row r="1" spans="1:27" x14ac:dyDescent="0.2">
      <c r="B1" t="s">
        <v>979</v>
      </c>
      <c r="C1" t="s">
        <v>1057</v>
      </c>
      <c r="D1" t="s">
        <v>979</v>
      </c>
      <c r="E1" t="s">
        <v>1055</v>
      </c>
      <c r="F1" t="s">
        <v>979</v>
      </c>
      <c r="G1" t="s">
        <v>1051</v>
      </c>
      <c r="H1" t="s">
        <v>979</v>
      </c>
      <c r="I1" t="s">
        <v>1049</v>
      </c>
      <c r="J1" t="s">
        <v>979</v>
      </c>
      <c r="K1" t="s">
        <v>1047</v>
      </c>
      <c r="L1" t="s">
        <v>979</v>
      </c>
      <c r="M1" t="s">
        <v>1042</v>
      </c>
      <c r="N1" t="s">
        <v>979</v>
      </c>
      <c r="O1" t="s">
        <v>1041</v>
      </c>
      <c r="P1" s="13" t="s">
        <v>979</v>
      </c>
      <c r="Q1" t="s">
        <v>1035</v>
      </c>
      <c r="R1" t="s">
        <v>979</v>
      </c>
      <c r="S1" t="s">
        <v>980</v>
      </c>
      <c r="U1">
        <v>1990</v>
      </c>
      <c r="W1">
        <v>2000</v>
      </c>
      <c r="Y1">
        <v>2010</v>
      </c>
      <c r="AA1">
        <v>2018</v>
      </c>
    </row>
    <row r="2" spans="1:27" ht="17" x14ac:dyDescent="0.2">
      <c r="A2" s="7" t="b">
        <f>COUNTIF($T$2:$T$107,"*"&amp;B3&amp;"*")&gt;0</f>
        <v>1</v>
      </c>
      <c r="C2">
        <f>E2-((38.68*E2)/100)</f>
        <v>4766202.8554570507</v>
      </c>
      <c r="E2">
        <f>G2-((17.89*G2)/100)</f>
        <v>7772672.6279469198</v>
      </c>
      <c r="G2">
        <f>I2-((23.31*I2)/100)</f>
        <v>9466170.5370197538</v>
      </c>
      <c r="I2">
        <f>K2-((7.56*K2)/100)</f>
        <v>12343422.267596496</v>
      </c>
      <c r="K2">
        <f>M2-((5.86*M2)/100)</f>
        <v>13352901.630891927</v>
      </c>
      <c r="M2">
        <f>O2-((1.3*O2)/100)</f>
        <v>14184089.261623036</v>
      </c>
      <c r="O2">
        <f>Q2-((1.4*Q2)/100)</f>
        <v>14370911.106001049</v>
      </c>
      <c r="Q2">
        <f>S2-((10.4*S2)/100)</f>
        <v>14574960.5537536</v>
      </c>
      <c r="S2">
        <f>U2-((3.54*U2)/100)</f>
        <v>16266697.046599999</v>
      </c>
      <c r="T2" t="s">
        <v>643</v>
      </c>
      <c r="U2" s="6">
        <v>16863671</v>
      </c>
      <c r="V2" t="s">
        <v>643</v>
      </c>
      <c r="W2" s="6">
        <v>18324459</v>
      </c>
      <c r="X2" t="s">
        <v>643</v>
      </c>
      <c r="Y2" s="6">
        <v>18896236</v>
      </c>
      <c r="Z2" t="s">
        <v>643</v>
      </c>
      <c r="AA2" s="6">
        <v>19303808</v>
      </c>
    </row>
    <row r="3" spans="1:27" ht="17" x14ac:dyDescent="0.2">
      <c r="A3" s="7" t="b">
        <f t="shared" ref="A3:A66" si="0">COUNTIF($T$2:$T$107,"*"&amp;B4&amp;"*")&gt;0</f>
        <v>1</v>
      </c>
      <c r="B3" t="s">
        <v>981</v>
      </c>
      <c r="C3">
        <f>3437242+206472+246185</f>
        <v>3889899</v>
      </c>
      <c r="D3" t="s">
        <v>981</v>
      </c>
      <c r="E3">
        <f>4766918+267899+347591</f>
        <v>5382408</v>
      </c>
      <c r="F3" t="s">
        <v>981</v>
      </c>
      <c r="G3">
        <f>5620054+298115+414518</f>
        <v>6332687</v>
      </c>
      <c r="H3" t="s">
        <v>981</v>
      </c>
      <c r="I3">
        <f>6930463+442321+316725</f>
        <v>7689509</v>
      </c>
      <c r="J3" t="s">
        <v>981</v>
      </c>
      <c r="K3">
        <f>7455090+301230+429833</f>
        <v>8186153</v>
      </c>
      <c r="L3" t="s">
        <v>981</v>
      </c>
      <c r="M3">
        <f>7892084+299005+438863</f>
        <v>8629952</v>
      </c>
      <c r="N3" t="s">
        <v>981</v>
      </c>
      <c r="O3">
        <f>7782013+276106+405249</f>
        <v>8463368</v>
      </c>
      <c r="P3" s="13" t="s">
        <v>981</v>
      </c>
      <c r="Q3">
        <f>7894917+260523+382491</f>
        <v>8537931</v>
      </c>
      <c r="R3" t="s">
        <v>981</v>
      </c>
      <c r="S3">
        <f>7071669+329232+223587</f>
        <v>7624488</v>
      </c>
      <c r="T3" t="s">
        <v>540</v>
      </c>
      <c r="U3" s="6">
        <v>11273720</v>
      </c>
      <c r="V3" t="s">
        <v>540</v>
      </c>
      <c r="W3" s="6">
        <v>12365597</v>
      </c>
      <c r="X3" t="s">
        <v>540</v>
      </c>
      <c r="Y3" s="6">
        <v>12828946</v>
      </c>
      <c r="Z3" t="s">
        <v>540</v>
      </c>
      <c r="AA3" s="6">
        <v>13291486</v>
      </c>
    </row>
    <row r="4" spans="1:27" ht="17" x14ac:dyDescent="0.2">
      <c r="A4" s="7" t="b">
        <f t="shared" si="0"/>
        <v>1</v>
      </c>
      <c r="B4" t="s">
        <v>983</v>
      </c>
      <c r="C4">
        <v>1698659</v>
      </c>
      <c r="D4" t="s">
        <v>983</v>
      </c>
      <c r="E4">
        <v>2185321</v>
      </c>
      <c r="F4" t="s">
        <v>983</v>
      </c>
      <c r="G4">
        <v>2701746</v>
      </c>
      <c r="H4" t="s">
        <v>983</v>
      </c>
      <c r="I4">
        <v>3376426</v>
      </c>
      <c r="J4" t="s">
        <v>983</v>
      </c>
      <c r="K4">
        <v>3396822</v>
      </c>
      <c r="L4" t="s">
        <v>983</v>
      </c>
      <c r="M4">
        <v>3621086</v>
      </c>
      <c r="N4" t="s">
        <v>983</v>
      </c>
      <c r="O4">
        <v>3550492</v>
      </c>
      <c r="P4" s="13" t="s">
        <v>982</v>
      </c>
      <c r="Q4">
        <f>2826209+344272+166719+156630</f>
        <v>3493830</v>
      </c>
      <c r="R4" t="s">
        <v>982</v>
      </c>
      <c r="S4">
        <f>3030699+358662+219589</f>
        <v>3608950</v>
      </c>
      <c r="T4" t="s">
        <v>214</v>
      </c>
      <c r="U4" s="6">
        <v>8181939</v>
      </c>
      <c r="V4" t="s">
        <v>214</v>
      </c>
      <c r="W4" s="6">
        <v>9098970</v>
      </c>
      <c r="X4" t="s">
        <v>214</v>
      </c>
      <c r="Y4" s="6">
        <v>9461539</v>
      </c>
      <c r="Z4" t="s">
        <v>214</v>
      </c>
      <c r="AA4" s="6">
        <v>9498716</v>
      </c>
    </row>
    <row r="5" spans="1:27" ht="17" x14ac:dyDescent="0.2">
      <c r="A5" s="7" t="b">
        <f t="shared" si="0"/>
        <v>1</v>
      </c>
      <c r="B5" t="s">
        <v>984</v>
      </c>
      <c r="C5">
        <f>1293800+76592</f>
        <v>1370392</v>
      </c>
      <c r="D5" t="s">
        <v>984</v>
      </c>
      <c r="E5">
        <f>1549047+87441</f>
        <v>1636488</v>
      </c>
      <c r="F5" t="s">
        <v>984</v>
      </c>
      <c r="G5">
        <f>1823832+110279</f>
        <v>1934111</v>
      </c>
      <c r="H5" t="s">
        <v>984</v>
      </c>
      <c r="I5">
        <f>1951013+106603</f>
        <v>2057616</v>
      </c>
      <c r="J5" t="s">
        <v>984</v>
      </c>
      <c r="K5">
        <f>1931395+112530</f>
        <v>2043925</v>
      </c>
      <c r="L5" t="s">
        <v>984</v>
      </c>
      <c r="M5">
        <f>2071684+110444</f>
        <v>2182128</v>
      </c>
      <c r="N5" t="s">
        <v>982</v>
      </c>
      <c r="O5">
        <f>2479050+250819</f>
        <v>2729869</v>
      </c>
      <c r="P5" s="13" t="s">
        <v>983</v>
      </c>
      <c r="Q5">
        <v>3367023</v>
      </c>
      <c r="R5" t="s">
        <v>983</v>
      </c>
      <c r="S5">
        <v>3005184</v>
      </c>
      <c r="T5" t="s">
        <v>702</v>
      </c>
      <c r="U5" s="6">
        <v>5435550</v>
      </c>
      <c r="V5" t="s">
        <v>702</v>
      </c>
      <c r="W5" s="6">
        <v>5686329</v>
      </c>
      <c r="X5" t="s">
        <v>262</v>
      </c>
      <c r="Y5" s="6">
        <v>6366568</v>
      </c>
      <c r="Z5" t="s">
        <v>262</v>
      </c>
      <c r="AA5" s="6">
        <v>7470158</v>
      </c>
    </row>
    <row r="6" spans="1:27" ht="17" x14ac:dyDescent="0.2">
      <c r="A6" s="7" t="b">
        <f t="shared" si="0"/>
        <v>1</v>
      </c>
      <c r="B6" t="s">
        <v>996</v>
      </c>
      <c r="C6">
        <f>560966+91950</f>
        <v>652916</v>
      </c>
      <c r="D6" t="s">
        <v>996</v>
      </c>
      <c r="E6">
        <f>670639+104832</f>
        <v>775471</v>
      </c>
      <c r="F6" t="s">
        <v>986</v>
      </c>
      <c r="G6">
        <v>993733</v>
      </c>
      <c r="H6" t="s">
        <v>986</v>
      </c>
      <c r="I6">
        <v>1568793</v>
      </c>
      <c r="J6" t="s">
        <v>982</v>
      </c>
      <c r="K6">
        <f>1504322+142021</f>
        <v>1646343</v>
      </c>
      <c r="L6" t="s">
        <v>982</v>
      </c>
      <c r="M6">
        <f>1970491+164353</f>
        <v>2134844</v>
      </c>
      <c r="N6" t="s">
        <v>984</v>
      </c>
      <c r="O6">
        <v>2002572</v>
      </c>
      <c r="P6" s="13" t="s">
        <v>984</v>
      </c>
      <c r="Q6">
        <v>1948661</v>
      </c>
      <c r="R6" t="s">
        <v>984</v>
      </c>
      <c r="S6">
        <v>1688297</v>
      </c>
      <c r="T6" t="s">
        <v>277</v>
      </c>
      <c r="U6" s="6">
        <v>4248699</v>
      </c>
      <c r="V6" t="s">
        <v>262</v>
      </c>
      <c r="W6" s="6">
        <v>5156727</v>
      </c>
      <c r="X6" t="s">
        <v>702</v>
      </c>
      <c r="Y6" s="6">
        <v>5965705</v>
      </c>
      <c r="Z6" t="s">
        <v>435</v>
      </c>
      <c r="AA6" s="6">
        <v>6997384</v>
      </c>
    </row>
    <row r="7" spans="1:27" ht="17" x14ac:dyDescent="0.2">
      <c r="A7" s="7" t="b">
        <f t="shared" si="0"/>
        <v>1</v>
      </c>
      <c r="B7" t="s">
        <v>1002</v>
      </c>
      <c r="C7">
        <v>575231</v>
      </c>
      <c r="D7" t="s">
        <v>1002</v>
      </c>
      <c r="E7">
        <v>687057</v>
      </c>
      <c r="F7" t="s">
        <v>996</v>
      </c>
      <c r="G7">
        <f>748151+109742</f>
        <v>857893</v>
      </c>
      <c r="H7" t="s">
        <v>982</v>
      </c>
      <c r="I7">
        <f>1238077+55400</f>
        <v>1293477</v>
      </c>
      <c r="J7" t="s">
        <v>986</v>
      </c>
      <c r="K7">
        <v>1623568</v>
      </c>
      <c r="L7" t="s">
        <v>986</v>
      </c>
      <c r="M7">
        <v>1849641</v>
      </c>
      <c r="N7" t="s">
        <v>986</v>
      </c>
      <c r="O7">
        <v>1670128</v>
      </c>
      <c r="P7" s="13" t="s">
        <v>986</v>
      </c>
      <c r="Q7">
        <f>1511598+179303</f>
        <v>1690901</v>
      </c>
      <c r="R7" t="s">
        <v>985</v>
      </c>
      <c r="S7">
        <v>1595125</v>
      </c>
      <c r="T7" t="s">
        <v>932</v>
      </c>
      <c r="U7" s="6">
        <v>4168621</v>
      </c>
      <c r="V7" t="s">
        <v>589</v>
      </c>
      <c r="W7" s="6">
        <v>5007956</v>
      </c>
      <c r="X7" t="s">
        <v>435</v>
      </c>
      <c r="Y7" s="6">
        <v>5920487</v>
      </c>
      <c r="Z7" t="s">
        <v>932</v>
      </c>
      <c r="AA7" s="6">
        <v>6263245</v>
      </c>
    </row>
    <row r="8" spans="1:27" ht="17" x14ac:dyDescent="0.2">
      <c r="A8" s="7" t="b">
        <f t="shared" si="0"/>
        <v>1</v>
      </c>
      <c r="B8" t="s">
        <v>990</v>
      </c>
      <c r="C8">
        <f>509012+21128</f>
        <v>530140</v>
      </c>
      <c r="D8" t="s">
        <v>993</v>
      </c>
      <c r="E8">
        <f>416967+40480+150289</f>
        <v>607736</v>
      </c>
      <c r="F8" t="s">
        <v>225</v>
      </c>
      <c r="G8">
        <v>796846</v>
      </c>
      <c r="H8" t="s">
        <v>993</v>
      </c>
      <c r="I8">
        <f>634437+82179+284136</f>
        <v>1000752</v>
      </c>
      <c r="J8" t="s">
        <v>993</v>
      </c>
      <c r="K8">
        <f>634584+85509+302232</f>
        <v>1022325</v>
      </c>
      <c r="L8" t="s">
        <v>993</v>
      </c>
      <c r="M8">
        <f>775475+113824+384668</f>
        <v>1273967</v>
      </c>
      <c r="N8" t="s">
        <v>987</v>
      </c>
      <c r="O8">
        <f>721987+174344+356303</f>
        <v>1252634</v>
      </c>
      <c r="P8" s="13" t="s">
        <v>987</v>
      </c>
      <c r="Q8">
        <f>943735+393520</f>
        <v>1337255</v>
      </c>
      <c r="R8" t="s">
        <v>986</v>
      </c>
      <c r="S8">
        <f>1203483+161127</f>
        <v>1364610</v>
      </c>
      <c r="T8" t="s">
        <v>148</v>
      </c>
      <c r="U8" s="6">
        <v>4133895</v>
      </c>
      <c r="V8" t="s">
        <v>932</v>
      </c>
      <c r="W8" s="6">
        <v>4850183</v>
      </c>
      <c r="X8" t="s">
        <v>932</v>
      </c>
      <c r="Y8" s="6">
        <v>5649672</v>
      </c>
      <c r="Z8" t="s">
        <v>589</v>
      </c>
      <c r="AA8" s="6">
        <v>6198782</v>
      </c>
    </row>
    <row r="9" spans="1:27" ht="17" x14ac:dyDescent="0.2">
      <c r="A9" s="7" t="b">
        <f t="shared" si="0"/>
        <v>1</v>
      </c>
      <c r="B9" t="s">
        <v>993</v>
      </c>
      <c r="C9">
        <f>342801+67040+13200</f>
        <v>423041</v>
      </c>
      <c r="D9" t="s">
        <v>225</v>
      </c>
      <c r="E9">
        <v>560767</v>
      </c>
      <c r="F9" t="s">
        <v>993</v>
      </c>
      <c r="G9">
        <f>506779+56020+216307</f>
        <v>779106</v>
      </c>
      <c r="H9" t="s">
        <v>225</v>
      </c>
      <c r="I9">
        <v>900454</v>
      </c>
      <c r="J9" t="s">
        <v>990</v>
      </c>
      <c r="K9">
        <f>859152+62400</f>
        <v>921552</v>
      </c>
      <c r="L9" t="s">
        <v>990</v>
      </c>
      <c r="M9">
        <v>949765</v>
      </c>
      <c r="N9" t="s">
        <v>993</v>
      </c>
      <c r="O9">
        <f>740325+367539+111600</f>
        <v>1219464</v>
      </c>
      <c r="P9" s="13" t="s">
        <v>985</v>
      </c>
      <c r="Q9">
        <v>1232834</v>
      </c>
      <c r="R9" t="s">
        <v>987</v>
      </c>
      <c r="S9">
        <f>976968+385258</f>
        <v>1362226</v>
      </c>
      <c r="T9" t="s">
        <v>589</v>
      </c>
      <c r="U9" s="6">
        <v>4056228</v>
      </c>
      <c r="V9" t="s">
        <v>435</v>
      </c>
      <c r="W9" s="6">
        <v>4693520</v>
      </c>
      <c r="X9" t="s">
        <v>589</v>
      </c>
      <c r="Y9" s="6">
        <v>5566294</v>
      </c>
      <c r="Z9" t="s">
        <v>702</v>
      </c>
      <c r="AA9" s="6">
        <v>6096372</v>
      </c>
    </row>
    <row r="10" spans="1:27" ht="17" x14ac:dyDescent="0.2">
      <c r="A10" s="7" t="b">
        <f t="shared" si="0"/>
        <v>1</v>
      </c>
      <c r="B10" t="s">
        <v>225</v>
      </c>
      <c r="C10">
        <v>381886</v>
      </c>
      <c r="D10" t="s">
        <v>990</v>
      </c>
      <c r="E10">
        <v>558596</v>
      </c>
      <c r="F10" t="s">
        <v>1002</v>
      </c>
      <c r="G10">
        <v>772908</v>
      </c>
      <c r="H10" t="s">
        <v>996</v>
      </c>
      <c r="I10">
        <f>781218+113643</f>
        <v>894861</v>
      </c>
      <c r="J10" t="s">
        <v>996</v>
      </c>
      <c r="K10">
        <f>770859+110978</f>
        <v>881837</v>
      </c>
      <c r="L10" t="s">
        <v>996</v>
      </c>
      <c r="M10">
        <f>801405+120788</f>
        <v>922193</v>
      </c>
      <c r="N10" t="s">
        <v>990</v>
      </c>
      <c r="O10">
        <v>939079</v>
      </c>
      <c r="P10" s="13" t="s">
        <v>993</v>
      </c>
      <c r="Q10">
        <f>715741+361620</f>
        <v>1077361</v>
      </c>
      <c r="R10" t="s">
        <v>993</v>
      </c>
      <c r="S10">
        <f>679090+339313</f>
        <v>1018403</v>
      </c>
      <c r="T10" t="s">
        <v>262</v>
      </c>
      <c r="U10" s="6">
        <v>3984437</v>
      </c>
      <c r="V10" t="s">
        <v>277</v>
      </c>
      <c r="W10" s="6">
        <v>4452778</v>
      </c>
      <c r="X10" t="s">
        <v>76</v>
      </c>
      <c r="Y10" s="6">
        <v>5286750</v>
      </c>
      <c r="Z10" t="s">
        <v>76</v>
      </c>
      <c r="AA10" s="6">
        <v>5949951</v>
      </c>
    </row>
    <row r="11" spans="1:27" ht="17" x14ac:dyDescent="0.2">
      <c r="A11" s="7" t="b">
        <f t="shared" si="0"/>
        <v>1</v>
      </c>
      <c r="B11" t="s">
        <v>1007</v>
      </c>
      <c r="C11">
        <v>352470</v>
      </c>
      <c r="D11" t="s">
        <v>986</v>
      </c>
      <c r="E11">
        <v>465842</v>
      </c>
      <c r="F11" t="s">
        <v>990</v>
      </c>
      <c r="G11">
        <v>733864</v>
      </c>
      <c r="H11" t="s">
        <v>1002</v>
      </c>
      <c r="I11">
        <v>822014</v>
      </c>
      <c r="J11" t="s">
        <v>225</v>
      </c>
      <c r="K11">
        <v>878350</v>
      </c>
      <c r="L11" t="s">
        <v>225</v>
      </c>
      <c r="M11">
        <v>914804</v>
      </c>
      <c r="N11" t="s">
        <v>985</v>
      </c>
      <c r="O11">
        <v>938268</v>
      </c>
      <c r="P11" s="13" t="s">
        <v>990</v>
      </c>
      <c r="Q11">
        <f>905868+113500</f>
        <v>1019368</v>
      </c>
      <c r="R11" t="s">
        <v>931</v>
      </c>
      <c r="S11">
        <f>638493+160132+152700</f>
        <v>951325</v>
      </c>
      <c r="T11" t="s">
        <v>435</v>
      </c>
      <c r="U11" s="6">
        <v>3750846</v>
      </c>
      <c r="V11" t="s">
        <v>148</v>
      </c>
      <c r="W11" s="6">
        <v>4392533</v>
      </c>
      <c r="X11" t="s">
        <v>148</v>
      </c>
      <c r="Y11" s="6">
        <v>4552598</v>
      </c>
      <c r="Z11" t="s">
        <v>148</v>
      </c>
      <c r="AA11" s="6">
        <v>4875390</v>
      </c>
    </row>
    <row r="12" spans="1:27" ht="17" x14ac:dyDescent="0.2">
      <c r="A12" s="7" t="b">
        <f t="shared" si="0"/>
        <v>1</v>
      </c>
      <c r="B12" t="s">
        <v>218</v>
      </c>
      <c r="C12">
        <v>325929</v>
      </c>
      <c r="D12" t="s">
        <v>1007</v>
      </c>
      <c r="E12">
        <v>423789</v>
      </c>
      <c r="F12" t="s">
        <v>982</v>
      </c>
      <c r="G12">
        <v>576770</v>
      </c>
      <c r="H12" t="s">
        <v>990</v>
      </c>
      <c r="I12">
        <v>804951</v>
      </c>
      <c r="J12" t="s">
        <v>1002</v>
      </c>
      <c r="K12">
        <v>816076</v>
      </c>
      <c r="L12" t="s">
        <v>987</v>
      </c>
      <c r="M12">
        <f>447291+163485+278895</f>
        <v>889671</v>
      </c>
      <c r="N12" t="s">
        <v>225</v>
      </c>
      <c r="O12">
        <v>876115</v>
      </c>
      <c r="P12" s="13" t="s">
        <v>931</v>
      </c>
      <c r="Q12">
        <f>756570+174387</f>
        <v>930957</v>
      </c>
      <c r="R12" t="s">
        <v>988</v>
      </c>
      <c r="S12">
        <v>913762</v>
      </c>
      <c r="T12" t="s">
        <v>791</v>
      </c>
      <c r="U12" s="6">
        <v>3711756</v>
      </c>
      <c r="V12" t="s">
        <v>76</v>
      </c>
      <c r="W12" s="6">
        <v>4263135</v>
      </c>
      <c r="X12" t="s">
        <v>791</v>
      </c>
      <c r="Y12" s="6">
        <v>4335587</v>
      </c>
      <c r="Z12" t="s">
        <v>704</v>
      </c>
      <c r="AA12" s="6">
        <v>4857962</v>
      </c>
    </row>
    <row r="13" spans="1:27" ht="17" x14ac:dyDescent="0.2">
      <c r="A13" s="7" t="b">
        <f t="shared" si="0"/>
        <v>1</v>
      </c>
      <c r="B13" t="s">
        <v>997</v>
      </c>
      <c r="C13">
        <v>287181</v>
      </c>
      <c r="D13" t="s">
        <v>994</v>
      </c>
      <c r="E13">
        <v>373998</v>
      </c>
      <c r="F13" t="s">
        <v>710</v>
      </c>
      <c r="G13">
        <v>533953</v>
      </c>
      <c r="H13" t="s">
        <v>710</v>
      </c>
      <c r="I13">
        <v>588340</v>
      </c>
      <c r="J13" t="s">
        <v>710</v>
      </c>
      <c r="K13">
        <v>671780</v>
      </c>
      <c r="L13" t="s">
        <v>1002</v>
      </c>
      <c r="M13">
        <v>856843</v>
      </c>
      <c r="N13" t="s">
        <v>996</v>
      </c>
      <c r="O13">
        <f>697248+107700</f>
        <v>804948</v>
      </c>
      <c r="P13" s="13" t="s">
        <v>225</v>
      </c>
      <c r="Q13">
        <v>750991</v>
      </c>
      <c r="R13" t="s">
        <v>989</v>
      </c>
      <c r="S13">
        <v>875545</v>
      </c>
      <c r="T13" t="s">
        <v>76</v>
      </c>
      <c r="U13" s="6">
        <v>3081858</v>
      </c>
      <c r="V13" t="s">
        <v>791</v>
      </c>
      <c r="W13" s="6">
        <v>4123734</v>
      </c>
      <c r="X13" t="s">
        <v>277</v>
      </c>
      <c r="Y13" s="6">
        <v>4296290</v>
      </c>
      <c r="Z13" t="s">
        <v>791</v>
      </c>
      <c r="AA13" s="6">
        <v>4729484</v>
      </c>
    </row>
    <row r="14" spans="1:27" ht="17" x14ac:dyDescent="0.2">
      <c r="A14" s="7" t="b">
        <f t="shared" si="0"/>
        <v>1</v>
      </c>
      <c r="B14" t="s">
        <v>986</v>
      </c>
      <c r="C14">
        <v>285702</v>
      </c>
      <c r="D14" t="s">
        <v>218</v>
      </c>
      <c r="E14">
        <v>363635</v>
      </c>
      <c r="F14" t="s">
        <v>1007</v>
      </c>
      <c r="G14">
        <v>506892</v>
      </c>
      <c r="H14" t="s">
        <v>994</v>
      </c>
      <c r="I14">
        <v>578219</v>
      </c>
      <c r="J14" t="s">
        <v>931</v>
      </c>
      <c r="K14">
        <v>663116</v>
      </c>
      <c r="L14" t="s">
        <v>931</v>
      </c>
      <c r="M14">
        <v>802224</v>
      </c>
      <c r="N14" t="s">
        <v>931</v>
      </c>
      <c r="O14">
        <v>764064</v>
      </c>
      <c r="P14" s="13" t="s">
        <v>992</v>
      </c>
      <c r="Q14">
        <v>744697</v>
      </c>
      <c r="R14" t="s">
        <v>638</v>
      </c>
      <c r="S14">
        <v>804219</v>
      </c>
      <c r="T14" t="s">
        <v>757</v>
      </c>
      <c r="U14" s="6">
        <v>2588793</v>
      </c>
      <c r="V14" t="s">
        <v>757</v>
      </c>
      <c r="W14" s="6">
        <v>3254799</v>
      </c>
      <c r="X14" t="s">
        <v>757</v>
      </c>
      <c r="Y14" s="6">
        <v>4224966</v>
      </c>
      <c r="Z14" t="s">
        <v>757</v>
      </c>
      <c r="AA14" s="6">
        <v>4622361</v>
      </c>
    </row>
    <row r="15" spans="1:27" ht="17" x14ac:dyDescent="0.2">
      <c r="A15" s="7" t="b">
        <f t="shared" si="0"/>
        <v>1</v>
      </c>
      <c r="B15" t="s">
        <v>994</v>
      </c>
      <c r="C15">
        <v>285315</v>
      </c>
      <c r="D15" s="12" t="s">
        <v>997</v>
      </c>
      <c r="E15">
        <v>339121</v>
      </c>
      <c r="F15" t="s">
        <v>994</v>
      </c>
      <c r="G15">
        <v>457187</v>
      </c>
      <c r="H15" t="s">
        <v>1007</v>
      </c>
      <c r="I15">
        <v>573177</v>
      </c>
      <c r="J15" t="s">
        <v>994</v>
      </c>
      <c r="K15">
        <v>587522</v>
      </c>
      <c r="L15" t="s">
        <v>710</v>
      </c>
      <c r="M15">
        <v>676815</v>
      </c>
      <c r="N15" t="s">
        <v>1002</v>
      </c>
      <c r="O15">
        <v>750038</v>
      </c>
      <c r="P15" s="13" t="s">
        <v>994</v>
      </c>
      <c r="Q15">
        <v>717111</v>
      </c>
      <c r="R15" t="s">
        <v>268</v>
      </c>
      <c r="S15">
        <v>803724</v>
      </c>
      <c r="T15" t="s">
        <v>597</v>
      </c>
      <c r="U15" s="6">
        <v>2580685</v>
      </c>
      <c r="V15" t="s">
        <v>704</v>
      </c>
      <c r="W15" s="6">
        <v>3251884</v>
      </c>
      <c r="X15" t="s">
        <v>704</v>
      </c>
      <c r="Y15" s="6">
        <v>4193127</v>
      </c>
      <c r="Z15" t="s">
        <v>277</v>
      </c>
      <c r="AA15" s="6">
        <v>4326442</v>
      </c>
    </row>
    <row r="16" spans="1:27" ht="17" x14ac:dyDescent="0.2">
      <c r="A16" s="7" t="b">
        <f t="shared" si="0"/>
        <v>1</v>
      </c>
      <c r="B16" t="s">
        <v>931</v>
      </c>
      <c r="C16">
        <v>278794</v>
      </c>
      <c r="D16" s="12" t="s">
        <v>931</v>
      </c>
      <c r="E16">
        <v>331132</v>
      </c>
      <c r="F16" t="s">
        <v>931</v>
      </c>
      <c r="G16">
        <v>437624</v>
      </c>
      <c r="H16" t="s">
        <v>931</v>
      </c>
      <c r="I16">
        <v>486957</v>
      </c>
      <c r="J16" t="s">
        <v>1007</v>
      </c>
      <c r="K16">
        <v>575944</v>
      </c>
      <c r="L16" t="s">
        <v>994</v>
      </c>
      <c r="M16">
        <v>637464</v>
      </c>
      <c r="N16" t="s">
        <v>994</v>
      </c>
      <c r="O16">
        <v>741315</v>
      </c>
      <c r="P16" s="13" t="s">
        <v>989</v>
      </c>
      <c r="Q16">
        <v>696816</v>
      </c>
      <c r="R16" t="s">
        <v>385</v>
      </c>
      <c r="S16">
        <v>798482</v>
      </c>
      <c r="T16" t="s">
        <v>1002</v>
      </c>
      <c r="U16" s="6">
        <v>2560340</v>
      </c>
      <c r="V16" t="s">
        <v>809</v>
      </c>
      <c r="W16" s="6">
        <v>3043934</v>
      </c>
      <c r="X16" t="s">
        <v>809</v>
      </c>
      <c r="Y16" s="6">
        <v>3439805</v>
      </c>
      <c r="Z16" t="s">
        <v>809</v>
      </c>
      <c r="AA16" s="6">
        <v>3939363</v>
      </c>
    </row>
    <row r="17" spans="1:27" ht="17" x14ac:dyDescent="0.2">
      <c r="A17" s="7" t="b">
        <f t="shared" si="0"/>
        <v>1</v>
      </c>
      <c r="B17" s="12" t="s">
        <v>710</v>
      </c>
      <c r="C17">
        <v>238645</v>
      </c>
      <c r="D17" s="12" t="s">
        <v>710</v>
      </c>
      <c r="E17">
        <v>321686</v>
      </c>
      <c r="F17" t="s">
        <v>999</v>
      </c>
      <c r="G17">
        <f>315360+97099</f>
        <v>412459</v>
      </c>
      <c r="H17" s="12" t="s">
        <v>999</v>
      </c>
      <c r="I17">
        <f>365635+106891</f>
        <v>472526</v>
      </c>
      <c r="J17" t="s">
        <v>997</v>
      </c>
      <c r="K17">
        <v>494583</v>
      </c>
      <c r="L17" t="s">
        <v>999</v>
      </c>
      <c r="M17">
        <f>467676+143779</f>
        <v>611455</v>
      </c>
      <c r="N17" t="s">
        <v>999</v>
      </c>
      <c r="O17">
        <f>557142+148080</f>
        <v>705222</v>
      </c>
      <c r="P17" s="13" t="s">
        <v>999</v>
      </c>
      <c r="Q17">
        <f>530816+154682</f>
        <v>685498</v>
      </c>
      <c r="R17" t="s">
        <v>990</v>
      </c>
      <c r="S17">
        <v>786719</v>
      </c>
      <c r="T17" t="s">
        <v>809</v>
      </c>
      <c r="U17" s="6">
        <v>2559136</v>
      </c>
      <c r="V17" t="s">
        <v>597</v>
      </c>
      <c r="W17" s="6">
        <v>3016979</v>
      </c>
      <c r="X17" t="s">
        <v>597</v>
      </c>
      <c r="Y17" s="6">
        <v>3333630</v>
      </c>
      <c r="Z17" t="s">
        <v>597</v>
      </c>
      <c r="AA17" s="6">
        <v>3614162</v>
      </c>
    </row>
    <row r="18" spans="1:27" ht="17" x14ac:dyDescent="0.2">
      <c r="A18" s="7" t="b">
        <f t="shared" si="0"/>
        <v>1</v>
      </c>
      <c r="B18" s="12" t="s">
        <v>1010</v>
      </c>
      <c r="C18">
        <v>204712</v>
      </c>
      <c r="D18" s="12" t="s">
        <v>982</v>
      </c>
      <c r="E18">
        <v>319269</v>
      </c>
      <c r="F18" t="s">
        <v>218</v>
      </c>
      <c r="G18">
        <v>401225</v>
      </c>
      <c r="H18" t="s">
        <v>1004</v>
      </c>
      <c r="I18">
        <v>464468</v>
      </c>
      <c r="J18" t="s">
        <v>1004</v>
      </c>
      <c r="K18">
        <v>492479</v>
      </c>
      <c r="L18" t="s">
        <v>985</v>
      </c>
      <c r="M18">
        <v>596221</v>
      </c>
      <c r="N18" t="s">
        <v>997</v>
      </c>
      <c r="O18">
        <v>627530</v>
      </c>
      <c r="P18" s="13" t="s">
        <v>988</v>
      </c>
      <c r="Q18">
        <v>665170</v>
      </c>
      <c r="R18" t="s">
        <v>991</v>
      </c>
      <c r="S18">
        <v>785973</v>
      </c>
      <c r="T18" t="s">
        <v>787</v>
      </c>
      <c r="U18" s="6">
        <v>2498016</v>
      </c>
      <c r="V18" t="s">
        <v>787</v>
      </c>
      <c r="W18" s="6">
        <v>2813839</v>
      </c>
      <c r="X18" t="s">
        <v>787</v>
      </c>
      <c r="Y18" s="6">
        <v>3095349</v>
      </c>
      <c r="Z18" t="s">
        <v>787</v>
      </c>
      <c r="AA18" s="6">
        <v>3343364</v>
      </c>
    </row>
    <row r="19" spans="1:27" ht="17" x14ac:dyDescent="0.2">
      <c r="A19" s="7" t="b">
        <f t="shared" si="0"/>
        <v>1</v>
      </c>
      <c r="B19" s="12" t="s">
        <v>1004</v>
      </c>
      <c r="C19">
        <v>202764</v>
      </c>
      <c r="D19" s="12" t="s">
        <v>1004</v>
      </c>
      <c r="E19">
        <v>301418</v>
      </c>
      <c r="F19" t="s">
        <v>997</v>
      </c>
      <c r="G19">
        <v>387264</v>
      </c>
      <c r="H19" t="s">
        <v>997</v>
      </c>
      <c r="I19">
        <v>458825</v>
      </c>
      <c r="J19" t="s">
        <v>999</v>
      </c>
      <c r="K19">
        <f>368363+109480</f>
        <v>477843</v>
      </c>
      <c r="L19" t="s">
        <v>1007</v>
      </c>
      <c r="M19">
        <v>580198</v>
      </c>
      <c r="N19" t="s">
        <v>710</v>
      </c>
      <c r="O19">
        <v>604313</v>
      </c>
      <c r="P19" s="13" t="s">
        <v>991</v>
      </c>
      <c r="Q19">
        <v>654289</v>
      </c>
      <c r="R19" t="s">
        <v>992</v>
      </c>
      <c r="S19">
        <v>711599</v>
      </c>
      <c r="T19" t="s">
        <v>710</v>
      </c>
      <c r="U19" s="6">
        <v>2468289</v>
      </c>
      <c r="V19" t="s">
        <v>1002</v>
      </c>
      <c r="W19" s="6">
        <v>2675562</v>
      </c>
      <c r="X19" t="s">
        <v>1002</v>
      </c>
      <c r="Y19" s="6">
        <v>2787752</v>
      </c>
      <c r="Z19" t="s">
        <v>874</v>
      </c>
      <c r="AA19" s="6">
        <v>3142663</v>
      </c>
    </row>
    <row r="20" spans="1:27" ht="17" x14ac:dyDescent="0.2">
      <c r="A20" s="7" t="b">
        <f t="shared" si="0"/>
        <v>1</v>
      </c>
      <c r="B20" s="12" t="s">
        <v>1024</v>
      </c>
      <c r="C20">
        <v>175604</v>
      </c>
      <c r="D20" s="12" t="s">
        <v>473</v>
      </c>
      <c r="E20">
        <v>248462</v>
      </c>
      <c r="F20" t="s">
        <v>1004</v>
      </c>
      <c r="G20">
        <v>380664</v>
      </c>
      <c r="H20" t="s">
        <v>218</v>
      </c>
      <c r="I20">
        <v>451251</v>
      </c>
      <c r="J20" t="s">
        <v>987</v>
      </c>
      <c r="K20">
        <f>298520+177797</f>
        <v>476317</v>
      </c>
      <c r="L20" t="s">
        <v>997</v>
      </c>
      <c r="M20">
        <v>570455</v>
      </c>
      <c r="N20" t="s">
        <v>991</v>
      </c>
      <c r="O20">
        <v>587745</v>
      </c>
      <c r="P20" s="13" t="s">
        <v>996</v>
      </c>
      <c r="Q20">
        <v>641167</v>
      </c>
      <c r="R20" t="s">
        <v>998</v>
      </c>
      <c r="S20">
        <f>529295+144900</f>
        <v>674195</v>
      </c>
      <c r="T20" t="s">
        <v>91</v>
      </c>
      <c r="U20" s="6">
        <v>2382172</v>
      </c>
      <c r="V20" t="s">
        <v>91</v>
      </c>
      <c r="W20" s="6">
        <v>2553137</v>
      </c>
      <c r="X20" t="s">
        <v>874</v>
      </c>
      <c r="Y20" s="6">
        <v>2783462</v>
      </c>
      <c r="Z20" t="s">
        <v>274</v>
      </c>
      <c r="AA20" s="6">
        <v>2932415</v>
      </c>
    </row>
    <row r="21" spans="1:27" ht="17" x14ac:dyDescent="0.2">
      <c r="A21" s="7" t="b">
        <f t="shared" si="0"/>
        <v>1</v>
      </c>
      <c r="B21" s="12" t="s">
        <v>992</v>
      </c>
      <c r="C21">
        <v>169240</v>
      </c>
      <c r="D21" s="12" t="s">
        <v>999</v>
      </c>
      <c r="E21">
        <v>237265</v>
      </c>
      <c r="F21" t="s">
        <v>473</v>
      </c>
      <c r="G21">
        <v>324459</v>
      </c>
      <c r="H21" s="12" t="s">
        <v>987</v>
      </c>
      <c r="I21">
        <f>263730+163447</f>
        <v>427177</v>
      </c>
      <c r="J21" t="s">
        <v>218</v>
      </c>
      <c r="K21">
        <v>455637</v>
      </c>
      <c r="L21" t="s">
        <v>1004</v>
      </c>
      <c r="M21">
        <v>521778</v>
      </c>
      <c r="N21" t="s">
        <v>989</v>
      </c>
      <c r="O21">
        <v>573278</v>
      </c>
      <c r="P21" s="13" t="s">
        <v>582</v>
      </c>
      <c r="Q21">
        <v>623536</v>
      </c>
      <c r="R21" t="s">
        <v>999</v>
      </c>
      <c r="S21">
        <f>493878+158592</f>
        <v>652470</v>
      </c>
      <c r="T21" t="s">
        <v>704</v>
      </c>
      <c r="U21" s="6">
        <v>2238498</v>
      </c>
      <c r="V21" t="s">
        <v>710</v>
      </c>
      <c r="W21" s="6">
        <v>2431233</v>
      </c>
      <c r="X21" t="s">
        <v>91</v>
      </c>
      <c r="Y21" s="6">
        <v>2710602</v>
      </c>
      <c r="Z21" t="s">
        <v>1002</v>
      </c>
      <c r="AA21" s="6">
        <v>2805465</v>
      </c>
    </row>
    <row r="22" spans="1:27" ht="17" x14ac:dyDescent="0.2">
      <c r="A22" s="7" t="b">
        <f t="shared" si="0"/>
        <v>0</v>
      </c>
      <c r="B22" s="12" t="s">
        <v>473</v>
      </c>
      <c r="C22">
        <v>163873</v>
      </c>
      <c r="D22" s="12" t="s">
        <v>992</v>
      </c>
      <c r="E22">
        <v>233742</v>
      </c>
      <c r="F22" t="s">
        <v>992</v>
      </c>
      <c r="G22">
        <v>314231</v>
      </c>
      <c r="H22" s="12" t="s">
        <v>473</v>
      </c>
      <c r="I22">
        <v>399792</v>
      </c>
      <c r="J22" t="s">
        <v>473</v>
      </c>
      <c r="K22">
        <v>399282</v>
      </c>
      <c r="L22" t="s">
        <v>218</v>
      </c>
      <c r="M22">
        <v>504005</v>
      </c>
      <c r="N22" t="s">
        <v>1007</v>
      </c>
      <c r="O22">
        <v>532810</v>
      </c>
      <c r="P22" s="13" t="s">
        <v>1002</v>
      </c>
      <c r="Q22">
        <v>622283</v>
      </c>
      <c r="R22" t="s">
        <v>1000</v>
      </c>
      <c r="S22">
        <f>492756+158694</f>
        <v>651450</v>
      </c>
      <c r="T22" t="s">
        <v>794</v>
      </c>
      <c r="U22" s="6">
        <v>2217966</v>
      </c>
      <c r="V22" t="s">
        <v>874</v>
      </c>
      <c r="W22" s="6">
        <v>2396038</v>
      </c>
      <c r="X22" t="s">
        <v>274</v>
      </c>
      <c r="Y22" s="6">
        <v>2543602</v>
      </c>
      <c r="Z22" t="s">
        <v>91</v>
      </c>
      <c r="AA22" s="6">
        <v>2802789</v>
      </c>
    </row>
    <row r="23" spans="1:27" ht="17" x14ac:dyDescent="0.2">
      <c r="A23" s="7" t="b">
        <f t="shared" si="0"/>
        <v>1</v>
      </c>
      <c r="B23" t="s">
        <v>1015</v>
      </c>
      <c r="C23">
        <v>163175</v>
      </c>
      <c r="D23" s="12" t="s">
        <v>1024</v>
      </c>
      <c r="E23">
        <v>224349</v>
      </c>
      <c r="F23" s="12" t="s">
        <v>762</v>
      </c>
      <c r="G23">
        <v>295894</v>
      </c>
      <c r="H23" s="12" t="s">
        <v>992</v>
      </c>
      <c r="I23">
        <v>364220</v>
      </c>
      <c r="J23" t="s">
        <v>992</v>
      </c>
      <c r="K23">
        <v>387016</v>
      </c>
      <c r="L23" t="s">
        <v>473</v>
      </c>
      <c r="M23">
        <v>456612</v>
      </c>
      <c r="N23" t="s">
        <v>218</v>
      </c>
      <c r="O23">
        <v>502638</v>
      </c>
      <c r="P23" s="13" t="s">
        <v>998</v>
      </c>
      <c r="Q23">
        <f>480269+120800</f>
        <v>601069</v>
      </c>
      <c r="R23" t="s">
        <v>582</v>
      </c>
      <c r="S23">
        <v>646226</v>
      </c>
      <c r="T23" t="s">
        <v>226</v>
      </c>
      <c r="U23" s="6">
        <v>2102207</v>
      </c>
      <c r="V23" t="s">
        <v>794</v>
      </c>
      <c r="W23" s="6">
        <v>2387790</v>
      </c>
      <c r="X23" t="s">
        <v>710</v>
      </c>
      <c r="Y23" s="6">
        <v>2356302</v>
      </c>
      <c r="Z23" t="s">
        <v>208</v>
      </c>
      <c r="AA23" s="6">
        <v>2594090</v>
      </c>
    </row>
    <row r="24" spans="1:27" ht="17" x14ac:dyDescent="0.2">
      <c r="A24" s="7" t="b">
        <f t="shared" si="0"/>
        <v>1</v>
      </c>
      <c r="B24" s="12" t="s">
        <v>762</v>
      </c>
      <c r="C24">
        <v>162647</v>
      </c>
      <c r="D24" s="12" t="s">
        <v>1010</v>
      </c>
      <c r="E24">
        <v>223951</v>
      </c>
      <c r="F24" s="12" t="s">
        <v>1000</v>
      </c>
      <c r="G24">
        <f>256590+36300</f>
        <v>292890</v>
      </c>
      <c r="H24" s="12" t="s">
        <v>762</v>
      </c>
      <c r="I24">
        <v>328170</v>
      </c>
      <c r="J24" t="s">
        <v>985</v>
      </c>
      <c r="K24">
        <v>384548</v>
      </c>
      <c r="L24" s="12" t="s">
        <v>992</v>
      </c>
      <c r="M24">
        <v>427256</v>
      </c>
      <c r="N24" t="s">
        <v>582</v>
      </c>
      <c r="O24">
        <v>497516</v>
      </c>
      <c r="P24" s="13" t="s">
        <v>997</v>
      </c>
      <c r="Q24">
        <v>593570</v>
      </c>
      <c r="R24" t="s">
        <v>588</v>
      </c>
      <c r="S24">
        <f>492033+153300</f>
        <v>645333</v>
      </c>
      <c r="T24" t="s">
        <v>874</v>
      </c>
      <c r="U24" s="6">
        <v>2067959</v>
      </c>
      <c r="V24" t="s">
        <v>274</v>
      </c>
      <c r="W24" s="6">
        <v>2179476</v>
      </c>
      <c r="X24" t="s">
        <v>794</v>
      </c>
      <c r="Y24" s="6">
        <v>2350326</v>
      </c>
      <c r="Z24" t="s">
        <v>672</v>
      </c>
      <c r="AA24" s="6">
        <v>2572962</v>
      </c>
    </row>
    <row r="25" spans="1:27" ht="17" x14ac:dyDescent="0.2">
      <c r="A25" s="7" t="b">
        <f t="shared" si="0"/>
        <v>1</v>
      </c>
      <c r="B25" s="12" t="s">
        <v>1000</v>
      </c>
      <c r="C25">
        <f>133924+24173</f>
        <v>158097</v>
      </c>
      <c r="D25" s="12" t="s">
        <v>762</v>
      </c>
      <c r="E25">
        <v>218197</v>
      </c>
      <c r="F25" s="12" t="s">
        <v>987</v>
      </c>
      <c r="G25">
        <f>162189+106592</f>
        <v>268781</v>
      </c>
      <c r="H25" s="12" t="s">
        <v>1010</v>
      </c>
      <c r="I25">
        <v>307787</v>
      </c>
      <c r="J25" t="s">
        <v>762</v>
      </c>
      <c r="K25">
        <v>325055</v>
      </c>
      <c r="L25" s="12" t="s">
        <v>1000</v>
      </c>
      <c r="M25">
        <v>415822</v>
      </c>
      <c r="N25" t="s">
        <v>1000</v>
      </c>
      <c r="O25">
        <v>493973</v>
      </c>
      <c r="P25" s="13" t="s">
        <v>588</v>
      </c>
      <c r="Q25">
        <f>437359+139656</f>
        <v>577015</v>
      </c>
      <c r="R25" t="s">
        <v>1004</v>
      </c>
      <c r="S25">
        <f>371032+270255</f>
        <v>641287</v>
      </c>
      <c r="T25" t="s">
        <v>218</v>
      </c>
      <c r="U25" s="6">
        <v>1851864</v>
      </c>
      <c r="V25" t="s">
        <v>226</v>
      </c>
      <c r="W25" s="6">
        <v>2148041</v>
      </c>
      <c r="X25" t="s">
        <v>208</v>
      </c>
      <c r="Y25" s="6">
        <v>2243926</v>
      </c>
      <c r="Z25" t="s">
        <v>786</v>
      </c>
      <c r="AA25" s="6">
        <v>2518036</v>
      </c>
    </row>
    <row r="26" spans="1:27" ht="17" x14ac:dyDescent="0.2">
      <c r="A26" s="7" t="b">
        <f t="shared" si="0"/>
        <v>1</v>
      </c>
      <c r="B26" s="12" t="s">
        <v>887</v>
      </c>
      <c r="C26">
        <v>131861</v>
      </c>
      <c r="D26" t="s">
        <v>1015</v>
      </c>
      <c r="E26">
        <v>214728</v>
      </c>
      <c r="F26" s="12" t="s">
        <v>1005</v>
      </c>
      <c r="G26">
        <v>258310</v>
      </c>
      <c r="H26" s="12" t="s">
        <v>1005</v>
      </c>
      <c r="I26">
        <v>301813</v>
      </c>
      <c r="J26" t="s">
        <v>1000</v>
      </c>
      <c r="K26">
        <v>322417</v>
      </c>
      <c r="L26" s="12" t="s">
        <v>991</v>
      </c>
      <c r="M26">
        <v>408492</v>
      </c>
      <c r="N26" t="s">
        <v>1003</v>
      </c>
      <c r="O26">
        <v>487506</v>
      </c>
      <c r="P26" s="13" t="s">
        <v>238</v>
      </c>
      <c r="Q26">
        <v>539735</v>
      </c>
      <c r="R26" t="s">
        <v>994</v>
      </c>
      <c r="S26">
        <v>636305</v>
      </c>
      <c r="T26" t="s">
        <v>274</v>
      </c>
      <c r="U26" s="6">
        <v>1650489</v>
      </c>
      <c r="V26" t="s">
        <v>218</v>
      </c>
      <c r="W26" s="6">
        <v>2017005</v>
      </c>
      <c r="X26" t="s">
        <v>726</v>
      </c>
      <c r="Y26" s="6">
        <v>2225996</v>
      </c>
      <c r="Z26" t="s">
        <v>726</v>
      </c>
      <c r="AA26" s="6">
        <v>2478810</v>
      </c>
    </row>
    <row r="27" spans="1:27" ht="17" x14ac:dyDescent="0.2">
      <c r="A27" s="7" t="b">
        <f t="shared" si="0"/>
        <v>1</v>
      </c>
      <c r="B27" s="12" t="s">
        <v>238</v>
      </c>
      <c r="C27">
        <v>125650</v>
      </c>
      <c r="D27" s="12" t="s">
        <v>1000</v>
      </c>
      <c r="E27">
        <v>213473</v>
      </c>
      <c r="F27" s="12" t="s">
        <v>887</v>
      </c>
      <c r="G27">
        <v>243268</v>
      </c>
      <c r="H27" s="12" t="s">
        <v>985</v>
      </c>
      <c r="I27">
        <v>292460</v>
      </c>
      <c r="J27" t="s">
        <v>1010</v>
      </c>
      <c r="K27">
        <v>319112</v>
      </c>
      <c r="L27" s="12" t="s">
        <v>582</v>
      </c>
      <c r="M27">
        <v>396045</v>
      </c>
      <c r="N27" t="s">
        <v>1004</v>
      </c>
      <c r="O27">
        <v>482971</v>
      </c>
      <c r="P27" s="13" t="s">
        <v>454</v>
      </c>
      <c r="Q27">
        <v>528986</v>
      </c>
      <c r="R27" t="s">
        <v>995</v>
      </c>
      <c r="S27">
        <v>629456</v>
      </c>
      <c r="T27" t="s">
        <v>473</v>
      </c>
      <c r="U27" s="6">
        <v>1614533</v>
      </c>
      <c r="V27" t="s">
        <v>726</v>
      </c>
      <c r="W27" s="6">
        <v>1927904</v>
      </c>
      <c r="X27" t="s">
        <v>776</v>
      </c>
      <c r="Y27" s="6">
        <v>2149151</v>
      </c>
      <c r="Z27" t="s">
        <v>776</v>
      </c>
      <c r="AA27" s="6">
        <v>2345210</v>
      </c>
    </row>
    <row r="28" spans="1:27" ht="17" x14ac:dyDescent="0.2">
      <c r="A28" s="7" t="b">
        <f t="shared" si="0"/>
        <v>1</v>
      </c>
      <c r="B28" s="12" t="s">
        <v>999</v>
      </c>
      <c r="C28">
        <f>80793+37768</f>
        <v>118561</v>
      </c>
      <c r="D28" s="12" t="s">
        <v>1005</v>
      </c>
      <c r="E28">
        <v>207279</v>
      </c>
      <c r="F28" s="12" t="s">
        <v>1024</v>
      </c>
      <c r="G28">
        <v>237692</v>
      </c>
      <c r="H28" s="12" t="s">
        <v>887</v>
      </c>
      <c r="I28">
        <v>290753</v>
      </c>
      <c r="J28" t="s">
        <v>238</v>
      </c>
      <c r="K28">
        <v>306182</v>
      </c>
      <c r="L28" s="12" t="s">
        <v>238</v>
      </c>
      <c r="M28">
        <v>375952</v>
      </c>
      <c r="N28" t="s">
        <v>992</v>
      </c>
      <c r="O28">
        <v>476354</v>
      </c>
      <c r="P28" s="13" t="s">
        <v>710</v>
      </c>
      <c r="Q28">
        <v>520135</v>
      </c>
      <c r="R28" t="s">
        <v>225</v>
      </c>
      <c r="S28">
        <v>573823</v>
      </c>
      <c r="T28" t="s">
        <v>793</v>
      </c>
      <c r="U28" s="6">
        <v>1534274</v>
      </c>
      <c r="V28" t="s">
        <v>473</v>
      </c>
      <c r="W28" s="6">
        <v>1811788</v>
      </c>
      <c r="X28" t="s">
        <v>786</v>
      </c>
      <c r="Y28" s="6">
        <v>2142521</v>
      </c>
      <c r="Z28" t="s">
        <v>710</v>
      </c>
      <c r="AA28" s="6">
        <v>2324743</v>
      </c>
    </row>
    <row r="29" spans="1:27" ht="17" x14ac:dyDescent="0.2">
      <c r="A29" s="7" t="b">
        <f t="shared" si="0"/>
        <v>0</v>
      </c>
      <c r="B29" s="12" t="s">
        <v>966</v>
      </c>
      <c r="C29">
        <v>118458</v>
      </c>
      <c r="D29" s="12" t="s">
        <v>238</v>
      </c>
      <c r="E29">
        <v>181536</v>
      </c>
      <c r="F29" s="12" t="s">
        <v>238</v>
      </c>
      <c r="G29">
        <v>237068</v>
      </c>
      <c r="H29" s="12" t="s">
        <v>238</v>
      </c>
      <c r="I29">
        <v>290663</v>
      </c>
      <c r="J29" t="s">
        <v>1005</v>
      </c>
      <c r="K29">
        <v>305408</v>
      </c>
      <c r="L29" s="12" t="s">
        <v>1005</v>
      </c>
      <c r="M29">
        <v>373698</v>
      </c>
      <c r="N29" t="s">
        <v>473</v>
      </c>
      <c r="O29">
        <v>475547</v>
      </c>
      <c r="P29" s="13" t="s">
        <v>1000</v>
      </c>
      <c r="Q29">
        <v>514793</v>
      </c>
      <c r="R29" t="s">
        <v>454</v>
      </c>
      <c r="S29">
        <v>571078</v>
      </c>
      <c r="T29" t="s">
        <v>726</v>
      </c>
      <c r="U29" s="6">
        <v>1523741</v>
      </c>
      <c r="V29" t="s">
        <v>776</v>
      </c>
      <c r="W29" s="6">
        <v>1796822</v>
      </c>
      <c r="X29" t="s">
        <v>218</v>
      </c>
      <c r="Y29" s="6">
        <v>2137755</v>
      </c>
      <c r="Z29" t="s">
        <v>513</v>
      </c>
      <c r="AA29" s="6">
        <v>2231647</v>
      </c>
    </row>
    <row r="30" spans="1:27" ht="17" x14ac:dyDescent="0.2">
      <c r="A30" s="7" t="b">
        <f t="shared" si="0"/>
        <v>1</v>
      </c>
      <c r="B30" t="s">
        <v>1037</v>
      </c>
      <c r="C30">
        <v>108619</v>
      </c>
      <c r="D30" s="12" t="s">
        <v>887</v>
      </c>
      <c r="E30">
        <v>168583</v>
      </c>
      <c r="F30" s="12" t="s">
        <v>1010</v>
      </c>
      <c r="G30">
        <v>234958</v>
      </c>
      <c r="H30" t="s">
        <v>1000</v>
      </c>
      <c r="I30">
        <v>287986</v>
      </c>
      <c r="J30" t="s">
        <v>1003</v>
      </c>
      <c r="K30">
        <v>302339</v>
      </c>
      <c r="L30" s="12" t="s">
        <v>1010</v>
      </c>
      <c r="M30">
        <v>369200</v>
      </c>
      <c r="N30" s="12" t="s">
        <v>238</v>
      </c>
      <c r="O30">
        <v>471368</v>
      </c>
      <c r="P30" s="13" t="s">
        <v>473</v>
      </c>
      <c r="Q30">
        <v>507150</v>
      </c>
      <c r="R30" t="s">
        <v>238</v>
      </c>
      <c r="S30">
        <v>565022</v>
      </c>
      <c r="T30" t="s">
        <v>736</v>
      </c>
      <c r="U30" s="6">
        <v>1509789</v>
      </c>
      <c r="V30" t="s">
        <v>208</v>
      </c>
      <c r="W30" s="6">
        <v>1742915</v>
      </c>
      <c r="X30" t="s">
        <v>672</v>
      </c>
      <c r="Y30" s="6">
        <v>2134402</v>
      </c>
      <c r="Z30" t="s">
        <v>218</v>
      </c>
      <c r="AA30" s="6">
        <v>2212945</v>
      </c>
    </row>
    <row r="31" spans="1:27" ht="17" x14ac:dyDescent="0.2">
      <c r="A31" s="7" t="b">
        <f t="shared" si="0"/>
        <v>0</v>
      </c>
      <c r="B31" s="12" t="s">
        <v>870</v>
      </c>
      <c r="C31">
        <v>108416</v>
      </c>
      <c r="D31" s="12" t="s">
        <v>987</v>
      </c>
      <c r="E31">
        <f>94207+73335</f>
        <v>167542</v>
      </c>
      <c r="F31" t="s">
        <v>1015</v>
      </c>
      <c r="G31">
        <v>234755</v>
      </c>
      <c r="H31" t="s">
        <v>1015</v>
      </c>
      <c r="I31">
        <v>271674</v>
      </c>
      <c r="J31" s="12" t="s">
        <v>582</v>
      </c>
      <c r="K31">
        <v>292929</v>
      </c>
      <c r="L31" t="s">
        <v>1037</v>
      </c>
      <c r="M31">
        <v>355322</v>
      </c>
      <c r="N31" s="12" t="s">
        <v>988</v>
      </c>
      <c r="O31">
        <v>460644</v>
      </c>
      <c r="P31" s="13" t="s">
        <v>1003</v>
      </c>
      <c r="Q31">
        <v>497016</v>
      </c>
      <c r="R31" t="s">
        <v>996</v>
      </c>
      <c r="S31">
        <v>563007</v>
      </c>
      <c r="T31" t="s">
        <v>776</v>
      </c>
      <c r="U31" s="6">
        <v>1506792</v>
      </c>
      <c r="V31" t="s">
        <v>793</v>
      </c>
      <c r="W31" s="6">
        <v>1735995</v>
      </c>
      <c r="X31" t="s">
        <v>226</v>
      </c>
      <c r="Y31" s="6">
        <v>2077278</v>
      </c>
      <c r="Z31" t="s">
        <v>87</v>
      </c>
      <c r="AA31" s="6">
        <v>2168316</v>
      </c>
    </row>
    <row r="32" spans="1:27" ht="17" x14ac:dyDescent="0.2">
      <c r="A32" s="7" t="b">
        <f t="shared" si="0"/>
        <v>0</v>
      </c>
      <c r="B32" s="12" t="s">
        <v>1039</v>
      </c>
      <c r="C32">
        <v>108044</v>
      </c>
      <c r="D32" s="12" t="s">
        <v>1003</v>
      </c>
      <c r="E32">
        <v>154866</v>
      </c>
      <c r="F32" s="12" t="s">
        <v>19</v>
      </c>
      <c r="G32">
        <v>208418</v>
      </c>
      <c r="H32" s="12" t="s">
        <v>1003</v>
      </c>
      <c r="I32">
        <v>270496</v>
      </c>
      <c r="J32" t="s">
        <v>1015</v>
      </c>
      <c r="K32">
        <v>287794</v>
      </c>
      <c r="L32" s="12" t="s">
        <v>989</v>
      </c>
      <c r="M32">
        <v>334408</v>
      </c>
      <c r="N32" t="s">
        <v>1037</v>
      </c>
      <c r="O32">
        <v>433701</v>
      </c>
      <c r="P32" s="13" t="s">
        <v>1014</v>
      </c>
      <c r="Q32">
        <f>277805+216260</f>
        <v>494065</v>
      </c>
      <c r="R32" t="s">
        <v>997</v>
      </c>
      <c r="S32">
        <v>557960</v>
      </c>
      <c r="T32" t="s">
        <v>919</v>
      </c>
      <c r="U32" s="6">
        <v>1485333</v>
      </c>
      <c r="V32" t="s">
        <v>786</v>
      </c>
      <c r="W32" s="6">
        <v>1711578</v>
      </c>
      <c r="X32" t="s">
        <v>473</v>
      </c>
      <c r="Y32" s="6">
        <v>2009341</v>
      </c>
      <c r="Z32" t="s">
        <v>473</v>
      </c>
      <c r="AA32" s="6">
        <v>2143651</v>
      </c>
    </row>
    <row r="33" spans="1:27" ht="17" x14ac:dyDescent="0.2">
      <c r="A33" s="7" t="b">
        <f t="shared" si="0"/>
        <v>1</v>
      </c>
      <c r="B33" t="s">
        <v>1032</v>
      </c>
      <c r="C33">
        <v>105235</v>
      </c>
      <c r="D33" s="12" t="s">
        <v>966</v>
      </c>
      <c r="E33">
        <v>146012</v>
      </c>
      <c r="F33" s="12" t="s">
        <v>1003</v>
      </c>
      <c r="G33">
        <v>200667</v>
      </c>
      <c r="H33" s="12" t="s">
        <v>1012</v>
      </c>
      <c r="I33">
        <v>259727</v>
      </c>
      <c r="J33" s="12" t="s">
        <v>887</v>
      </c>
      <c r="K33">
        <v>282324</v>
      </c>
      <c r="L33" s="12" t="s">
        <v>762</v>
      </c>
      <c r="M33">
        <v>332524</v>
      </c>
      <c r="N33" s="12" t="s">
        <v>1010</v>
      </c>
      <c r="O33">
        <v>390678</v>
      </c>
      <c r="P33" s="13" t="s">
        <v>1007</v>
      </c>
      <c r="Q33">
        <v>462811</v>
      </c>
      <c r="R33" t="s">
        <v>1014</v>
      </c>
      <c r="S33">
        <f>271695+238671</f>
        <v>510366</v>
      </c>
      <c r="T33" t="s">
        <v>238</v>
      </c>
      <c r="U33" s="6">
        <v>1462268</v>
      </c>
      <c r="V33" t="s">
        <v>238</v>
      </c>
      <c r="W33" s="6">
        <v>1675226</v>
      </c>
      <c r="X33" t="s">
        <v>513</v>
      </c>
      <c r="Y33" s="6">
        <v>1951271</v>
      </c>
      <c r="Z33" t="s">
        <v>238</v>
      </c>
      <c r="AA33" s="6">
        <v>2106541</v>
      </c>
    </row>
    <row r="34" spans="1:27" ht="17" x14ac:dyDescent="0.2">
      <c r="A34" s="7" t="b">
        <f t="shared" si="0"/>
        <v>1</v>
      </c>
      <c r="B34" s="12" t="s">
        <v>1009</v>
      </c>
      <c r="C34">
        <v>102670</v>
      </c>
      <c r="D34" s="12" t="s">
        <v>870</v>
      </c>
      <c r="E34">
        <v>137273</v>
      </c>
      <c r="F34" s="12" t="s">
        <v>1009</v>
      </c>
      <c r="G34">
        <v>191635</v>
      </c>
      <c r="H34" s="12" t="s">
        <v>19</v>
      </c>
      <c r="I34">
        <v>255058</v>
      </c>
      <c r="J34" s="12" t="s">
        <v>1012</v>
      </c>
      <c r="K34">
        <v>267645</v>
      </c>
      <c r="L34" s="12" t="s">
        <v>1003</v>
      </c>
      <c r="M34">
        <v>331344</v>
      </c>
      <c r="N34" s="12" t="s">
        <v>1005</v>
      </c>
      <c r="O34">
        <v>372752</v>
      </c>
      <c r="P34" s="13" t="s">
        <v>218</v>
      </c>
      <c r="Q34">
        <v>452573</v>
      </c>
      <c r="R34" t="s">
        <v>1001</v>
      </c>
      <c r="S34">
        <v>477840</v>
      </c>
      <c r="T34" t="s">
        <v>594</v>
      </c>
      <c r="U34" s="6">
        <v>1432149</v>
      </c>
      <c r="V34" t="s">
        <v>446</v>
      </c>
      <c r="W34" s="6">
        <v>1658439</v>
      </c>
      <c r="X34" t="s">
        <v>238</v>
      </c>
      <c r="Y34" s="6">
        <v>1902007</v>
      </c>
      <c r="Z34" t="s">
        <v>226</v>
      </c>
      <c r="AA34" s="6">
        <v>2057009</v>
      </c>
    </row>
    <row r="35" spans="1:27" ht="17" x14ac:dyDescent="0.2">
      <c r="A35" s="7" t="b">
        <f t="shared" si="0"/>
        <v>1</v>
      </c>
      <c r="B35" s="12" t="s">
        <v>982</v>
      </c>
      <c r="C35">
        <v>102522</v>
      </c>
      <c r="D35" s="12" t="s">
        <v>1039</v>
      </c>
      <c r="E35">
        <v>133696</v>
      </c>
      <c r="F35" t="s">
        <v>1037</v>
      </c>
      <c r="G35">
        <v>184819</v>
      </c>
      <c r="H35" s="12" t="s">
        <v>582</v>
      </c>
      <c r="I35">
        <v>253127</v>
      </c>
      <c r="J35" s="12" t="s">
        <v>991</v>
      </c>
      <c r="K35">
        <v>253947</v>
      </c>
      <c r="L35" s="12" t="s">
        <v>1012</v>
      </c>
      <c r="M35">
        <v>326088</v>
      </c>
      <c r="N35" t="s">
        <v>588</v>
      </c>
      <c r="O35">
        <v>358690</v>
      </c>
      <c r="P35" s="13" t="s">
        <v>1001</v>
      </c>
      <c r="Q35">
        <v>448013</v>
      </c>
      <c r="R35" t="s">
        <v>1002</v>
      </c>
      <c r="S35">
        <v>452876</v>
      </c>
      <c r="T35" t="s">
        <v>446</v>
      </c>
      <c r="U35" s="6">
        <v>1424886</v>
      </c>
      <c r="V35" t="s">
        <v>672</v>
      </c>
      <c r="W35" s="6">
        <v>1644509</v>
      </c>
      <c r="X35" t="s">
        <v>446</v>
      </c>
      <c r="Y35" s="6">
        <v>1888085</v>
      </c>
      <c r="Z35" t="s">
        <v>446</v>
      </c>
      <c r="AA35" s="6">
        <v>2048703</v>
      </c>
    </row>
    <row r="36" spans="1:27" ht="17" x14ac:dyDescent="0.2">
      <c r="A36" s="7" t="b">
        <f t="shared" si="0"/>
        <v>0</v>
      </c>
      <c r="B36" s="12" t="s">
        <v>582</v>
      </c>
      <c r="C36">
        <v>102323</v>
      </c>
      <c r="D36" s="12" t="s">
        <v>1012</v>
      </c>
      <c r="E36">
        <v>132755</v>
      </c>
      <c r="F36" s="12" t="s">
        <v>966</v>
      </c>
      <c r="G36">
        <v>179855</v>
      </c>
      <c r="H36" s="12" t="s">
        <v>1024</v>
      </c>
      <c r="I36">
        <v>253057</v>
      </c>
      <c r="J36" s="12" t="s">
        <v>1024</v>
      </c>
      <c r="K36">
        <v>253581</v>
      </c>
      <c r="L36" t="s">
        <v>1015</v>
      </c>
      <c r="M36">
        <v>311335</v>
      </c>
      <c r="N36" s="12" t="s">
        <v>1012</v>
      </c>
      <c r="O36">
        <v>340939</v>
      </c>
      <c r="P36" s="13" t="s">
        <v>995</v>
      </c>
      <c r="Q36">
        <v>445824</v>
      </c>
      <c r="R36" t="s">
        <v>473</v>
      </c>
      <c r="S36">
        <v>448082</v>
      </c>
      <c r="T36" t="s">
        <v>786</v>
      </c>
      <c r="U36" s="6">
        <v>1407745</v>
      </c>
      <c r="V36" t="s">
        <v>919</v>
      </c>
      <c r="W36" s="6">
        <v>1613320</v>
      </c>
      <c r="X36" t="s">
        <v>793</v>
      </c>
      <c r="Y36" s="6">
        <v>1836937</v>
      </c>
      <c r="Z36" t="s">
        <v>794</v>
      </c>
      <c r="AA36" s="6">
        <v>2023237</v>
      </c>
    </row>
    <row r="37" spans="1:27" ht="17" x14ac:dyDescent="0.2">
      <c r="A37" s="7" t="b">
        <f t="shared" si="0"/>
        <v>1</v>
      </c>
      <c r="B37" t="s">
        <v>1048</v>
      </c>
      <c r="C37">
        <v>95022</v>
      </c>
      <c r="D37" t="s">
        <v>1037</v>
      </c>
      <c r="E37">
        <v>131824</v>
      </c>
      <c r="F37" s="12" t="s">
        <v>1012</v>
      </c>
      <c r="G37">
        <v>178850</v>
      </c>
      <c r="H37" s="12" t="s">
        <v>991</v>
      </c>
      <c r="I37">
        <v>231517</v>
      </c>
      <c r="J37" s="12" t="s">
        <v>19</v>
      </c>
      <c r="K37">
        <v>244900</v>
      </c>
      <c r="L37" s="12" t="s">
        <v>887</v>
      </c>
      <c r="M37">
        <v>303672</v>
      </c>
      <c r="N37" s="12" t="s">
        <v>662</v>
      </c>
      <c r="O37">
        <v>324331</v>
      </c>
      <c r="P37" s="13" t="s">
        <v>1004</v>
      </c>
      <c r="Q37">
        <v>434469</v>
      </c>
      <c r="R37" t="s">
        <v>313</v>
      </c>
      <c r="S37">
        <v>425369</v>
      </c>
      <c r="T37" t="s">
        <v>208</v>
      </c>
      <c r="U37" s="6">
        <v>1364911</v>
      </c>
      <c r="V37" t="s">
        <v>736</v>
      </c>
      <c r="W37" s="6">
        <v>1582961</v>
      </c>
      <c r="X37" t="s">
        <v>87</v>
      </c>
      <c r="Y37" s="6">
        <v>1716321</v>
      </c>
      <c r="Z37" t="s">
        <v>793</v>
      </c>
      <c r="AA37" s="6">
        <v>1999107</v>
      </c>
    </row>
    <row r="38" spans="1:27" ht="17" x14ac:dyDescent="0.2">
      <c r="A38" s="7" t="b">
        <f t="shared" si="0"/>
        <v>1</v>
      </c>
      <c r="B38" s="12" t="s">
        <v>23</v>
      </c>
      <c r="C38">
        <v>94287</v>
      </c>
      <c r="D38" s="12" t="s">
        <v>582</v>
      </c>
      <c r="E38">
        <v>131167</v>
      </c>
      <c r="F38" s="12" t="s">
        <v>754</v>
      </c>
      <c r="G38">
        <v>171772</v>
      </c>
      <c r="H38" s="12" t="s">
        <v>1009</v>
      </c>
      <c r="I38">
        <v>214069</v>
      </c>
      <c r="J38" s="12" t="s">
        <v>1009</v>
      </c>
      <c r="K38">
        <v>223807</v>
      </c>
      <c r="L38" s="12" t="s">
        <v>19</v>
      </c>
      <c r="M38">
        <v>274670</v>
      </c>
      <c r="N38" s="12" t="s">
        <v>762</v>
      </c>
      <c r="O38">
        <v>318631</v>
      </c>
      <c r="P38" s="13" t="s">
        <v>887</v>
      </c>
      <c r="Q38">
        <v>383829</v>
      </c>
      <c r="R38" t="s">
        <v>1003</v>
      </c>
      <c r="S38">
        <v>425091</v>
      </c>
      <c r="T38" t="s">
        <v>639</v>
      </c>
      <c r="U38" s="6">
        <v>1285262</v>
      </c>
      <c r="V38" t="s">
        <v>594</v>
      </c>
      <c r="W38" s="6">
        <v>1500788</v>
      </c>
      <c r="X38" t="s">
        <v>919</v>
      </c>
      <c r="Y38" s="6">
        <v>1713954</v>
      </c>
      <c r="Z38" t="s">
        <v>631</v>
      </c>
      <c r="AA38" s="6">
        <v>1905898</v>
      </c>
    </row>
    <row r="39" spans="1:27" ht="17" x14ac:dyDescent="0.2">
      <c r="A39" s="7" t="b">
        <f t="shared" si="0"/>
        <v>1</v>
      </c>
      <c r="B39" s="12" t="s">
        <v>1005</v>
      </c>
      <c r="C39">
        <v>90421</v>
      </c>
      <c r="D39" s="12" t="s">
        <v>754</v>
      </c>
      <c r="E39">
        <v>127689</v>
      </c>
      <c r="F39" s="12" t="s">
        <v>870</v>
      </c>
      <c r="G39">
        <v>171743</v>
      </c>
      <c r="H39" s="12" t="s">
        <v>870</v>
      </c>
      <c r="I39">
        <v>209264</v>
      </c>
      <c r="J39" s="12" t="s">
        <v>267</v>
      </c>
      <c r="K39">
        <v>210735</v>
      </c>
      <c r="L39" s="12" t="s">
        <v>588</v>
      </c>
      <c r="M39">
        <v>269069</v>
      </c>
      <c r="N39" s="12" t="s">
        <v>887</v>
      </c>
      <c r="O39">
        <v>318035</v>
      </c>
      <c r="P39" s="13" t="s">
        <v>1005</v>
      </c>
      <c r="Q39">
        <v>382678</v>
      </c>
      <c r="R39" t="s">
        <v>710</v>
      </c>
      <c r="S39">
        <v>424049</v>
      </c>
      <c r="T39" t="s">
        <v>672</v>
      </c>
      <c r="U39" s="6">
        <v>1224844</v>
      </c>
      <c r="V39" t="s">
        <v>513</v>
      </c>
      <c r="W39" s="6">
        <v>1375741</v>
      </c>
      <c r="X39" t="s">
        <v>631</v>
      </c>
      <c r="Y39" s="6">
        <v>1646186</v>
      </c>
      <c r="Z39" t="s">
        <v>919</v>
      </c>
      <c r="AA39" s="6">
        <v>1765042</v>
      </c>
    </row>
    <row r="40" spans="1:27" ht="17" x14ac:dyDescent="0.2">
      <c r="A40" s="7" t="b">
        <f t="shared" si="0"/>
        <v>0</v>
      </c>
      <c r="B40" s="12" t="s">
        <v>1003</v>
      </c>
      <c r="C40">
        <v>89922</v>
      </c>
      <c r="D40" t="s">
        <v>1032</v>
      </c>
      <c r="E40">
        <v>125616</v>
      </c>
      <c r="F40" s="12" t="s">
        <v>1039</v>
      </c>
      <c r="G40">
        <v>162567</v>
      </c>
      <c r="H40" s="12" t="s">
        <v>267</v>
      </c>
      <c r="I40">
        <v>201096</v>
      </c>
      <c r="J40" s="12" t="s">
        <v>870</v>
      </c>
      <c r="K40">
        <v>206044</v>
      </c>
      <c r="L40" s="12" t="s">
        <v>1009</v>
      </c>
      <c r="M40">
        <v>251194</v>
      </c>
      <c r="N40" t="s">
        <v>1015</v>
      </c>
      <c r="O40">
        <v>313443</v>
      </c>
      <c r="P40" s="13" t="s">
        <v>662</v>
      </c>
      <c r="Q40">
        <v>366584</v>
      </c>
      <c r="R40" t="s">
        <v>662</v>
      </c>
      <c r="S40">
        <v>404094</v>
      </c>
      <c r="T40" t="s">
        <v>172</v>
      </c>
      <c r="U40" s="6">
        <v>1189340</v>
      </c>
      <c r="V40" t="s">
        <v>631</v>
      </c>
      <c r="W40" s="6">
        <v>1359101</v>
      </c>
      <c r="X40" t="s">
        <v>736</v>
      </c>
      <c r="Y40" s="6">
        <v>1601211</v>
      </c>
      <c r="Z40" t="s">
        <v>736</v>
      </c>
      <c r="AA40" s="6">
        <v>1621337</v>
      </c>
    </row>
    <row r="41" spans="1:27" ht="17" x14ac:dyDescent="0.2">
      <c r="A41" s="7" t="b">
        <f t="shared" si="0"/>
        <v>1</v>
      </c>
      <c r="B41" s="12" t="s">
        <v>384</v>
      </c>
      <c r="C41">
        <v>87675</v>
      </c>
      <c r="D41" s="12" t="s">
        <v>1009</v>
      </c>
      <c r="E41">
        <v>124174</v>
      </c>
      <c r="F41" s="12" t="s">
        <v>582</v>
      </c>
      <c r="G41">
        <v>162490</v>
      </c>
      <c r="H41" s="12" t="s">
        <v>966</v>
      </c>
      <c r="I41">
        <v>195388</v>
      </c>
      <c r="J41" s="12" t="s">
        <v>662</v>
      </c>
      <c r="K41">
        <v>204452</v>
      </c>
      <c r="L41" s="12" t="s">
        <v>1024</v>
      </c>
      <c r="M41">
        <v>248706</v>
      </c>
      <c r="N41" s="12" t="s">
        <v>1009</v>
      </c>
      <c r="O41">
        <v>310611</v>
      </c>
      <c r="P41" s="13" t="s">
        <v>1010</v>
      </c>
      <c r="Q41">
        <v>361577</v>
      </c>
      <c r="R41" t="s">
        <v>218</v>
      </c>
      <c r="S41">
        <v>385435</v>
      </c>
      <c r="T41" t="s">
        <v>410</v>
      </c>
      <c r="U41" s="6">
        <v>1123678</v>
      </c>
      <c r="V41" t="s">
        <v>639</v>
      </c>
      <c r="W41" s="6">
        <v>1337740</v>
      </c>
      <c r="X41" t="s">
        <v>594</v>
      </c>
      <c r="Y41" s="6">
        <v>1555954</v>
      </c>
      <c r="Z41" t="s">
        <v>594</v>
      </c>
      <c r="AA41" s="6">
        <v>1576113</v>
      </c>
    </row>
    <row r="42" spans="1:27" ht="17" x14ac:dyDescent="0.2">
      <c r="A42" s="7" t="b">
        <f t="shared" si="0"/>
        <v>1</v>
      </c>
      <c r="B42" s="12" t="s">
        <v>267</v>
      </c>
      <c r="C42">
        <v>85400</v>
      </c>
      <c r="D42" s="12" t="s">
        <v>267</v>
      </c>
      <c r="E42">
        <v>116622</v>
      </c>
      <c r="F42" s="12" t="s">
        <v>991</v>
      </c>
      <c r="G42">
        <v>161452</v>
      </c>
      <c r="H42" s="12" t="s">
        <v>662</v>
      </c>
      <c r="I42">
        <v>185444</v>
      </c>
      <c r="J42" s="12" t="s">
        <v>989</v>
      </c>
      <c r="K42">
        <v>203347</v>
      </c>
      <c r="L42" t="s">
        <v>1006</v>
      </c>
      <c r="M42">
        <v>248087</v>
      </c>
      <c r="N42" t="s">
        <v>1006</v>
      </c>
      <c r="O42">
        <v>294232</v>
      </c>
      <c r="P42" s="13" t="s">
        <v>1009</v>
      </c>
      <c r="Q42">
        <v>347387</v>
      </c>
      <c r="R42" t="s">
        <v>1005</v>
      </c>
      <c r="S42">
        <v>368182</v>
      </c>
      <c r="T42" t="s">
        <v>631</v>
      </c>
      <c r="U42" s="6">
        <v>1086274</v>
      </c>
      <c r="V42" t="s">
        <v>87</v>
      </c>
      <c r="W42" s="6">
        <v>1249963</v>
      </c>
      <c r="X42" t="s">
        <v>454</v>
      </c>
      <c r="Y42" s="6">
        <v>1345591</v>
      </c>
      <c r="Z42" t="s">
        <v>454</v>
      </c>
      <c r="AA42" s="6">
        <v>1534701</v>
      </c>
    </row>
    <row r="43" spans="1:27" ht="17" x14ac:dyDescent="0.2">
      <c r="A43" s="7" t="b">
        <f t="shared" si="0"/>
        <v>1</v>
      </c>
      <c r="B43" s="12" t="s">
        <v>754</v>
      </c>
      <c r="C43">
        <v>85182</v>
      </c>
      <c r="D43" s="12" t="s">
        <v>384</v>
      </c>
      <c r="E43">
        <v>112617</v>
      </c>
      <c r="F43" s="12" t="s">
        <v>267</v>
      </c>
      <c r="G43">
        <v>152681</v>
      </c>
      <c r="H43" s="12" t="s">
        <v>754</v>
      </c>
      <c r="I43">
        <v>182940</v>
      </c>
      <c r="J43" t="s">
        <v>1037</v>
      </c>
      <c r="K43">
        <v>200171</v>
      </c>
      <c r="L43" s="12" t="s">
        <v>267</v>
      </c>
      <c r="M43">
        <v>243937</v>
      </c>
      <c r="N43" s="12" t="s">
        <v>19</v>
      </c>
      <c r="O43">
        <v>290437</v>
      </c>
      <c r="P43" s="13" t="s">
        <v>896</v>
      </c>
      <c r="Q43">
        <v>331654</v>
      </c>
      <c r="R43" t="s">
        <v>1006</v>
      </c>
      <c r="S43">
        <v>365003</v>
      </c>
      <c r="T43" t="s">
        <v>582</v>
      </c>
      <c r="U43" s="6">
        <v>1067263</v>
      </c>
      <c r="V43" t="s">
        <v>582</v>
      </c>
      <c r="W43" s="6">
        <v>1205254</v>
      </c>
      <c r="X43" t="s">
        <v>582</v>
      </c>
      <c r="Y43" s="6">
        <v>1316101</v>
      </c>
      <c r="Z43" t="s">
        <v>662</v>
      </c>
      <c r="AA43" s="6">
        <v>1396445</v>
      </c>
    </row>
    <row r="44" spans="1:27" ht="17" x14ac:dyDescent="0.2">
      <c r="A44" s="7" t="b">
        <f t="shared" si="0"/>
        <v>1</v>
      </c>
      <c r="B44" s="12" t="s">
        <v>1001</v>
      </c>
      <c r="C44">
        <v>80932</v>
      </c>
      <c r="D44" s="12" t="s">
        <v>1001</v>
      </c>
      <c r="E44">
        <v>110440</v>
      </c>
      <c r="F44" s="12" t="s">
        <v>1029</v>
      </c>
      <c r="G44">
        <v>143680</v>
      </c>
      <c r="H44" t="s">
        <v>1037</v>
      </c>
      <c r="I44">
        <v>176112</v>
      </c>
      <c r="J44" s="12" t="s">
        <v>966</v>
      </c>
      <c r="K44">
        <v>193765</v>
      </c>
      <c r="L44" s="12" t="s">
        <v>662</v>
      </c>
      <c r="M44">
        <v>243501</v>
      </c>
      <c r="N44" s="12" t="s">
        <v>313</v>
      </c>
      <c r="O44">
        <v>276723</v>
      </c>
      <c r="P44" s="13" t="s">
        <v>1006</v>
      </c>
      <c r="Q44">
        <v>324988</v>
      </c>
      <c r="R44" t="s">
        <v>896</v>
      </c>
      <c r="S44">
        <v>360940</v>
      </c>
      <c r="T44" t="s">
        <v>762</v>
      </c>
      <c r="U44" s="6">
        <v>1025220</v>
      </c>
      <c r="V44" t="s">
        <v>172</v>
      </c>
      <c r="W44" s="6">
        <v>1170022</v>
      </c>
      <c r="X44" t="s">
        <v>662</v>
      </c>
      <c r="Y44" s="6">
        <v>1252990</v>
      </c>
      <c r="Z44" t="s">
        <v>745</v>
      </c>
      <c r="AA44" s="6">
        <v>1362540</v>
      </c>
    </row>
    <row r="45" spans="1:27" ht="17" x14ac:dyDescent="0.2">
      <c r="A45" s="7" t="b">
        <f t="shared" si="0"/>
        <v>1</v>
      </c>
      <c r="B45" s="12" t="s">
        <v>1033</v>
      </c>
      <c r="C45">
        <v>79962</v>
      </c>
      <c r="D45" t="s">
        <v>1048</v>
      </c>
      <c r="E45">
        <v>106318</v>
      </c>
      <c r="F45" s="12" t="s">
        <v>784</v>
      </c>
      <c r="G45">
        <v>140327</v>
      </c>
      <c r="H45" t="s">
        <v>1036</v>
      </c>
      <c r="I45">
        <v>170051</v>
      </c>
      <c r="J45" s="12" t="s">
        <v>754</v>
      </c>
      <c r="K45">
        <v>193082</v>
      </c>
      <c r="L45" s="12" t="s">
        <v>754</v>
      </c>
      <c r="M45">
        <v>230342</v>
      </c>
      <c r="N45" s="12" t="s">
        <v>1014</v>
      </c>
      <c r="O45">
        <v>275055</v>
      </c>
      <c r="P45" s="13" t="s">
        <v>313</v>
      </c>
      <c r="Q45">
        <v>322398</v>
      </c>
      <c r="R45" t="s">
        <v>1007</v>
      </c>
      <c r="S45">
        <v>357950</v>
      </c>
      <c r="T45" t="s">
        <v>541</v>
      </c>
      <c r="U45" s="6">
        <v>996186</v>
      </c>
      <c r="V45" t="s">
        <v>410</v>
      </c>
      <c r="W45" s="6">
        <v>1148649</v>
      </c>
      <c r="X45" t="s">
        <v>410</v>
      </c>
      <c r="Y45" s="6">
        <v>1212453</v>
      </c>
      <c r="Z45" t="s">
        <v>582</v>
      </c>
      <c r="AA45" s="6">
        <v>1342349</v>
      </c>
    </row>
    <row r="46" spans="1:27" ht="17" x14ac:dyDescent="0.2">
      <c r="A46" s="7" t="b">
        <f t="shared" si="0"/>
        <v>1</v>
      </c>
      <c r="B46" s="12" t="s">
        <v>987</v>
      </c>
      <c r="C46">
        <f>44767+26755</f>
        <v>71522</v>
      </c>
      <c r="D46" t="s">
        <v>1021</v>
      </c>
      <c r="E46">
        <v>104450</v>
      </c>
      <c r="F46" t="s">
        <v>1032</v>
      </c>
      <c r="G46">
        <v>138507</v>
      </c>
      <c r="H46" s="12" t="s">
        <v>384</v>
      </c>
      <c r="I46">
        <v>168651</v>
      </c>
      <c r="J46" t="s">
        <v>1006</v>
      </c>
      <c r="K46">
        <v>179303</v>
      </c>
      <c r="L46" s="12" t="s">
        <v>870</v>
      </c>
      <c r="M46">
        <v>220669</v>
      </c>
      <c r="N46" s="12" t="s">
        <v>267</v>
      </c>
      <c r="O46">
        <v>262351</v>
      </c>
      <c r="P46" s="13" t="s">
        <v>1015</v>
      </c>
      <c r="Q46">
        <v>310008</v>
      </c>
      <c r="R46" t="s">
        <v>887</v>
      </c>
      <c r="S46">
        <v>354636</v>
      </c>
      <c r="T46" t="s">
        <v>662</v>
      </c>
      <c r="U46" s="6">
        <v>971042</v>
      </c>
      <c r="V46" t="s">
        <v>454</v>
      </c>
      <c r="W46" s="6">
        <v>1122821</v>
      </c>
      <c r="X46" t="s">
        <v>541</v>
      </c>
      <c r="Y46" s="6">
        <v>1202695</v>
      </c>
      <c r="Z46" t="s">
        <v>754</v>
      </c>
      <c r="AA46" s="6">
        <v>1282442</v>
      </c>
    </row>
    <row r="47" spans="1:27" ht="17" x14ac:dyDescent="0.2">
      <c r="A47" s="7" t="b">
        <f t="shared" si="0"/>
        <v>1</v>
      </c>
      <c r="B47" s="12" t="s">
        <v>1029</v>
      </c>
      <c r="C47">
        <v>71074</v>
      </c>
      <c r="D47" s="12" t="s">
        <v>1029</v>
      </c>
      <c r="E47">
        <v>102110</v>
      </c>
      <c r="F47" s="12" t="s">
        <v>985</v>
      </c>
      <c r="G47">
        <v>138389</v>
      </c>
      <c r="H47" s="12" t="s">
        <v>1033</v>
      </c>
      <c r="I47">
        <v>164152</v>
      </c>
      <c r="J47" s="12" t="s">
        <v>588</v>
      </c>
      <c r="K47">
        <v>176166</v>
      </c>
      <c r="L47" s="12" t="s">
        <v>454</v>
      </c>
      <c r="M47">
        <v>204579</v>
      </c>
      <c r="N47" s="12" t="s">
        <v>896</v>
      </c>
      <c r="O47">
        <v>261725</v>
      </c>
      <c r="P47" s="13" t="s">
        <v>1012</v>
      </c>
      <c r="Q47">
        <v>300997</v>
      </c>
      <c r="R47" t="s">
        <v>86</v>
      </c>
      <c r="S47">
        <v>345904</v>
      </c>
      <c r="T47" t="s">
        <v>454</v>
      </c>
      <c r="U47" s="6">
        <v>925213</v>
      </c>
      <c r="V47" t="s">
        <v>662</v>
      </c>
      <c r="W47" s="6">
        <v>1095553</v>
      </c>
      <c r="X47" t="s">
        <v>639</v>
      </c>
      <c r="Y47" s="6">
        <v>1189889</v>
      </c>
      <c r="Z47" t="s">
        <v>639</v>
      </c>
      <c r="AA47" s="6">
        <v>1270399</v>
      </c>
    </row>
    <row r="48" spans="1:27" ht="17" x14ac:dyDescent="0.2">
      <c r="A48" s="7" t="b">
        <f t="shared" si="0"/>
        <v>1</v>
      </c>
      <c r="B48" s="12" t="s">
        <v>1020</v>
      </c>
      <c r="C48">
        <v>62130</v>
      </c>
      <c r="D48" s="12" t="s">
        <v>23</v>
      </c>
      <c r="E48">
        <v>100356</v>
      </c>
      <c r="F48" s="12" t="s">
        <v>1033</v>
      </c>
      <c r="G48">
        <v>138094</v>
      </c>
      <c r="H48" s="12" t="s">
        <v>1039</v>
      </c>
      <c r="I48">
        <v>162784</v>
      </c>
      <c r="J48" s="12" t="s">
        <v>454</v>
      </c>
      <c r="K48">
        <v>173156</v>
      </c>
      <c r="L48" s="12" t="s">
        <v>966</v>
      </c>
      <c r="M48">
        <v>203549</v>
      </c>
      <c r="N48" s="12" t="s">
        <v>949</v>
      </c>
      <c r="O48">
        <v>254788</v>
      </c>
      <c r="P48" s="13" t="s">
        <v>762</v>
      </c>
      <c r="Q48">
        <v>296237</v>
      </c>
      <c r="R48" t="s">
        <v>35</v>
      </c>
      <c r="S48">
        <v>332923</v>
      </c>
      <c r="T48" t="s">
        <v>754</v>
      </c>
      <c r="U48" s="6">
        <v>901877</v>
      </c>
      <c r="V48" t="s">
        <v>541</v>
      </c>
      <c r="W48" s="6">
        <v>1090362</v>
      </c>
      <c r="X48" t="s">
        <v>754</v>
      </c>
      <c r="Y48" s="6">
        <v>1186473</v>
      </c>
      <c r="Z48" t="s">
        <v>541</v>
      </c>
      <c r="AA48" s="6">
        <v>1264908</v>
      </c>
    </row>
    <row r="49" spans="1:27" ht="17" x14ac:dyDescent="0.2">
      <c r="A49" s="7" t="b">
        <f t="shared" si="0"/>
        <v>0</v>
      </c>
      <c r="B49" s="12" t="s">
        <v>846</v>
      </c>
      <c r="C49">
        <v>62106</v>
      </c>
      <c r="D49" s="12" t="s">
        <v>1033</v>
      </c>
      <c r="E49">
        <v>98960</v>
      </c>
      <c r="F49" s="12" t="s">
        <v>384</v>
      </c>
      <c r="G49">
        <v>137663</v>
      </c>
      <c r="H49" s="12" t="s">
        <v>343</v>
      </c>
      <c r="I49">
        <v>156582</v>
      </c>
      <c r="J49" t="s">
        <v>1036</v>
      </c>
      <c r="K49">
        <v>168330</v>
      </c>
      <c r="L49" s="12" t="s">
        <v>35</v>
      </c>
      <c r="M49">
        <v>201249</v>
      </c>
      <c r="N49" s="11" t="s">
        <v>35</v>
      </c>
      <c r="O49">
        <v>243871</v>
      </c>
      <c r="P49" s="13" t="s">
        <v>949</v>
      </c>
      <c r="Q49">
        <v>276615</v>
      </c>
      <c r="R49" t="s">
        <v>894</v>
      </c>
      <c r="S49">
        <v>330512</v>
      </c>
      <c r="T49" t="s">
        <v>131</v>
      </c>
      <c r="U49" s="6">
        <v>888998</v>
      </c>
      <c r="V49" t="s">
        <v>762</v>
      </c>
      <c r="W49" s="6">
        <v>1062522</v>
      </c>
      <c r="X49" t="s">
        <v>172</v>
      </c>
      <c r="Y49" s="6">
        <v>1135614</v>
      </c>
      <c r="Z49" t="s">
        <v>784</v>
      </c>
      <c r="AA49" s="6">
        <v>1222540</v>
      </c>
    </row>
    <row r="50" spans="1:27" ht="17" x14ac:dyDescent="0.2">
      <c r="A50" s="7" t="b">
        <f t="shared" si="0"/>
        <v>0</v>
      </c>
      <c r="B50" t="s">
        <v>325</v>
      </c>
      <c r="C50">
        <v>59072</v>
      </c>
      <c r="D50" s="12" t="s">
        <v>991</v>
      </c>
      <c r="E50">
        <v>96654</v>
      </c>
      <c r="F50" t="s">
        <v>1006</v>
      </c>
      <c r="G50">
        <v>137617</v>
      </c>
      <c r="H50" s="12" t="s">
        <v>1001</v>
      </c>
      <c r="I50">
        <v>153993</v>
      </c>
      <c r="J50" t="s">
        <v>1036</v>
      </c>
      <c r="K50">
        <v>167745</v>
      </c>
      <c r="L50" t="s">
        <v>343</v>
      </c>
      <c r="M50">
        <v>196944</v>
      </c>
      <c r="N50" s="11" t="s">
        <v>1008</v>
      </c>
      <c r="O50">
        <v>241241</v>
      </c>
      <c r="P50" s="12" t="s">
        <v>19</v>
      </c>
      <c r="Q50">
        <v>275422</v>
      </c>
      <c r="R50" t="s">
        <v>1008</v>
      </c>
      <c r="S50">
        <v>315541</v>
      </c>
      <c r="T50" t="s">
        <v>87</v>
      </c>
      <c r="U50" s="6">
        <v>846227</v>
      </c>
      <c r="V50" t="s">
        <v>754</v>
      </c>
      <c r="W50" s="6">
        <v>1040298</v>
      </c>
      <c r="X50" t="s">
        <v>745</v>
      </c>
      <c r="Y50" s="6">
        <v>1130488</v>
      </c>
      <c r="Z50" t="s">
        <v>410</v>
      </c>
      <c r="AA50" s="6">
        <v>1206300</v>
      </c>
    </row>
    <row r="51" spans="1:27" ht="17" x14ac:dyDescent="0.2">
      <c r="A51" s="7" t="b">
        <f t="shared" si="0"/>
        <v>0</v>
      </c>
      <c r="B51" t="s">
        <v>1050</v>
      </c>
      <c r="C51">
        <v>57057</v>
      </c>
      <c r="D51" s="12" t="s">
        <v>784</v>
      </c>
      <c r="E51">
        <v>92877</v>
      </c>
      <c r="F51" t="s">
        <v>1036</v>
      </c>
      <c r="G51">
        <v>132491</v>
      </c>
      <c r="H51" s="12" t="s">
        <v>846</v>
      </c>
      <c r="I51">
        <v>150000</v>
      </c>
      <c r="J51" s="12" t="s">
        <v>1001</v>
      </c>
      <c r="K51">
        <v>167461</v>
      </c>
      <c r="L51" s="12" t="s">
        <v>896</v>
      </c>
      <c r="M51">
        <v>182752</v>
      </c>
      <c r="N51" s="12" t="s">
        <v>754</v>
      </c>
      <c r="O51">
        <v>220084</v>
      </c>
      <c r="P51" s="12" t="s">
        <v>894</v>
      </c>
      <c r="Q51">
        <v>262947</v>
      </c>
      <c r="R51" t="s">
        <v>1009</v>
      </c>
      <c r="S51">
        <v>313956</v>
      </c>
      <c r="T51" t="s">
        <v>429</v>
      </c>
      <c r="U51" s="6">
        <v>836231</v>
      </c>
      <c r="V51" t="s">
        <v>131</v>
      </c>
      <c r="W51" s="6">
        <v>980652</v>
      </c>
      <c r="X51" t="s">
        <v>784</v>
      </c>
      <c r="Y51" s="6">
        <v>1087808</v>
      </c>
      <c r="Z51" t="s">
        <v>172</v>
      </c>
      <c r="AA51" s="6">
        <v>1130152</v>
      </c>
    </row>
    <row r="52" spans="1:27" ht="17" x14ac:dyDescent="0.2">
      <c r="A52" s="7" t="b">
        <f t="shared" si="0"/>
        <v>1</v>
      </c>
      <c r="B52" t="s">
        <v>700</v>
      </c>
      <c r="C52">
        <v>56105</v>
      </c>
      <c r="D52" s="12" t="s">
        <v>846</v>
      </c>
      <c r="E52">
        <v>88987</v>
      </c>
      <c r="F52" s="12" t="s">
        <v>846</v>
      </c>
      <c r="G52">
        <v>129640</v>
      </c>
      <c r="H52" s="12" t="s">
        <v>784</v>
      </c>
      <c r="I52">
        <v>149929</v>
      </c>
      <c r="J52" s="12" t="s">
        <v>1033</v>
      </c>
      <c r="K52">
        <v>166309</v>
      </c>
      <c r="L52" s="12" t="s">
        <v>784</v>
      </c>
      <c r="M52">
        <v>182147</v>
      </c>
      <c r="N52" s="12" t="s">
        <v>870</v>
      </c>
      <c r="O52">
        <v>216018</v>
      </c>
      <c r="P52" s="12" t="s">
        <v>1013</v>
      </c>
      <c r="Q52">
        <v>254403</v>
      </c>
      <c r="R52" t="s">
        <v>1010</v>
      </c>
      <c r="S52">
        <v>298749</v>
      </c>
      <c r="T52" t="s">
        <v>162</v>
      </c>
      <c r="U52" s="6">
        <v>827645</v>
      </c>
      <c r="V52" t="s">
        <v>784</v>
      </c>
      <c r="W52" s="6">
        <v>939169</v>
      </c>
      <c r="X52" t="s">
        <v>762</v>
      </c>
      <c r="Y52" s="6">
        <v>1079697</v>
      </c>
      <c r="Z52" t="s">
        <v>131</v>
      </c>
      <c r="AA52" s="6">
        <v>1088090</v>
      </c>
    </row>
    <row r="53" spans="1:27" ht="17" x14ac:dyDescent="0.2">
      <c r="A53" s="7" t="b">
        <f t="shared" si="0"/>
        <v>1</v>
      </c>
      <c r="B53" s="12" t="s">
        <v>802</v>
      </c>
      <c r="C53">
        <v>54295</v>
      </c>
      <c r="D53" s="12" t="s">
        <v>1020</v>
      </c>
      <c r="E53">
        <v>86446</v>
      </c>
      <c r="F53" s="12" t="s">
        <v>1020</v>
      </c>
      <c r="G53">
        <v>126508</v>
      </c>
      <c r="H53" s="12" t="s">
        <v>989</v>
      </c>
      <c r="I53">
        <v>148035</v>
      </c>
      <c r="J53" s="12" t="s">
        <v>1039</v>
      </c>
      <c r="K53">
        <v>164441</v>
      </c>
      <c r="L53" s="12" t="s">
        <v>1020</v>
      </c>
      <c r="M53">
        <v>178088</v>
      </c>
      <c r="N53" s="12" t="s">
        <v>894</v>
      </c>
      <c r="O53">
        <v>212974</v>
      </c>
      <c r="P53" s="12" t="s">
        <v>86</v>
      </c>
      <c r="Q53">
        <v>251864</v>
      </c>
      <c r="R53" t="s">
        <v>1011</v>
      </c>
      <c r="S53">
        <v>289485</v>
      </c>
      <c r="T53" t="s">
        <v>966</v>
      </c>
      <c r="U53" s="6">
        <v>812236</v>
      </c>
      <c r="V53" t="s">
        <v>385</v>
      </c>
      <c r="W53" s="6">
        <v>935643</v>
      </c>
      <c r="X53" t="s">
        <v>131</v>
      </c>
      <c r="Y53" s="6">
        <v>1061035</v>
      </c>
      <c r="Z53" t="s">
        <v>385</v>
      </c>
      <c r="AA53" s="6">
        <v>1072458</v>
      </c>
    </row>
    <row r="54" spans="1:27" ht="17" x14ac:dyDescent="0.2">
      <c r="A54" s="7" t="b">
        <f t="shared" si="0"/>
        <v>1</v>
      </c>
      <c r="B54" s="12" t="s">
        <v>784</v>
      </c>
      <c r="C54">
        <v>53537</v>
      </c>
      <c r="D54" t="s">
        <v>1019</v>
      </c>
      <c r="E54">
        <v>79860</v>
      </c>
      <c r="F54" s="12" t="s">
        <v>1001</v>
      </c>
      <c r="G54">
        <v>118311</v>
      </c>
      <c r="H54" s="12" t="s">
        <v>1029</v>
      </c>
      <c r="I54">
        <v>146771</v>
      </c>
      <c r="J54" s="12" t="s">
        <v>384</v>
      </c>
      <c r="K54">
        <v>164388</v>
      </c>
      <c r="L54" s="12" t="s">
        <v>1033</v>
      </c>
      <c r="M54">
        <v>177416</v>
      </c>
      <c r="N54" s="12" t="s">
        <v>1020</v>
      </c>
      <c r="O54">
        <v>208988</v>
      </c>
      <c r="P54" s="12" t="s">
        <v>754</v>
      </c>
      <c r="Q54">
        <v>249615</v>
      </c>
      <c r="R54" t="s">
        <v>1012</v>
      </c>
      <c r="S54">
        <v>284443</v>
      </c>
      <c r="T54" t="s">
        <v>27</v>
      </c>
      <c r="U54" s="6">
        <v>809642</v>
      </c>
      <c r="V54" t="s">
        <v>162</v>
      </c>
      <c r="W54" s="6">
        <v>882622</v>
      </c>
      <c r="X54" t="s">
        <v>385</v>
      </c>
      <c r="Y54" s="6">
        <v>993664</v>
      </c>
      <c r="Z54" t="s">
        <v>762</v>
      </c>
      <c r="AA54" s="6">
        <v>1071082</v>
      </c>
    </row>
    <row r="55" spans="1:27" ht="17" x14ac:dyDescent="0.2">
      <c r="A55" s="7" t="b">
        <f t="shared" si="0"/>
        <v>0</v>
      </c>
      <c r="B55" s="12" t="s">
        <v>991</v>
      </c>
      <c r="C55">
        <v>53391</v>
      </c>
      <c r="D55" t="s">
        <v>1036</v>
      </c>
      <c r="E55">
        <v>79137</v>
      </c>
      <c r="F55" s="12" t="s">
        <v>23</v>
      </c>
      <c r="G55">
        <v>113302</v>
      </c>
      <c r="H55" s="12" t="s">
        <v>1020</v>
      </c>
      <c r="I55">
        <v>142603</v>
      </c>
      <c r="J55" t="s">
        <v>343</v>
      </c>
      <c r="K55">
        <v>163193</v>
      </c>
      <c r="L55" s="12" t="s">
        <v>384</v>
      </c>
      <c r="M55">
        <v>176564</v>
      </c>
      <c r="N55" s="12" t="s">
        <v>1024</v>
      </c>
      <c r="O55">
        <v>207534</v>
      </c>
      <c r="P55" s="12" t="s">
        <v>1011</v>
      </c>
      <c r="Q55">
        <v>246974</v>
      </c>
      <c r="R55" t="s">
        <v>949</v>
      </c>
      <c r="S55">
        <v>279884</v>
      </c>
      <c r="T55" t="s">
        <v>429</v>
      </c>
      <c r="U55" s="6">
        <v>876159</v>
      </c>
      <c r="V55" t="s">
        <v>894</v>
      </c>
      <c r="W55" s="6">
        <v>980263</v>
      </c>
      <c r="X55" t="s">
        <v>894</v>
      </c>
      <c r="Y55" s="6">
        <v>1039073</v>
      </c>
    </row>
    <row r="56" spans="1:27" ht="17" x14ac:dyDescent="0.2">
      <c r="A56" s="7" t="b">
        <f t="shared" si="0"/>
        <v>0</v>
      </c>
      <c r="B56" t="s">
        <v>317</v>
      </c>
      <c r="C56">
        <v>52778</v>
      </c>
      <c r="D56" s="12" t="s">
        <v>985</v>
      </c>
      <c r="E56">
        <v>78858</v>
      </c>
      <c r="F56" t="s">
        <v>1048</v>
      </c>
      <c r="G56">
        <v>112829</v>
      </c>
      <c r="H56" s="12" t="s">
        <v>896</v>
      </c>
      <c r="I56">
        <v>141358</v>
      </c>
      <c r="J56" s="12" t="s">
        <v>1020</v>
      </c>
      <c r="K56">
        <v>159819</v>
      </c>
      <c r="L56" s="12" t="s">
        <v>1001</v>
      </c>
      <c r="M56">
        <v>174353</v>
      </c>
      <c r="N56" s="12" t="s">
        <v>995</v>
      </c>
      <c r="O56">
        <v>204229</v>
      </c>
      <c r="P56" s="13" t="s">
        <v>248</v>
      </c>
      <c r="Q56">
        <v>232200</v>
      </c>
      <c r="R56" t="s">
        <v>1013</v>
      </c>
      <c r="S56">
        <v>275706</v>
      </c>
      <c r="T56" t="s">
        <v>896</v>
      </c>
      <c r="U56" s="6">
        <v>859635</v>
      </c>
      <c r="V56" t="s">
        <v>429</v>
      </c>
      <c r="W56" s="6">
        <v>953206</v>
      </c>
      <c r="X56" t="s">
        <v>364</v>
      </c>
      <c r="Y56" s="6">
        <v>994400</v>
      </c>
    </row>
    <row r="57" spans="1:27" ht="17" x14ac:dyDescent="0.2">
      <c r="A57" s="7" t="b">
        <f t="shared" si="0"/>
        <v>0</v>
      </c>
      <c r="B57" t="s">
        <v>1043</v>
      </c>
      <c r="C57">
        <v>52177</v>
      </c>
      <c r="D57" t="s">
        <v>1043</v>
      </c>
      <c r="E57">
        <v>73401</v>
      </c>
      <c r="F57" t="s">
        <v>1021</v>
      </c>
      <c r="G57">
        <v>104451</v>
      </c>
      <c r="H57" t="s">
        <v>1019</v>
      </c>
      <c r="I57">
        <v>134622</v>
      </c>
      <c r="J57" s="12" t="s">
        <v>1029</v>
      </c>
      <c r="K57">
        <v>147138</v>
      </c>
      <c r="L57" s="12" t="s">
        <v>949</v>
      </c>
      <c r="M57">
        <v>168354</v>
      </c>
      <c r="N57" t="s">
        <v>602</v>
      </c>
      <c r="O57">
        <v>194981</v>
      </c>
      <c r="P57" s="12" t="s">
        <v>104</v>
      </c>
      <c r="Q57">
        <v>220444</v>
      </c>
      <c r="R57" t="s">
        <v>762</v>
      </c>
      <c r="S57">
        <v>241759</v>
      </c>
      <c r="T57" t="s">
        <v>966</v>
      </c>
      <c r="U57" s="6">
        <v>859106</v>
      </c>
      <c r="V57" t="s">
        <v>896</v>
      </c>
      <c r="W57" s="6">
        <v>937532</v>
      </c>
      <c r="X57" t="s">
        <v>896</v>
      </c>
      <c r="Y57" s="6">
        <v>993797</v>
      </c>
    </row>
    <row r="58" spans="1:27" ht="17" x14ac:dyDescent="0.2">
      <c r="A58" s="7" t="b">
        <f t="shared" si="0"/>
        <v>0</v>
      </c>
      <c r="B58" t="s">
        <v>1019</v>
      </c>
      <c r="C58">
        <v>47927</v>
      </c>
      <c r="D58" t="s">
        <v>1050</v>
      </c>
      <c r="E58">
        <v>70128</v>
      </c>
      <c r="F58" t="s">
        <v>1019</v>
      </c>
      <c r="G58">
        <v>100213</v>
      </c>
      <c r="H58" s="12" t="s">
        <v>454</v>
      </c>
      <c r="I58">
        <v>129527</v>
      </c>
      <c r="J58" t="s">
        <v>1019</v>
      </c>
      <c r="K58">
        <v>142638</v>
      </c>
      <c r="L58" s="12" t="s">
        <v>846</v>
      </c>
      <c r="M58">
        <v>162421</v>
      </c>
      <c r="N58" s="12" t="s">
        <v>1013</v>
      </c>
      <c r="O58">
        <v>191729</v>
      </c>
      <c r="P58" s="13" t="s">
        <v>1019</v>
      </c>
      <c r="Q58">
        <v>204314</v>
      </c>
      <c r="R58" t="s">
        <v>19</v>
      </c>
      <c r="S58">
        <v>237483</v>
      </c>
      <c r="T58" t="s">
        <v>896</v>
      </c>
      <c r="U58" s="6">
        <v>761019</v>
      </c>
      <c r="V58" t="s">
        <v>894</v>
      </c>
      <c r="W58" s="6">
        <v>843702</v>
      </c>
      <c r="X58" t="s">
        <v>364</v>
      </c>
      <c r="Y58" s="6">
        <v>930496</v>
      </c>
      <c r="Z58" t="s">
        <v>429</v>
      </c>
      <c r="AA58" s="6">
        <v>980080</v>
      </c>
    </row>
    <row r="59" spans="1:27" ht="17" x14ac:dyDescent="0.2">
      <c r="A59" s="7" t="b">
        <f t="shared" si="0"/>
        <v>0</v>
      </c>
      <c r="B59" t="s">
        <v>359</v>
      </c>
      <c r="C59">
        <v>45186</v>
      </c>
      <c r="D59" t="s">
        <v>325</v>
      </c>
      <c r="E59">
        <v>69676</v>
      </c>
      <c r="F59" t="s">
        <v>1043</v>
      </c>
      <c r="G59">
        <v>95813</v>
      </c>
      <c r="H59" s="12" t="s">
        <v>23</v>
      </c>
      <c r="I59">
        <v>127439</v>
      </c>
      <c r="J59" s="12" t="s">
        <v>896</v>
      </c>
      <c r="K59">
        <v>142285</v>
      </c>
      <c r="L59" t="s">
        <v>1021</v>
      </c>
      <c r="M59">
        <v>161702</v>
      </c>
      <c r="N59" t="s">
        <v>1019</v>
      </c>
      <c r="O59">
        <v>190669</v>
      </c>
      <c r="P59" s="12" t="s">
        <v>1020</v>
      </c>
      <c r="Q59">
        <v>200677</v>
      </c>
      <c r="R59" t="s">
        <v>364</v>
      </c>
      <c r="S59">
        <v>217506</v>
      </c>
      <c r="T59" t="s">
        <v>784</v>
      </c>
      <c r="U59" s="6">
        <v>752557</v>
      </c>
      <c r="V59" t="s">
        <v>27</v>
      </c>
      <c r="W59" s="6">
        <v>825920</v>
      </c>
      <c r="X59" t="s">
        <v>162</v>
      </c>
      <c r="Y59" s="6">
        <v>916864</v>
      </c>
      <c r="Z59" t="s">
        <v>966</v>
      </c>
      <c r="AA59" s="6">
        <v>947866</v>
      </c>
    </row>
    <row r="60" spans="1:27" ht="17" x14ac:dyDescent="0.2">
      <c r="A60" s="7" t="b">
        <f t="shared" si="0"/>
        <v>1</v>
      </c>
      <c r="B60" t="s">
        <v>1036</v>
      </c>
      <c r="C60">
        <v>44970</v>
      </c>
      <c r="D60" s="12" t="s">
        <v>19</v>
      </c>
      <c r="E60">
        <v>69149</v>
      </c>
      <c r="F60" t="s">
        <v>317</v>
      </c>
      <c r="G60">
        <v>93409</v>
      </c>
      <c r="H60" t="s">
        <v>211</v>
      </c>
      <c r="I60">
        <v>119894</v>
      </c>
      <c r="J60" t="s">
        <v>1032</v>
      </c>
      <c r="K60">
        <v>139708</v>
      </c>
      <c r="L60" s="12" t="s">
        <v>1029</v>
      </c>
      <c r="M60">
        <v>158721</v>
      </c>
      <c r="N60" s="12" t="s">
        <v>784</v>
      </c>
      <c r="O60">
        <v>189526</v>
      </c>
      <c r="P60" s="13" t="s">
        <v>384</v>
      </c>
      <c r="Q60">
        <v>197674</v>
      </c>
      <c r="R60" t="s">
        <v>236</v>
      </c>
      <c r="S60">
        <v>215157</v>
      </c>
      <c r="T60" t="s">
        <v>513</v>
      </c>
      <c r="U60" s="6">
        <v>741368</v>
      </c>
      <c r="V60" t="s">
        <v>638</v>
      </c>
      <c r="W60" s="6">
        <v>823993</v>
      </c>
      <c r="X60" t="s">
        <v>966</v>
      </c>
      <c r="Y60" s="6">
        <v>916764</v>
      </c>
      <c r="Z60" t="s">
        <v>162</v>
      </c>
      <c r="AA60" s="6">
        <v>943823</v>
      </c>
    </row>
    <row r="61" spans="1:27" ht="17" x14ac:dyDescent="0.2">
      <c r="A61" s="7" t="b">
        <f t="shared" si="0"/>
        <v>1</v>
      </c>
      <c r="B61" s="12" t="s">
        <v>985</v>
      </c>
      <c r="C61">
        <v>44626</v>
      </c>
      <c r="D61" t="s">
        <v>700</v>
      </c>
      <c r="E61">
        <v>67004</v>
      </c>
      <c r="F61" s="12" t="s">
        <v>454</v>
      </c>
      <c r="G61">
        <v>91649</v>
      </c>
      <c r="H61" t="s">
        <v>317</v>
      </c>
      <c r="I61">
        <v>116081</v>
      </c>
      <c r="J61" s="12" t="s">
        <v>23</v>
      </c>
      <c r="K61">
        <v>130691</v>
      </c>
      <c r="L61" t="s">
        <v>1019</v>
      </c>
      <c r="M61">
        <v>152826</v>
      </c>
      <c r="N61" s="12" t="s">
        <v>966</v>
      </c>
      <c r="O61">
        <v>186668</v>
      </c>
      <c r="P61" s="12" t="s">
        <v>870</v>
      </c>
      <c r="Q61">
        <v>197248</v>
      </c>
      <c r="R61" t="s">
        <v>1016</v>
      </c>
      <c r="S61">
        <v>207056</v>
      </c>
      <c r="T61" t="s">
        <v>40</v>
      </c>
      <c r="U61" s="6">
        <v>686718</v>
      </c>
      <c r="V61" t="s">
        <v>268</v>
      </c>
      <c r="W61" s="6">
        <v>805971</v>
      </c>
      <c r="X61" t="s">
        <v>35</v>
      </c>
      <c r="Y61" s="6">
        <v>887064</v>
      </c>
      <c r="Z61" t="s">
        <v>665</v>
      </c>
      <c r="AA61" s="6">
        <v>942198</v>
      </c>
    </row>
    <row r="62" spans="1:27" ht="17" x14ac:dyDescent="0.2">
      <c r="A62" s="7" t="b">
        <f t="shared" si="0"/>
        <v>0</v>
      </c>
      <c r="B62" s="12" t="s">
        <v>19</v>
      </c>
      <c r="C62">
        <v>42777</v>
      </c>
      <c r="D62" t="s">
        <v>317</v>
      </c>
      <c r="E62">
        <v>66574</v>
      </c>
      <c r="F62" t="s">
        <v>343</v>
      </c>
      <c r="G62">
        <v>91643</v>
      </c>
      <c r="H62" t="s">
        <v>1021</v>
      </c>
      <c r="I62">
        <v>115547</v>
      </c>
      <c r="J62" t="s">
        <v>211</v>
      </c>
      <c r="K62">
        <v>128299</v>
      </c>
      <c r="L62" t="s">
        <v>1032</v>
      </c>
      <c r="M62">
        <v>139342</v>
      </c>
      <c r="N62" s="12" t="s">
        <v>86</v>
      </c>
      <c r="O62">
        <v>186504</v>
      </c>
      <c r="P62" s="13" t="s">
        <v>343</v>
      </c>
      <c r="Q62">
        <v>193337</v>
      </c>
      <c r="R62" t="s">
        <v>1017</v>
      </c>
      <c r="S62">
        <v>204244</v>
      </c>
      <c r="T62" t="s">
        <v>665</v>
      </c>
      <c r="U62" s="6">
        <v>685797</v>
      </c>
      <c r="V62" t="s">
        <v>364</v>
      </c>
      <c r="W62" s="6">
        <v>798766</v>
      </c>
      <c r="X62" t="s">
        <v>27</v>
      </c>
      <c r="Y62" s="6">
        <v>870714</v>
      </c>
      <c r="Z62" t="s">
        <v>35</v>
      </c>
      <c r="AA62" s="6">
        <v>915927</v>
      </c>
    </row>
    <row r="63" spans="1:27" ht="17" x14ac:dyDescent="0.2">
      <c r="A63" s="7" t="b">
        <f t="shared" si="0"/>
        <v>0</v>
      </c>
      <c r="B63" t="s">
        <v>531</v>
      </c>
      <c r="C63">
        <v>40256</v>
      </c>
      <c r="D63" s="12" t="s">
        <v>802</v>
      </c>
      <c r="E63">
        <v>65162</v>
      </c>
      <c r="F63" s="12" t="s">
        <v>662</v>
      </c>
      <c r="G63">
        <v>91336</v>
      </c>
      <c r="H63" t="s">
        <v>359</v>
      </c>
      <c r="I63">
        <v>114968</v>
      </c>
      <c r="J63" t="s">
        <v>1021</v>
      </c>
      <c r="K63">
        <v>122072</v>
      </c>
      <c r="L63" s="12" t="s">
        <v>1013</v>
      </c>
      <c r="M63">
        <v>137668</v>
      </c>
      <c r="N63" t="s">
        <v>1021</v>
      </c>
      <c r="O63">
        <v>181675</v>
      </c>
      <c r="P63" s="13" t="s">
        <v>602</v>
      </c>
      <c r="Q63">
        <v>190085</v>
      </c>
      <c r="R63" t="s">
        <v>1018</v>
      </c>
      <c r="S63">
        <v>204019</v>
      </c>
      <c r="T63" t="s">
        <v>846</v>
      </c>
      <c r="U63" s="6">
        <v>672964</v>
      </c>
      <c r="V63" t="s">
        <v>745</v>
      </c>
      <c r="W63" s="6">
        <v>797188</v>
      </c>
      <c r="X63" t="s">
        <v>665</v>
      </c>
      <c r="Y63" s="6">
        <v>865347</v>
      </c>
      <c r="Z63" t="s">
        <v>396</v>
      </c>
      <c r="AA63" s="6">
        <v>906626</v>
      </c>
    </row>
    <row r="64" spans="1:27" ht="17" x14ac:dyDescent="0.2">
      <c r="A64" s="7" t="b">
        <f t="shared" si="0"/>
        <v>0</v>
      </c>
      <c r="B64" t="s">
        <v>1054</v>
      </c>
      <c r="C64">
        <v>39454</v>
      </c>
      <c r="D64" s="12" t="s">
        <v>662</v>
      </c>
      <c r="E64">
        <v>64223</v>
      </c>
      <c r="F64" t="s">
        <v>359</v>
      </c>
      <c r="G64">
        <v>86575</v>
      </c>
      <c r="H64" t="s">
        <v>1043</v>
      </c>
      <c r="I64">
        <v>114967</v>
      </c>
      <c r="J64" t="s">
        <v>359</v>
      </c>
      <c r="K64">
        <v>118454</v>
      </c>
      <c r="L64" s="12" t="s">
        <v>23</v>
      </c>
      <c r="M64">
        <v>135002</v>
      </c>
      <c r="N64" t="s">
        <v>1038</v>
      </c>
      <c r="O64">
        <v>181331</v>
      </c>
      <c r="P64" s="13" t="s">
        <v>1016</v>
      </c>
      <c r="Q64">
        <v>182129</v>
      </c>
      <c r="R64" t="s">
        <v>452</v>
      </c>
      <c r="S64">
        <v>202983</v>
      </c>
      <c r="T64" t="s">
        <v>681</v>
      </c>
      <c r="U64" s="6">
        <v>669016</v>
      </c>
      <c r="V64" t="s">
        <v>665</v>
      </c>
      <c r="W64" s="6">
        <v>767175</v>
      </c>
      <c r="X64" t="s">
        <v>638</v>
      </c>
      <c r="Y64" s="6">
        <v>862456</v>
      </c>
      <c r="Z64" t="s">
        <v>89</v>
      </c>
      <c r="AA64" s="6">
        <v>896764</v>
      </c>
    </row>
    <row r="65" spans="1:27" ht="17" x14ac:dyDescent="0.2">
      <c r="A65" s="7" t="b">
        <f t="shared" si="0"/>
        <v>0</v>
      </c>
      <c r="B65" t="s">
        <v>1006</v>
      </c>
      <c r="C65">
        <v>39395</v>
      </c>
      <c r="D65" t="s">
        <v>359</v>
      </c>
      <c r="E65">
        <v>63974</v>
      </c>
      <c r="F65" t="s">
        <v>325</v>
      </c>
      <c r="G65">
        <v>85373</v>
      </c>
      <c r="H65" s="12" t="s">
        <v>588</v>
      </c>
      <c r="I65">
        <v>113255</v>
      </c>
      <c r="J65" t="s">
        <v>317</v>
      </c>
      <c r="K65">
        <v>117017</v>
      </c>
      <c r="L65" s="12" t="s">
        <v>1008</v>
      </c>
      <c r="M65">
        <v>134058</v>
      </c>
      <c r="N65" t="s">
        <v>1026</v>
      </c>
      <c r="O65">
        <v>178312</v>
      </c>
      <c r="P65" s="12" t="s">
        <v>1024</v>
      </c>
      <c r="Q65">
        <v>179243</v>
      </c>
      <c r="R65" t="s">
        <v>602</v>
      </c>
      <c r="S65">
        <v>200590</v>
      </c>
      <c r="T65" t="s">
        <v>364</v>
      </c>
      <c r="U65" s="6">
        <v>667479</v>
      </c>
      <c r="V65" t="s">
        <v>681</v>
      </c>
      <c r="W65" s="6">
        <v>753230</v>
      </c>
      <c r="X65" t="s">
        <v>89</v>
      </c>
      <c r="Y65" s="6">
        <v>839619</v>
      </c>
      <c r="Z65" t="s">
        <v>27</v>
      </c>
      <c r="AA65" s="6">
        <v>883169</v>
      </c>
    </row>
    <row r="66" spans="1:27" ht="17" x14ac:dyDescent="0.2">
      <c r="A66" s="7" t="b">
        <f t="shared" si="0"/>
        <v>1</v>
      </c>
      <c r="B66" t="s">
        <v>602</v>
      </c>
      <c r="C66">
        <v>38579</v>
      </c>
      <c r="D66" s="12" t="s">
        <v>454</v>
      </c>
      <c r="E66">
        <v>57705</v>
      </c>
      <c r="F66" s="12" t="s">
        <v>802</v>
      </c>
      <c r="G66">
        <v>83307</v>
      </c>
      <c r="H66" s="12" t="s">
        <v>949</v>
      </c>
      <c r="I66">
        <v>111109</v>
      </c>
      <c r="J66" s="12" t="s">
        <v>949</v>
      </c>
      <c r="K66">
        <v>115052</v>
      </c>
      <c r="L66" t="s">
        <v>1026</v>
      </c>
      <c r="M66">
        <v>133977</v>
      </c>
      <c r="N66" s="12" t="s">
        <v>384</v>
      </c>
      <c r="O66">
        <v>177393</v>
      </c>
      <c r="P66" s="13" t="s">
        <v>359</v>
      </c>
      <c r="Q66">
        <v>177756</v>
      </c>
      <c r="R66" t="s">
        <v>1019</v>
      </c>
      <c r="S66">
        <v>195413</v>
      </c>
      <c r="T66" t="s">
        <v>894</v>
      </c>
      <c r="U66" s="6">
        <v>666957</v>
      </c>
      <c r="V66" t="s">
        <v>40</v>
      </c>
      <c r="W66" s="6">
        <v>740340</v>
      </c>
      <c r="X66" t="s">
        <v>104</v>
      </c>
      <c r="Y66" s="6">
        <v>825920</v>
      </c>
      <c r="Z66" t="s">
        <v>576</v>
      </c>
      <c r="AA66" s="6">
        <v>865939</v>
      </c>
    </row>
    <row r="67" spans="1:27" ht="17" x14ac:dyDescent="0.2">
      <c r="A67" s="7" t="b">
        <f>COUNTIF($T$2:$T$107,"*"&amp;B68&amp;"*")&gt;0</f>
        <v>1</v>
      </c>
      <c r="B67" s="12" t="s">
        <v>1012</v>
      </c>
      <c r="C67">
        <v>38481</v>
      </c>
      <c r="D67" t="s">
        <v>1040</v>
      </c>
      <c r="E67">
        <v>53727</v>
      </c>
      <c r="F67" t="s">
        <v>1050</v>
      </c>
      <c r="G67">
        <v>78462</v>
      </c>
      <c r="H67" s="12" t="s">
        <v>493</v>
      </c>
      <c r="I67">
        <v>105848</v>
      </c>
      <c r="J67" t="s">
        <v>1026</v>
      </c>
      <c r="K67">
        <v>111709</v>
      </c>
      <c r="L67" t="s">
        <v>359</v>
      </c>
      <c r="M67">
        <v>133660</v>
      </c>
      <c r="N67" s="12" t="s">
        <v>1011</v>
      </c>
      <c r="O67">
        <v>176254</v>
      </c>
      <c r="P67" s="12" t="s">
        <v>966</v>
      </c>
      <c r="Q67">
        <v>176656</v>
      </c>
      <c r="R67" t="s">
        <v>267</v>
      </c>
      <c r="S67">
        <v>193584</v>
      </c>
      <c r="T67" t="s">
        <v>870</v>
      </c>
      <c r="U67" s="6">
        <v>659924</v>
      </c>
      <c r="V67" t="s">
        <v>35</v>
      </c>
      <c r="W67" s="6">
        <v>729729</v>
      </c>
      <c r="X67" t="s">
        <v>396</v>
      </c>
      <c r="Y67" s="6">
        <v>824035</v>
      </c>
      <c r="Z67" t="s">
        <v>493</v>
      </c>
      <c r="AA67" s="6">
        <v>860164</v>
      </c>
    </row>
    <row r="68" spans="1:27" ht="17" x14ac:dyDescent="0.2">
      <c r="A68" s="7" t="b">
        <f>COUNTIF($T$2:$T$107,"*"&amp;B69&amp;"*")&gt;0</f>
        <v>0</v>
      </c>
      <c r="B68" s="12" t="s">
        <v>1023</v>
      </c>
      <c r="C68">
        <v>38386</v>
      </c>
      <c r="D68" s="12" t="s">
        <v>949</v>
      </c>
      <c r="E68">
        <v>52502</v>
      </c>
      <c r="F68" s="12" t="s">
        <v>493</v>
      </c>
      <c r="G68">
        <v>77837</v>
      </c>
      <c r="H68" t="s">
        <v>700</v>
      </c>
      <c r="I68">
        <v>105095</v>
      </c>
      <c r="J68" s="12" t="s">
        <v>493</v>
      </c>
      <c r="K68">
        <v>111683</v>
      </c>
      <c r="L68" s="12" t="s">
        <v>86</v>
      </c>
      <c r="M68">
        <v>132512</v>
      </c>
      <c r="N68" s="12" t="s">
        <v>846</v>
      </c>
      <c r="O68">
        <v>174533</v>
      </c>
      <c r="P68" s="12" t="s">
        <v>784</v>
      </c>
      <c r="Q68">
        <v>175936</v>
      </c>
      <c r="R68" t="s">
        <v>1020</v>
      </c>
      <c r="S68">
        <v>191013</v>
      </c>
      <c r="T68" t="s">
        <v>19</v>
      </c>
      <c r="U68" s="6">
        <v>657575</v>
      </c>
      <c r="V68" t="s">
        <v>104</v>
      </c>
      <c r="W68" s="6">
        <v>729465</v>
      </c>
      <c r="X68" t="s">
        <v>681</v>
      </c>
      <c r="Y68" s="6">
        <v>823393</v>
      </c>
      <c r="Z68" t="s">
        <v>638</v>
      </c>
      <c r="AA68" s="6">
        <v>857620</v>
      </c>
    </row>
    <row r="69" spans="1:27" ht="17" x14ac:dyDescent="0.2">
      <c r="A69" s="7" t="b">
        <f>COUNTIF($T$2:$T$107,"*"&amp;B70&amp;"*")&gt;0</f>
        <v>0</v>
      </c>
      <c r="B69" t="s">
        <v>1021</v>
      </c>
      <c r="C69">
        <v>36806</v>
      </c>
      <c r="D69" t="s">
        <v>1006</v>
      </c>
      <c r="E69">
        <v>52240</v>
      </c>
      <c r="F69" s="12" t="s">
        <v>313</v>
      </c>
      <c r="G69">
        <v>77614</v>
      </c>
      <c r="H69" t="s">
        <v>1040</v>
      </c>
      <c r="I69">
        <v>104215</v>
      </c>
      <c r="J69" t="s">
        <v>1043</v>
      </c>
      <c r="K69">
        <v>109914</v>
      </c>
      <c r="L69" t="s">
        <v>211</v>
      </c>
      <c r="M69">
        <v>131057</v>
      </c>
      <c r="N69" s="12" t="s">
        <v>1001</v>
      </c>
      <c r="O69">
        <v>170932</v>
      </c>
      <c r="P69" s="13" t="s">
        <v>1026</v>
      </c>
      <c r="Q69">
        <v>175478</v>
      </c>
      <c r="R69" t="s">
        <v>384</v>
      </c>
      <c r="S69">
        <v>181820</v>
      </c>
      <c r="T69" t="s">
        <v>887</v>
      </c>
      <c r="U69" s="6">
        <v>654157</v>
      </c>
      <c r="V69" t="s">
        <v>493</v>
      </c>
      <c r="W69" s="6">
        <v>727621</v>
      </c>
      <c r="X69" t="s">
        <v>40</v>
      </c>
      <c r="Y69" s="6">
        <v>821267</v>
      </c>
      <c r="Z69" t="s">
        <v>104</v>
      </c>
      <c r="AA69" s="6">
        <v>853610</v>
      </c>
    </row>
    <row r="70" spans="1:27" ht="17" x14ac:dyDescent="0.2">
      <c r="A70" s="7" t="b">
        <f>COUNTIF($T$2:$T$107,"*"&amp;B71&amp;"*")&gt;0</f>
        <v>1</v>
      </c>
      <c r="B70" t="s">
        <v>1040</v>
      </c>
      <c r="C70">
        <v>36040</v>
      </c>
      <c r="D70" s="12" t="s">
        <v>1044</v>
      </c>
      <c r="E70">
        <v>51957</v>
      </c>
      <c r="F70" t="s">
        <v>700</v>
      </c>
      <c r="G70">
        <v>76112</v>
      </c>
      <c r="H70" s="12" t="s">
        <v>313</v>
      </c>
      <c r="I70">
        <v>102413</v>
      </c>
      <c r="J70" s="12" t="s">
        <v>1014</v>
      </c>
      <c r="K70">
        <v>108486</v>
      </c>
      <c r="L70" t="s">
        <v>317</v>
      </c>
      <c r="M70">
        <v>130808</v>
      </c>
      <c r="N70" t="s">
        <v>248</v>
      </c>
      <c r="O70">
        <v>167750</v>
      </c>
      <c r="P70" s="12" t="s">
        <v>493</v>
      </c>
      <c r="Q70">
        <v>174684</v>
      </c>
      <c r="R70" t="s">
        <v>605</v>
      </c>
      <c r="S70">
        <v>177905</v>
      </c>
      <c r="T70" t="s">
        <v>104</v>
      </c>
      <c r="U70" s="6">
        <v>646603</v>
      </c>
      <c r="V70" t="s">
        <v>396</v>
      </c>
      <c r="W70" s="6">
        <v>725544</v>
      </c>
      <c r="X70" t="s">
        <v>493</v>
      </c>
      <c r="Y70" s="6">
        <v>815021</v>
      </c>
      <c r="Z70" t="s">
        <v>681</v>
      </c>
      <c r="AA70" s="6">
        <v>850967</v>
      </c>
    </row>
    <row r="71" spans="1:27" ht="17" x14ac:dyDescent="0.2">
      <c r="A71" s="7" t="b">
        <f>COUNTIF($T$2:$T$107,"*"&amp;B72&amp;"*")&gt;0</f>
        <v>0</v>
      </c>
      <c r="B71" s="12" t="s">
        <v>1044</v>
      </c>
      <c r="C71">
        <v>35485</v>
      </c>
      <c r="D71" t="s">
        <v>602</v>
      </c>
      <c r="E71">
        <v>51572</v>
      </c>
      <c r="F71" s="12" t="s">
        <v>989</v>
      </c>
      <c r="G71">
        <v>74418</v>
      </c>
      <c r="H71" t="s">
        <v>325</v>
      </c>
      <c r="I71">
        <v>102270</v>
      </c>
      <c r="J71" s="12" t="s">
        <v>1013</v>
      </c>
      <c r="K71">
        <v>106017</v>
      </c>
      <c r="L71" s="12" t="s">
        <v>313</v>
      </c>
      <c r="M71">
        <v>130538</v>
      </c>
      <c r="N71" t="s">
        <v>1036</v>
      </c>
      <c r="O71">
        <v>166702</v>
      </c>
      <c r="P71" s="12" t="s">
        <v>551</v>
      </c>
      <c r="Q71">
        <v>173358</v>
      </c>
      <c r="R71" t="s">
        <v>493</v>
      </c>
      <c r="S71">
        <v>175093</v>
      </c>
      <c r="T71" t="s">
        <v>493</v>
      </c>
      <c r="U71" s="6">
        <v>634516</v>
      </c>
      <c r="V71" t="s">
        <v>19</v>
      </c>
      <c r="W71" s="6">
        <v>694975</v>
      </c>
      <c r="X71" t="s">
        <v>313</v>
      </c>
      <c r="Y71" s="6">
        <v>804129</v>
      </c>
      <c r="Z71" t="s">
        <v>313</v>
      </c>
      <c r="AA71" s="6">
        <v>845553</v>
      </c>
    </row>
    <row r="72" spans="1:27" ht="17" x14ac:dyDescent="0.2">
      <c r="A72" s="7" t="b">
        <f>COUNTIF($T$2:$T$107,"*"&amp;B73&amp;"*")&gt;0</f>
        <v>1</v>
      </c>
      <c r="B72" t="s">
        <v>888</v>
      </c>
      <c r="C72">
        <v>33639</v>
      </c>
      <c r="D72" s="12" t="s">
        <v>1023</v>
      </c>
      <c r="E72">
        <v>45971</v>
      </c>
      <c r="F72" s="12" t="s">
        <v>1044</v>
      </c>
      <c r="G72">
        <v>73581</v>
      </c>
      <c r="H72" s="12" t="s">
        <v>1014</v>
      </c>
      <c r="I72">
        <v>101247</v>
      </c>
      <c r="J72" t="s">
        <v>700</v>
      </c>
      <c r="K72">
        <v>105117</v>
      </c>
      <c r="L72" t="s">
        <v>602</v>
      </c>
      <c r="M72">
        <v>129040</v>
      </c>
      <c r="N72" t="s">
        <v>1016</v>
      </c>
      <c r="O72">
        <v>164479</v>
      </c>
      <c r="P72" s="13" t="s">
        <v>1021</v>
      </c>
      <c r="Q72">
        <v>170548</v>
      </c>
      <c r="R72" t="s">
        <v>52</v>
      </c>
      <c r="S72">
        <v>174453</v>
      </c>
      <c r="T72" t="s">
        <v>396</v>
      </c>
      <c r="U72" s="6">
        <v>617332</v>
      </c>
      <c r="V72" t="s">
        <v>313</v>
      </c>
      <c r="W72" s="6">
        <v>682917</v>
      </c>
      <c r="X72" t="s">
        <v>268</v>
      </c>
      <c r="Y72" s="6">
        <v>799268</v>
      </c>
      <c r="Z72" t="s">
        <v>40</v>
      </c>
      <c r="AA72" s="6">
        <v>842913</v>
      </c>
    </row>
    <row r="73" spans="1:27" ht="17" x14ac:dyDescent="0.2">
      <c r="A73" s="7" t="b">
        <f>COUNTIF($T$2:$T$107,"*"&amp;B74&amp;"*")&gt;0</f>
        <v>0</v>
      </c>
      <c r="B73" s="12" t="s">
        <v>493</v>
      </c>
      <c r="C73">
        <v>32611</v>
      </c>
      <c r="D73" t="s">
        <v>1046</v>
      </c>
      <c r="E73">
        <v>45961</v>
      </c>
      <c r="F73" t="s">
        <v>1046</v>
      </c>
      <c r="G73">
        <v>73197</v>
      </c>
      <c r="H73" t="s">
        <v>1026</v>
      </c>
      <c r="I73">
        <v>100494</v>
      </c>
      <c r="J73" t="s">
        <v>1048</v>
      </c>
      <c r="K73">
        <v>101402</v>
      </c>
      <c r="L73" s="13" t="s">
        <v>325</v>
      </c>
      <c r="M73">
        <v>128650</v>
      </c>
      <c r="N73" t="s">
        <v>1016</v>
      </c>
      <c r="O73">
        <v>164400</v>
      </c>
      <c r="P73" s="12" t="s">
        <v>364</v>
      </c>
      <c r="Q73">
        <v>166045</v>
      </c>
      <c r="R73" t="s">
        <v>543</v>
      </c>
      <c r="S73">
        <v>174446</v>
      </c>
      <c r="T73" t="s">
        <v>35</v>
      </c>
      <c r="U73" s="6">
        <v>599416</v>
      </c>
      <c r="V73" t="s">
        <v>846</v>
      </c>
      <c r="W73" s="6">
        <v>680057</v>
      </c>
      <c r="X73" t="s">
        <v>576</v>
      </c>
      <c r="Y73" s="6">
        <v>774768</v>
      </c>
      <c r="Z73" t="s">
        <v>237</v>
      </c>
      <c r="AA73" s="6">
        <v>832666</v>
      </c>
    </row>
    <row r="74" spans="1:27" ht="17" x14ac:dyDescent="0.2">
      <c r="A74" s="7" t="b">
        <f>COUNTIF($T$2:$T$107,"*"&amp;B75&amp;"*")&gt;0</f>
        <v>0</v>
      </c>
      <c r="B74" t="s">
        <v>1052</v>
      </c>
      <c r="C74">
        <v>32382</v>
      </c>
      <c r="D74" t="s">
        <v>763</v>
      </c>
      <c r="E74">
        <v>45480</v>
      </c>
      <c r="F74" s="12" t="s">
        <v>949</v>
      </c>
      <c r="G74">
        <v>72240</v>
      </c>
      <c r="H74" t="s">
        <v>1048</v>
      </c>
      <c r="I74">
        <v>100289</v>
      </c>
      <c r="J74" t="s">
        <v>1040</v>
      </c>
      <c r="K74">
        <v>101362</v>
      </c>
      <c r="L74" s="13" t="s">
        <v>1016</v>
      </c>
      <c r="M74">
        <v>127294</v>
      </c>
      <c r="N74" t="s">
        <v>1033</v>
      </c>
      <c r="O74">
        <v>162260</v>
      </c>
      <c r="P74" s="12" t="s">
        <v>846</v>
      </c>
      <c r="Q74">
        <v>163939</v>
      </c>
      <c r="R74" t="s">
        <v>359</v>
      </c>
      <c r="S74">
        <v>172484</v>
      </c>
      <c r="T74" t="s">
        <v>313</v>
      </c>
      <c r="U74" s="6">
        <v>594525</v>
      </c>
      <c r="V74" t="s">
        <v>89</v>
      </c>
      <c r="W74" s="6">
        <v>661632</v>
      </c>
      <c r="X74" t="s">
        <v>237</v>
      </c>
      <c r="Y74" s="6">
        <v>767476</v>
      </c>
      <c r="Z74" t="s">
        <v>649</v>
      </c>
      <c r="AA74" s="6">
        <v>821573</v>
      </c>
    </row>
    <row r="75" spans="1:27" ht="17" x14ac:dyDescent="0.2">
      <c r="A75" s="7" t="b">
        <f>COUNTIF($T$2:$T$107,"*"&amp;B76&amp;"*")&gt;0</f>
        <v>0</v>
      </c>
      <c r="B75" t="s">
        <v>763</v>
      </c>
      <c r="C75">
        <v>31150</v>
      </c>
      <c r="D75" s="12" t="s">
        <v>1013</v>
      </c>
      <c r="E75">
        <v>44788</v>
      </c>
      <c r="F75" s="12" t="s">
        <v>896</v>
      </c>
      <c r="G75">
        <v>72145</v>
      </c>
      <c r="H75" s="12" t="s">
        <v>1013</v>
      </c>
      <c r="I75">
        <v>93890</v>
      </c>
      <c r="J75" s="12" t="s">
        <v>1008</v>
      </c>
      <c r="K75">
        <v>100992</v>
      </c>
      <c r="L75" s="12" t="s">
        <v>104</v>
      </c>
      <c r="M75">
        <v>125688</v>
      </c>
      <c r="N75" t="s">
        <v>1033</v>
      </c>
      <c r="O75">
        <v>162200</v>
      </c>
      <c r="P75" s="12" t="s">
        <v>1033</v>
      </c>
      <c r="Q75">
        <v>158092</v>
      </c>
      <c r="R75" t="s">
        <v>531</v>
      </c>
      <c r="S75">
        <v>171924</v>
      </c>
      <c r="T75" t="s">
        <v>732</v>
      </c>
      <c r="U75" s="6">
        <v>567033</v>
      </c>
      <c r="V75" t="s">
        <v>887</v>
      </c>
      <c r="W75" s="6">
        <v>659190</v>
      </c>
      <c r="X75" t="s">
        <v>393</v>
      </c>
      <c r="Y75" s="6">
        <v>723885</v>
      </c>
      <c r="Z75" t="s">
        <v>268</v>
      </c>
      <c r="AA75" s="6">
        <v>806548</v>
      </c>
    </row>
    <row r="76" spans="1:27" ht="17" x14ac:dyDescent="0.2">
      <c r="A76" s="7" t="b">
        <f>COUNTIF($T$2:$T$107,"*"&amp;B77&amp;"*")&gt;0</f>
        <v>0</v>
      </c>
      <c r="B76" t="s">
        <v>605</v>
      </c>
      <c r="C76">
        <v>30357</v>
      </c>
      <c r="D76" t="s">
        <v>211</v>
      </c>
      <c r="E76">
        <v>44671</v>
      </c>
      <c r="F76" t="s">
        <v>1040</v>
      </c>
      <c r="G76">
        <v>71091</v>
      </c>
      <c r="H76" s="12" t="s">
        <v>1044</v>
      </c>
      <c r="I76">
        <v>92654</v>
      </c>
      <c r="J76" t="s">
        <v>1046</v>
      </c>
      <c r="K76">
        <v>99937</v>
      </c>
      <c r="L76" s="12" t="s">
        <v>493</v>
      </c>
      <c r="M76">
        <v>124878</v>
      </c>
      <c r="N76" t="s">
        <v>359</v>
      </c>
      <c r="O76">
        <v>161888</v>
      </c>
      <c r="P76" s="13" t="s">
        <v>1029</v>
      </c>
      <c r="Q76">
        <v>156531</v>
      </c>
      <c r="R76" t="s">
        <v>1021</v>
      </c>
      <c r="S76">
        <v>171377</v>
      </c>
      <c r="T76" t="s">
        <v>237</v>
      </c>
      <c r="U76" s="6">
        <v>548935</v>
      </c>
      <c r="V76" t="s">
        <v>870</v>
      </c>
      <c r="W76" s="6">
        <v>650133</v>
      </c>
      <c r="X76" t="s">
        <v>19</v>
      </c>
      <c r="Y76" s="6">
        <v>703203</v>
      </c>
      <c r="Z76" t="s">
        <v>207</v>
      </c>
      <c r="AA76" s="6">
        <v>787643</v>
      </c>
    </row>
    <row r="77" spans="1:27" ht="17" x14ac:dyDescent="0.2">
      <c r="A77" s="7" t="b">
        <f>COUNTIF($T$2:$T$107,"*"&amp;B78&amp;"*")&gt;0</f>
        <v>0</v>
      </c>
      <c r="B77" t="s">
        <v>211</v>
      </c>
      <c r="C77">
        <v>30271</v>
      </c>
      <c r="D77" t="s">
        <v>531</v>
      </c>
      <c r="E77">
        <v>44086</v>
      </c>
      <c r="F77" s="12" t="s">
        <v>1013</v>
      </c>
      <c r="G77">
        <v>65947</v>
      </c>
      <c r="H77" t="s">
        <v>1046</v>
      </c>
      <c r="I77">
        <v>91772</v>
      </c>
      <c r="J77" t="s">
        <v>1016</v>
      </c>
      <c r="K77">
        <v>98295</v>
      </c>
      <c r="L77" s="12" t="s">
        <v>1014</v>
      </c>
      <c r="M77">
        <v>124734</v>
      </c>
      <c r="N77" s="12" t="s">
        <v>1029</v>
      </c>
      <c r="O77">
        <v>156739</v>
      </c>
      <c r="P77" s="13" t="s">
        <v>452</v>
      </c>
      <c r="Q77">
        <v>154097</v>
      </c>
      <c r="R77" t="s">
        <v>551</v>
      </c>
      <c r="S77">
        <v>170639</v>
      </c>
      <c r="T77" t="s">
        <v>89</v>
      </c>
      <c r="U77" s="6">
        <v>544981</v>
      </c>
      <c r="V77" t="s">
        <v>237</v>
      </c>
      <c r="W77" s="6">
        <v>647216</v>
      </c>
      <c r="X77" t="s">
        <v>649</v>
      </c>
      <c r="Y77" s="6">
        <v>702314</v>
      </c>
      <c r="Z77" t="s">
        <v>393</v>
      </c>
      <c r="AA77" s="6">
        <v>767711</v>
      </c>
    </row>
    <row r="78" spans="1:27" ht="17" x14ac:dyDescent="0.2">
      <c r="A78" s="7" t="b">
        <f>COUNTIF($T$2:$T$107,"*"&amp;B79&amp;"*")&gt;0</f>
        <v>1</v>
      </c>
      <c r="B78" t="s">
        <v>1056</v>
      </c>
      <c r="C78">
        <v>29449</v>
      </c>
      <c r="D78" t="s">
        <v>888</v>
      </c>
      <c r="E78">
        <v>43781</v>
      </c>
      <c r="F78" t="s">
        <v>763</v>
      </c>
      <c r="G78">
        <v>65793</v>
      </c>
      <c r="H78" t="s">
        <v>763</v>
      </c>
      <c r="I78">
        <v>85941</v>
      </c>
      <c r="J78" t="s">
        <v>325</v>
      </c>
      <c r="K78">
        <v>97108</v>
      </c>
      <c r="L78" s="12" t="s">
        <v>802</v>
      </c>
      <c r="M78">
        <v>119692</v>
      </c>
      <c r="N78" s="12" t="s">
        <v>104</v>
      </c>
      <c r="O78">
        <v>152478</v>
      </c>
      <c r="P78" s="13" t="s">
        <v>531</v>
      </c>
      <c r="Q78">
        <v>149550</v>
      </c>
      <c r="R78" t="s">
        <v>1022</v>
      </c>
      <c r="S78">
        <v>170502</v>
      </c>
      <c r="T78" t="s">
        <v>745</v>
      </c>
      <c r="U78" s="6">
        <v>544031</v>
      </c>
      <c r="V78" t="s">
        <v>393</v>
      </c>
      <c r="W78" s="6">
        <v>643369</v>
      </c>
      <c r="X78" t="s">
        <v>532</v>
      </c>
      <c r="Y78" s="6">
        <v>699796</v>
      </c>
      <c r="Z78" t="s">
        <v>186</v>
      </c>
      <c r="AA78" s="6">
        <v>754610</v>
      </c>
    </row>
    <row r="79" spans="1:27" ht="17" x14ac:dyDescent="0.2">
      <c r="A79" s="7" t="b">
        <f>COUNTIF($T$2:$T$107,"*"&amp;B80&amp;"*")&gt;0</f>
        <v>0</v>
      </c>
      <c r="B79" s="12" t="s">
        <v>1013</v>
      </c>
      <c r="C79">
        <v>29319</v>
      </c>
      <c r="D79" t="s">
        <v>1052</v>
      </c>
      <c r="E79">
        <v>43088</v>
      </c>
      <c r="F79" s="12" t="s">
        <v>1023</v>
      </c>
      <c r="G79">
        <v>65121</v>
      </c>
      <c r="H79" s="12" t="s">
        <v>802</v>
      </c>
      <c r="I79">
        <v>85050</v>
      </c>
      <c r="J79" s="12" t="s">
        <v>1044</v>
      </c>
      <c r="K79">
        <v>96938</v>
      </c>
      <c r="L79" s="12" t="s">
        <v>1040</v>
      </c>
      <c r="M79">
        <v>115966</v>
      </c>
      <c r="N79" s="12" t="s">
        <v>1039</v>
      </c>
      <c r="O79">
        <v>152072</v>
      </c>
      <c r="P79" s="13" t="s">
        <v>543</v>
      </c>
      <c r="Q79">
        <v>149130</v>
      </c>
      <c r="R79" t="s">
        <v>870</v>
      </c>
      <c r="S79">
        <v>170191</v>
      </c>
      <c r="T79" t="s">
        <v>393</v>
      </c>
      <c r="U79" s="6">
        <v>540041</v>
      </c>
      <c r="V79" t="s">
        <v>732</v>
      </c>
      <c r="W79" s="6">
        <v>621429</v>
      </c>
      <c r="X79" t="s">
        <v>846</v>
      </c>
      <c r="Y79" s="6">
        <v>693058</v>
      </c>
      <c r="Z79" t="s">
        <v>861</v>
      </c>
      <c r="AA79" s="6">
        <v>752660</v>
      </c>
    </row>
    <row r="80" spans="1:27" ht="17" x14ac:dyDescent="0.2">
      <c r="A80" s="7" t="b">
        <f>COUNTIF($T$2:$T$107,"*"&amp;B81&amp;"*")&gt;0</f>
        <v>1</v>
      </c>
      <c r="B80" t="s">
        <v>1046</v>
      </c>
      <c r="C80">
        <v>28699</v>
      </c>
      <c r="D80" t="s">
        <v>739</v>
      </c>
      <c r="E80">
        <v>41734</v>
      </c>
      <c r="F80" t="s">
        <v>602</v>
      </c>
      <c r="G80">
        <v>60899</v>
      </c>
      <c r="H80" s="12" t="s">
        <v>1008</v>
      </c>
      <c r="I80">
        <v>82731</v>
      </c>
      <c r="J80" s="12" t="s">
        <v>313</v>
      </c>
      <c r="K80">
        <v>96899</v>
      </c>
      <c r="L80" s="12" t="s">
        <v>988</v>
      </c>
      <c r="M80">
        <v>113802</v>
      </c>
      <c r="N80" s="12" t="s">
        <v>802</v>
      </c>
      <c r="O80">
        <v>149300</v>
      </c>
      <c r="P80" s="13" t="s">
        <v>763</v>
      </c>
      <c r="Q80">
        <v>147419</v>
      </c>
      <c r="R80" t="s">
        <v>238</v>
      </c>
      <c r="S80">
        <v>170154</v>
      </c>
      <c r="T80" t="s">
        <v>532</v>
      </c>
      <c r="U80" s="6">
        <v>534943</v>
      </c>
      <c r="V80" t="s">
        <v>532</v>
      </c>
      <c r="W80" s="6">
        <v>610470</v>
      </c>
      <c r="X80" t="s">
        <v>861</v>
      </c>
      <c r="Y80" s="6">
        <v>685306</v>
      </c>
      <c r="Z80" t="s">
        <v>532</v>
      </c>
      <c r="AA80" s="6">
        <v>741104</v>
      </c>
    </row>
    <row r="81" spans="1:27" ht="17" x14ac:dyDescent="0.2">
      <c r="A81" s="7" t="b">
        <f>COUNTIF($T$2:$T$107,"*"&amp;B82&amp;"*")&gt;0</f>
        <v>0</v>
      </c>
      <c r="B81" s="12" t="s">
        <v>454</v>
      </c>
      <c r="C81">
        <v>28409</v>
      </c>
      <c r="D81" t="s">
        <v>1054</v>
      </c>
      <c r="E81">
        <v>41012</v>
      </c>
      <c r="F81" t="s">
        <v>211</v>
      </c>
      <c r="G81">
        <v>57907</v>
      </c>
      <c r="H81" s="12" t="s">
        <v>1023</v>
      </c>
      <c r="I81">
        <v>81778</v>
      </c>
      <c r="J81" s="12" t="s">
        <v>802</v>
      </c>
      <c r="K81">
        <v>96099</v>
      </c>
      <c r="L81" t="s">
        <v>1043</v>
      </c>
      <c r="M81">
        <v>112802</v>
      </c>
      <c r="N81" t="s">
        <v>452</v>
      </c>
      <c r="O81">
        <v>144478</v>
      </c>
      <c r="P81" s="13" t="s">
        <v>1032</v>
      </c>
      <c r="Q81">
        <v>144865</v>
      </c>
      <c r="R81" t="s">
        <v>211</v>
      </c>
      <c r="S81">
        <v>169523</v>
      </c>
      <c r="T81" t="s">
        <v>949</v>
      </c>
      <c r="U81" s="6">
        <v>511111</v>
      </c>
      <c r="V81" t="s">
        <v>649</v>
      </c>
      <c r="W81" s="6">
        <v>589998</v>
      </c>
      <c r="X81" t="s">
        <v>732</v>
      </c>
      <c r="Y81" s="6">
        <v>670291</v>
      </c>
      <c r="Z81" t="s">
        <v>236</v>
      </c>
      <c r="AA81" s="6">
        <v>738939</v>
      </c>
    </row>
    <row r="82" spans="1:27" ht="17" x14ac:dyDescent="0.2">
      <c r="A82" s="7" t="b">
        <f>COUNTIF($T$2:$T$107,"*"&amp;B83&amp;"*")&gt;0</f>
        <v>0</v>
      </c>
      <c r="B82" s="13" t="s">
        <v>739</v>
      </c>
      <c r="C82">
        <v>28249</v>
      </c>
      <c r="D82" t="s">
        <v>1053</v>
      </c>
      <c r="E82">
        <v>40703</v>
      </c>
      <c r="F82" t="s">
        <v>1034</v>
      </c>
      <c r="G82">
        <v>57310</v>
      </c>
      <c r="H82" t="s">
        <v>1034</v>
      </c>
      <c r="I82">
        <v>78483</v>
      </c>
      <c r="J82" s="12" t="s">
        <v>1023</v>
      </c>
      <c r="K82">
        <v>88056</v>
      </c>
      <c r="L82" t="s">
        <v>700</v>
      </c>
      <c r="M82">
        <v>111971</v>
      </c>
      <c r="N82" t="s">
        <v>1032</v>
      </c>
      <c r="O82">
        <v>143740</v>
      </c>
      <c r="P82" s="12" t="s">
        <v>1025</v>
      </c>
      <c r="Q82">
        <v>144191</v>
      </c>
      <c r="R82" t="s">
        <v>512</v>
      </c>
      <c r="S82">
        <v>164800</v>
      </c>
      <c r="T82" t="s">
        <v>207</v>
      </c>
      <c r="U82" s="6">
        <v>506877</v>
      </c>
      <c r="V82" t="s">
        <v>949</v>
      </c>
      <c r="W82" s="6">
        <v>571185</v>
      </c>
      <c r="X82" t="s">
        <v>207</v>
      </c>
      <c r="Y82" s="6">
        <v>664639</v>
      </c>
      <c r="Z82" t="s">
        <v>144</v>
      </c>
      <c r="AA82" s="6">
        <v>730426</v>
      </c>
    </row>
    <row r="83" spans="1:27" ht="17" x14ac:dyDescent="0.2">
      <c r="A83" s="7" t="b">
        <f>COUNTIF($T$2:$T$107,"*"&amp;B84&amp;"*")&gt;0</f>
        <v>0</v>
      </c>
      <c r="B83" s="13" t="s">
        <v>1017</v>
      </c>
      <c r="C83">
        <v>26440</v>
      </c>
      <c r="D83" s="12" t="s">
        <v>989</v>
      </c>
      <c r="E83">
        <v>39652</v>
      </c>
      <c r="F83" t="s">
        <v>1052</v>
      </c>
      <c r="G83">
        <v>56715</v>
      </c>
      <c r="H83" t="s">
        <v>1050</v>
      </c>
      <c r="I83">
        <v>76889</v>
      </c>
      <c r="J83" s="12" t="s">
        <v>86</v>
      </c>
      <c r="K83">
        <v>87977</v>
      </c>
      <c r="L83" s="12" t="s">
        <v>1011</v>
      </c>
      <c r="M83">
        <v>109822</v>
      </c>
      <c r="N83" t="s">
        <v>325</v>
      </c>
      <c r="O83">
        <v>141508</v>
      </c>
      <c r="P83" s="13" t="s">
        <v>1036</v>
      </c>
      <c r="Q83">
        <v>140149</v>
      </c>
      <c r="R83" t="s">
        <v>784</v>
      </c>
      <c r="S83">
        <v>163005</v>
      </c>
      <c r="T83" t="s">
        <v>452</v>
      </c>
      <c r="U83" s="6">
        <v>494051</v>
      </c>
      <c r="V83" t="s">
        <v>962</v>
      </c>
      <c r="W83" s="6">
        <v>569355</v>
      </c>
      <c r="X83" t="s">
        <v>870</v>
      </c>
      <c r="Y83" s="6">
        <v>662620</v>
      </c>
      <c r="Z83" t="s">
        <v>505</v>
      </c>
      <c r="AA83" s="6">
        <v>708009</v>
      </c>
    </row>
    <row r="84" spans="1:27" ht="17" x14ac:dyDescent="0.2">
      <c r="A84" s="7" t="b">
        <f>COUNTIF($T$2:$T$107,"*"&amp;B85&amp;"*")&gt;0</f>
        <v>1</v>
      </c>
      <c r="B84" s="13" t="s">
        <v>198</v>
      </c>
      <c r="C84">
        <v>25710</v>
      </c>
      <c r="D84" s="12" t="s">
        <v>313</v>
      </c>
      <c r="E84">
        <v>39371</v>
      </c>
      <c r="F84" t="s">
        <v>1026</v>
      </c>
      <c r="G84">
        <v>55484</v>
      </c>
      <c r="H84" t="s">
        <v>1016</v>
      </c>
      <c r="I84">
        <v>76745</v>
      </c>
      <c r="J84" t="s">
        <v>763</v>
      </c>
      <c r="K84">
        <v>84642</v>
      </c>
      <c r="L84" s="12" t="s">
        <v>248</v>
      </c>
      <c r="M84">
        <v>108382</v>
      </c>
      <c r="N84" t="s">
        <v>317</v>
      </c>
      <c r="O84">
        <v>138429</v>
      </c>
      <c r="P84" s="13" t="s">
        <v>325</v>
      </c>
      <c r="Q84">
        <v>138830</v>
      </c>
      <c r="R84" t="s">
        <v>966</v>
      </c>
      <c r="S84">
        <v>161837</v>
      </c>
      <c r="T84" t="s">
        <v>649</v>
      </c>
      <c r="U84" s="6">
        <v>489483</v>
      </c>
      <c r="V84" t="s">
        <v>576</v>
      </c>
      <c r="W84" s="6">
        <v>569099</v>
      </c>
      <c r="X84" t="s">
        <v>887</v>
      </c>
      <c r="Y84" s="6">
        <v>651435</v>
      </c>
      <c r="Z84" t="s">
        <v>19</v>
      </c>
      <c r="AA84" s="6">
        <v>704845</v>
      </c>
    </row>
    <row r="85" spans="1:27" ht="17" x14ac:dyDescent="0.2">
      <c r="A85" s="7" t="b">
        <f>COUNTIF($T$2:$T$107,"*"&amp;B86&amp;"*")&gt;0</f>
        <v>0</v>
      </c>
      <c r="B85" s="14" t="s">
        <v>949</v>
      </c>
      <c r="C85">
        <v>24737</v>
      </c>
      <c r="D85" t="s">
        <v>343</v>
      </c>
      <c r="E85">
        <v>38613</v>
      </c>
      <c r="F85" t="s">
        <v>531</v>
      </c>
      <c r="G85">
        <v>54931</v>
      </c>
      <c r="H85" t="s">
        <v>1045</v>
      </c>
      <c r="I85">
        <v>76122</v>
      </c>
      <c r="J85" t="s">
        <v>1030</v>
      </c>
      <c r="K85">
        <v>82652</v>
      </c>
      <c r="L85" s="12" t="s">
        <v>1044</v>
      </c>
      <c r="M85">
        <v>106860</v>
      </c>
      <c r="N85" t="s">
        <v>47</v>
      </c>
      <c r="O85">
        <v>138046</v>
      </c>
      <c r="P85" s="12" t="s">
        <v>1058</v>
      </c>
      <c r="Q85">
        <v>138200</v>
      </c>
      <c r="R85" t="s">
        <v>473</v>
      </c>
      <c r="S85">
        <v>161196</v>
      </c>
      <c r="T85" t="s">
        <v>962</v>
      </c>
      <c r="U85" s="6">
        <v>488114</v>
      </c>
      <c r="V85" t="s">
        <v>861</v>
      </c>
      <c r="W85" s="6">
        <v>563660</v>
      </c>
      <c r="X85" t="s">
        <v>236</v>
      </c>
      <c r="Y85" s="6">
        <v>645609</v>
      </c>
      <c r="Z85" t="s">
        <v>846</v>
      </c>
      <c r="AA85" s="6">
        <v>702724</v>
      </c>
    </row>
    <row r="86" spans="1:27" ht="17" x14ac:dyDescent="0.2">
      <c r="A86" s="7" t="b">
        <f>COUNTIF($T$2:$T$107,"*"&amp;B87&amp;"*")&gt;0</f>
        <v>1</v>
      </c>
      <c r="B86" t="s">
        <v>1053</v>
      </c>
      <c r="C86">
        <v>23320</v>
      </c>
      <c r="D86" t="s">
        <v>605</v>
      </c>
      <c r="E86">
        <v>38131</v>
      </c>
      <c r="F86" t="s">
        <v>729</v>
      </c>
      <c r="G86">
        <v>54433</v>
      </c>
      <c r="H86" t="s">
        <v>531</v>
      </c>
      <c r="I86">
        <v>75919</v>
      </c>
      <c r="J86" t="s">
        <v>531</v>
      </c>
      <c r="K86">
        <v>82080</v>
      </c>
      <c r="L86" t="s">
        <v>605</v>
      </c>
      <c r="M86">
        <v>106581</v>
      </c>
      <c r="N86" t="s">
        <v>605</v>
      </c>
      <c r="O86">
        <v>134404</v>
      </c>
      <c r="P86" s="13" t="s">
        <v>441</v>
      </c>
      <c r="Q86">
        <v>137800</v>
      </c>
      <c r="R86" t="s">
        <v>343</v>
      </c>
      <c r="S86">
        <v>159684</v>
      </c>
      <c r="T86" t="s">
        <v>861</v>
      </c>
      <c r="U86" s="6">
        <v>480628</v>
      </c>
      <c r="V86" t="s">
        <v>207</v>
      </c>
      <c r="W86" s="6">
        <v>549021</v>
      </c>
      <c r="X86" t="s">
        <v>962</v>
      </c>
      <c r="Y86" s="6">
        <v>640537</v>
      </c>
      <c r="Z86" t="s">
        <v>276</v>
      </c>
      <c r="AA86" s="6">
        <v>692556</v>
      </c>
    </row>
    <row r="87" spans="1:27" ht="17" x14ac:dyDescent="0.2">
      <c r="A87" s="7" t="b">
        <f>COUNTIF($T$2:$T$107,"*"&amp;B88&amp;"*")&gt;0</f>
        <v>1</v>
      </c>
      <c r="B87" t="s">
        <v>86</v>
      </c>
      <c r="C87">
        <v>22317</v>
      </c>
      <c r="D87" s="12" t="s">
        <v>1014</v>
      </c>
      <c r="E87">
        <v>37838</v>
      </c>
      <c r="F87" t="s">
        <v>1053</v>
      </c>
      <c r="G87">
        <v>53024</v>
      </c>
      <c r="H87" s="12" t="s">
        <v>962</v>
      </c>
      <c r="I87">
        <v>75378</v>
      </c>
      <c r="J87" t="s">
        <v>1045</v>
      </c>
      <c r="K87">
        <v>81973</v>
      </c>
      <c r="L87" t="s">
        <v>1045</v>
      </c>
      <c r="M87">
        <v>104640</v>
      </c>
      <c r="N87" s="11" t="s">
        <v>364</v>
      </c>
      <c r="O87">
        <v>133904</v>
      </c>
      <c r="P87" s="13" t="s">
        <v>1039</v>
      </c>
      <c r="Q87">
        <v>137700</v>
      </c>
      <c r="R87" t="s">
        <v>1023</v>
      </c>
      <c r="S87">
        <v>159218</v>
      </c>
      <c r="T87" t="s">
        <v>551</v>
      </c>
      <c r="U87" s="6">
        <v>462662</v>
      </c>
      <c r="V87" t="s">
        <v>452</v>
      </c>
      <c r="W87" s="6">
        <v>547015</v>
      </c>
      <c r="X87" t="s">
        <v>949</v>
      </c>
      <c r="Y87" s="6">
        <v>623063</v>
      </c>
      <c r="Z87" t="s">
        <v>732</v>
      </c>
      <c r="AA87" s="6">
        <v>675669</v>
      </c>
    </row>
    <row r="88" spans="1:27" ht="17" x14ac:dyDescent="0.2">
      <c r="A88" s="7" t="b">
        <f>COUNTIF($T$2:$T$107,"*"&amp;B89&amp;"*")&gt;0</f>
        <v>1</v>
      </c>
      <c r="B88" t="s">
        <v>995</v>
      </c>
      <c r="C88">
        <v>21588</v>
      </c>
      <c r="D88" s="12" t="s">
        <v>493</v>
      </c>
      <c r="E88">
        <v>36317</v>
      </c>
      <c r="F88" t="s">
        <v>1054</v>
      </c>
      <c r="G88">
        <v>52564</v>
      </c>
      <c r="H88" s="12" t="s">
        <v>759</v>
      </c>
      <c r="I88">
        <v>69254</v>
      </c>
      <c r="J88" s="12" t="s">
        <v>962</v>
      </c>
      <c r="K88">
        <v>79880</v>
      </c>
      <c r="L88" s="12" t="s">
        <v>1023</v>
      </c>
      <c r="M88">
        <v>102234</v>
      </c>
      <c r="N88" t="s">
        <v>1040</v>
      </c>
      <c r="O88">
        <v>132419</v>
      </c>
      <c r="P88" s="12" t="s">
        <v>236</v>
      </c>
      <c r="Q88">
        <v>135100</v>
      </c>
      <c r="R88" t="s">
        <v>1024</v>
      </c>
      <c r="S88">
        <v>156966</v>
      </c>
      <c r="T88" t="s">
        <v>276</v>
      </c>
      <c r="U88" s="6">
        <v>451141</v>
      </c>
      <c r="V88" t="s">
        <v>236</v>
      </c>
      <c r="W88" s="6">
        <v>537475</v>
      </c>
      <c r="X88" t="s">
        <v>186</v>
      </c>
      <c r="Y88" s="6">
        <v>618754</v>
      </c>
      <c r="Z88" t="s">
        <v>658</v>
      </c>
      <c r="AA88" s="6">
        <v>675067</v>
      </c>
    </row>
    <row r="89" spans="1:27" ht="17" x14ac:dyDescent="0.2">
      <c r="A89" s="7" t="b">
        <f>COUNTIF($T$2:$T$107,"*"&amp;B90&amp;"*")&gt;0</f>
        <v>1</v>
      </c>
      <c r="B89" t="s">
        <v>759</v>
      </c>
      <c r="C89">
        <v>21533</v>
      </c>
      <c r="D89" t="s">
        <v>1017</v>
      </c>
      <c r="E89">
        <v>35195</v>
      </c>
      <c r="F89" s="12" t="s">
        <v>1014</v>
      </c>
      <c r="G89">
        <v>51666</v>
      </c>
      <c r="H89" t="s">
        <v>602</v>
      </c>
      <c r="I89">
        <v>68293</v>
      </c>
      <c r="J89" t="s">
        <v>1034</v>
      </c>
      <c r="K89">
        <v>78843</v>
      </c>
      <c r="L89" t="s">
        <v>1046</v>
      </c>
      <c r="M89">
        <v>99311</v>
      </c>
      <c r="N89" t="s">
        <v>211</v>
      </c>
      <c r="O89">
        <v>130082</v>
      </c>
      <c r="P89" s="13" t="s">
        <v>1059</v>
      </c>
      <c r="Q89">
        <v>134600</v>
      </c>
      <c r="R89" t="s">
        <v>1025</v>
      </c>
      <c r="S89">
        <v>155651</v>
      </c>
      <c r="T89" t="s">
        <v>82</v>
      </c>
      <c r="U89" s="6">
        <v>443241</v>
      </c>
      <c r="V89" t="s">
        <v>551</v>
      </c>
      <c r="W89" s="6">
        <v>535453</v>
      </c>
      <c r="X89" t="s">
        <v>144</v>
      </c>
      <c r="Y89" s="6">
        <v>616566</v>
      </c>
      <c r="Z89" t="s">
        <v>962</v>
      </c>
      <c r="AA89" s="6">
        <v>671456</v>
      </c>
    </row>
    <row r="90" spans="1:27" ht="17" x14ac:dyDescent="0.2">
      <c r="A90" s="7" t="b">
        <f>COUNTIF($T$2:$T$107,"*"&amp;B91&amp;"*")&gt;0</f>
        <v>1</v>
      </c>
      <c r="B90" t="s">
        <v>236</v>
      </c>
      <c r="C90">
        <v>21172</v>
      </c>
      <c r="D90" s="12" t="s">
        <v>759</v>
      </c>
      <c r="E90">
        <v>34953</v>
      </c>
      <c r="F90" s="12" t="s">
        <v>759</v>
      </c>
      <c r="G90">
        <v>50874</v>
      </c>
      <c r="H90" s="12" t="s">
        <v>1011</v>
      </c>
      <c r="I90">
        <v>67177</v>
      </c>
      <c r="J90" t="s">
        <v>602</v>
      </c>
      <c r="K90">
        <v>78703</v>
      </c>
      <c r="L90" t="s">
        <v>531</v>
      </c>
      <c r="M90">
        <v>98948</v>
      </c>
      <c r="N90" s="11" t="s">
        <v>23</v>
      </c>
      <c r="O90">
        <v>129789</v>
      </c>
      <c r="P90" s="13" t="s">
        <v>605</v>
      </c>
      <c r="Q90">
        <v>133400</v>
      </c>
      <c r="R90" t="s">
        <v>846</v>
      </c>
      <c r="S90">
        <v>152300</v>
      </c>
      <c r="T90" t="s">
        <v>236</v>
      </c>
      <c r="U90" s="6">
        <v>409482</v>
      </c>
      <c r="V90" t="s">
        <v>276</v>
      </c>
      <c r="W90" s="6">
        <v>518628</v>
      </c>
      <c r="X90" t="s">
        <v>276</v>
      </c>
      <c r="Y90" s="6">
        <v>606474</v>
      </c>
      <c r="Z90" t="s">
        <v>551</v>
      </c>
      <c r="AA90" s="6">
        <v>660422</v>
      </c>
    </row>
    <row r="91" spans="1:27" ht="17" x14ac:dyDescent="0.2">
      <c r="A91" s="7" t="b">
        <f>COUNTIF($T$2:$T$107,"*"&amp;B92&amp;"*")&gt;0</f>
        <v>1</v>
      </c>
      <c r="B91" s="12" t="s">
        <v>1011</v>
      </c>
      <c r="C91">
        <v>14123</v>
      </c>
      <c r="D91" t="s">
        <v>1056</v>
      </c>
      <c r="E91">
        <v>34740</v>
      </c>
      <c r="F91" t="s">
        <v>888</v>
      </c>
      <c r="G91">
        <v>50027</v>
      </c>
      <c r="H91" t="s">
        <v>605</v>
      </c>
      <c r="I91">
        <v>66167</v>
      </c>
      <c r="J91" s="12" t="s">
        <v>1011</v>
      </c>
      <c r="K91">
        <v>78342</v>
      </c>
      <c r="L91" s="12" t="s">
        <v>452</v>
      </c>
      <c r="M91">
        <v>98313</v>
      </c>
      <c r="N91" t="s">
        <v>543</v>
      </c>
      <c r="O91">
        <v>128763</v>
      </c>
      <c r="P91" s="13" t="s">
        <v>962</v>
      </c>
      <c r="Q91">
        <v>132900</v>
      </c>
      <c r="R91" t="s">
        <v>1026</v>
      </c>
      <c r="S91">
        <v>152000</v>
      </c>
      <c r="T91" t="s">
        <v>505</v>
      </c>
      <c r="U91" s="6">
        <v>405382</v>
      </c>
      <c r="V91" t="s">
        <v>82</v>
      </c>
      <c r="W91" s="6">
        <v>508041</v>
      </c>
      <c r="X91" t="s">
        <v>551</v>
      </c>
      <c r="Y91" s="6">
        <v>605449</v>
      </c>
      <c r="Z91" t="s">
        <v>272</v>
      </c>
      <c r="AA91" s="6">
        <v>659605</v>
      </c>
    </row>
    <row r="92" spans="1:27" ht="17" x14ac:dyDescent="0.2">
      <c r="A92" s="7" t="b">
        <f>COUNTIF($T$2:$T$107,"*"&amp;B93&amp;"*")&gt;0</f>
        <v>1</v>
      </c>
      <c r="B92" s="9" t="s">
        <v>962</v>
      </c>
      <c r="C92" s="8">
        <v>13700</v>
      </c>
      <c r="D92" s="12" t="s">
        <v>1011</v>
      </c>
      <c r="E92">
        <v>27991</v>
      </c>
      <c r="F92" s="12" t="s">
        <v>962</v>
      </c>
      <c r="G92">
        <v>48497</v>
      </c>
      <c r="H92" t="s">
        <v>888</v>
      </c>
      <c r="I92">
        <v>64100</v>
      </c>
      <c r="J92" t="s">
        <v>605</v>
      </c>
      <c r="K92">
        <v>78190</v>
      </c>
      <c r="L92" t="s">
        <v>1048</v>
      </c>
      <c r="M92">
        <v>97200</v>
      </c>
      <c r="N92" t="s">
        <v>531</v>
      </c>
      <c r="O92">
        <v>128580</v>
      </c>
      <c r="P92" s="13" t="s">
        <v>1030</v>
      </c>
      <c r="Q92">
        <v>132800</v>
      </c>
      <c r="R92" t="s">
        <v>1027</v>
      </c>
      <c r="S92">
        <v>150300</v>
      </c>
      <c r="T92" t="s">
        <v>272</v>
      </c>
      <c r="U92" s="6">
        <v>399438</v>
      </c>
      <c r="V92" t="s">
        <v>272</v>
      </c>
      <c r="W92" s="6">
        <v>493203</v>
      </c>
      <c r="X92" t="s">
        <v>505</v>
      </c>
      <c r="Y92" s="6">
        <v>602098</v>
      </c>
      <c r="Z92" t="s">
        <v>870</v>
      </c>
      <c r="AA92" s="6">
        <v>650502</v>
      </c>
    </row>
    <row r="93" spans="1:27" ht="17" x14ac:dyDescent="0.2">
      <c r="A93" s="7" t="b">
        <f>COUNTIF($T$2:$T$107,"*"&amp;B94&amp;"*")&gt;0</f>
        <v>0</v>
      </c>
      <c r="B93" s="9" t="s">
        <v>1027</v>
      </c>
      <c r="C93" s="8">
        <v>13600</v>
      </c>
      <c r="D93" s="9" t="s">
        <v>923</v>
      </c>
      <c r="E93" s="8">
        <v>26400</v>
      </c>
      <c r="F93" s="12" t="s">
        <v>1011</v>
      </c>
      <c r="G93">
        <v>38652</v>
      </c>
      <c r="H93" t="s">
        <v>1030</v>
      </c>
      <c r="I93">
        <v>62700</v>
      </c>
      <c r="J93" t="s">
        <v>1050</v>
      </c>
      <c r="K93">
        <v>77700</v>
      </c>
      <c r="L93" t="s">
        <v>1038</v>
      </c>
      <c r="M93">
        <v>96700</v>
      </c>
      <c r="N93" t="s">
        <v>763</v>
      </c>
      <c r="O93">
        <v>126720</v>
      </c>
      <c r="P93" s="12" t="s">
        <v>1023</v>
      </c>
      <c r="Q93">
        <v>132500</v>
      </c>
      <c r="R93" t="s">
        <v>47</v>
      </c>
      <c r="S93">
        <v>149200</v>
      </c>
      <c r="T93" t="s">
        <v>688</v>
      </c>
      <c r="U93" s="6">
        <v>398978</v>
      </c>
      <c r="V93" t="s">
        <v>658</v>
      </c>
      <c r="W93" s="6">
        <v>485410</v>
      </c>
      <c r="X93" t="s">
        <v>658</v>
      </c>
      <c r="Y93" s="6">
        <v>597162</v>
      </c>
      <c r="Z93" t="s">
        <v>887</v>
      </c>
      <c r="AA93" s="6">
        <v>643640</v>
      </c>
    </row>
    <row r="94" spans="1:27" ht="17" x14ac:dyDescent="0.2">
      <c r="A94" s="7" t="b">
        <f>COUNTIF($T$2:$T$107,"*"&amp;B95&amp;"*")&gt;0</f>
        <v>0</v>
      </c>
      <c r="B94" s="9" t="s">
        <v>510</v>
      </c>
      <c r="C94" s="8">
        <v>13400</v>
      </c>
      <c r="D94" s="9" t="s">
        <v>237</v>
      </c>
      <c r="E94" s="8">
        <v>26300</v>
      </c>
      <c r="F94" s="9" t="s">
        <v>923</v>
      </c>
      <c r="G94" s="8">
        <v>38500</v>
      </c>
      <c r="H94" t="s">
        <v>1052</v>
      </c>
      <c r="I94">
        <v>60800</v>
      </c>
      <c r="J94" t="s">
        <v>846</v>
      </c>
      <c r="K94">
        <v>75500</v>
      </c>
      <c r="L94" t="s">
        <v>551</v>
      </c>
      <c r="M94">
        <v>96100</v>
      </c>
      <c r="N94" s="11" t="s">
        <v>551</v>
      </c>
      <c r="O94">
        <v>126705</v>
      </c>
      <c r="P94" s="13" t="s">
        <v>1034</v>
      </c>
      <c r="Q94">
        <v>131500</v>
      </c>
      <c r="R94" t="s">
        <v>861</v>
      </c>
      <c r="S94">
        <v>148300</v>
      </c>
      <c r="T94" t="s">
        <v>658</v>
      </c>
      <c r="U94" s="6">
        <v>388284</v>
      </c>
      <c r="V94" t="s">
        <v>505</v>
      </c>
      <c r="W94" s="6">
        <v>483888</v>
      </c>
      <c r="X94" t="s">
        <v>272</v>
      </c>
      <c r="Y94" s="6">
        <v>590299</v>
      </c>
      <c r="Z94" t="s">
        <v>949</v>
      </c>
      <c r="AA94" s="6">
        <v>637578</v>
      </c>
    </row>
    <row r="95" spans="1:27" ht="17" x14ac:dyDescent="0.2">
      <c r="A95" s="7" t="b">
        <f>COUNTIF($T$2:$T$107,"*"&amp;B96&amp;"*")&gt;0</f>
        <v>1</v>
      </c>
      <c r="B95" s="9" t="s">
        <v>343</v>
      </c>
      <c r="C95" s="8">
        <v>13100</v>
      </c>
      <c r="D95" s="9" t="s">
        <v>551</v>
      </c>
      <c r="E95" s="8">
        <v>25500</v>
      </c>
      <c r="F95" s="9" t="s">
        <v>1056</v>
      </c>
      <c r="G95" s="8">
        <v>38400</v>
      </c>
      <c r="H95" t="s">
        <v>1054</v>
      </c>
      <c r="I95">
        <v>60300</v>
      </c>
      <c r="J95" t="s">
        <v>759</v>
      </c>
      <c r="K95">
        <v>69300</v>
      </c>
      <c r="L95" t="s">
        <v>1030</v>
      </c>
      <c r="M95">
        <v>95700</v>
      </c>
      <c r="N95" s="11" t="s">
        <v>1025</v>
      </c>
      <c r="O95">
        <v>119615</v>
      </c>
      <c r="P95" s="13" t="s">
        <v>317</v>
      </c>
      <c r="Q95">
        <v>129200</v>
      </c>
      <c r="R95" t="s">
        <v>1028</v>
      </c>
      <c r="S95">
        <v>145300</v>
      </c>
      <c r="T95" t="s">
        <v>576</v>
      </c>
      <c r="U95" s="6">
        <v>383545</v>
      </c>
      <c r="V95" t="s">
        <v>688</v>
      </c>
      <c r="W95" s="6">
        <v>476299</v>
      </c>
      <c r="X95" t="s">
        <v>452</v>
      </c>
      <c r="Y95" s="6">
        <v>587115</v>
      </c>
      <c r="Z95" t="s">
        <v>294</v>
      </c>
      <c r="AA95" s="6">
        <v>635527</v>
      </c>
    </row>
    <row r="96" spans="1:27" ht="17" x14ac:dyDescent="0.2">
      <c r="A96" s="7" t="b">
        <f>COUNTIF($T$2:$T$107,"*"&amp;B97&amp;"*")&gt;0</f>
        <v>1</v>
      </c>
      <c r="B96" s="9" t="s">
        <v>364</v>
      </c>
      <c r="C96" s="8">
        <v>12500</v>
      </c>
      <c r="D96" s="9" t="s">
        <v>1063</v>
      </c>
      <c r="E96" s="8">
        <v>25300</v>
      </c>
      <c r="F96" s="9" t="s">
        <v>551</v>
      </c>
      <c r="G96" s="8">
        <v>38400</v>
      </c>
      <c r="H96" t="s">
        <v>551</v>
      </c>
      <c r="I96">
        <v>57900</v>
      </c>
      <c r="J96" t="s">
        <v>995</v>
      </c>
      <c r="K96">
        <v>68500</v>
      </c>
      <c r="L96" t="s">
        <v>995</v>
      </c>
      <c r="M96">
        <v>95300</v>
      </c>
      <c r="N96" t="s">
        <v>493</v>
      </c>
      <c r="O96">
        <v>111800</v>
      </c>
      <c r="P96" s="13" t="s">
        <v>47</v>
      </c>
      <c r="Q96">
        <v>127000</v>
      </c>
      <c r="R96" t="s">
        <v>1029</v>
      </c>
      <c r="S96">
        <v>142500</v>
      </c>
      <c r="T96" t="s">
        <v>294</v>
      </c>
      <c r="U96" s="6">
        <v>383006</v>
      </c>
      <c r="V96" t="s">
        <v>294</v>
      </c>
      <c r="W96" s="6">
        <v>472344</v>
      </c>
      <c r="X96" t="s">
        <v>82</v>
      </c>
      <c r="Y96" s="6">
        <v>564873</v>
      </c>
      <c r="Z96" t="s">
        <v>738</v>
      </c>
      <c r="AA96" s="6">
        <v>633768</v>
      </c>
    </row>
    <row r="97" spans="1:27" ht="17" x14ac:dyDescent="0.2">
      <c r="A97" s="7" t="b">
        <f>COUNTIF($T$2:$T$107,"*"&amp;B98&amp;"*")&gt;0</f>
        <v>0</v>
      </c>
      <c r="B97" s="9" t="s">
        <v>104</v>
      </c>
      <c r="C97" s="8">
        <v>11300</v>
      </c>
      <c r="D97" s="9" t="s">
        <v>391</v>
      </c>
      <c r="E97" s="8">
        <v>25200</v>
      </c>
      <c r="F97" s="9" t="s">
        <v>237</v>
      </c>
      <c r="G97" s="8">
        <v>37500</v>
      </c>
      <c r="H97" t="s">
        <v>1061</v>
      </c>
      <c r="I97">
        <v>57700</v>
      </c>
      <c r="J97" t="s">
        <v>888</v>
      </c>
      <c r="K97">
        <v>67800</v>
      </c>
      <c r="L97" t="s">
        <v>1061</v>
      </c>
      <c r="M97">
        <v>94000</v>
      </c>
      <c r="N97" t="s">
        <v>962</v>
      </c>
      <c r="O97">
        <v>111100</v>
      </c>
      <c r="P97" s="13" t="s">
        <v>700</v>
      </c>
      <c r="Q97">
        <v>127000</v>
      </c>
      <c r="R97" t="s">
        <v>441</v>
      </c>
      <c r="S97">
        <v>142500</v>
      </c>
      <c r="T97" t="s">
        <v>186</v>
      </c>
      <c r="U97" s="6">
        <v>335113</v>
      </c>
      <c r="V97" t="s">
        <v>144</v>
      </c>
      <c r="W97" s="6">
        <v>464872</v>
      </c>
      <c r="X97" t="s">
        <v>294</v>
      </c>
      <c r="Y97" s="6">
        <v>564191</v>
      </c>
      <c r="Z97" t="s">
        <v>82</v>
      </c>
      <c r="AA97" s="6">
        <v>604167</v>
      </c>
    </row>
    <row r="98" spans="1:27" ht="17" x14ac:dyDescent="0.2">
      <c r="A98" s="7" t="b">
        <f>COUNTIF($T$2:$T$107,"*"&amp;B99&amp;"*")&gt;0</f>
        <v>0</v>
      </c>
      <c r="B98" s="9" t="s">
        <v>835</v>
      </c>
      <c r="C98" s="8">
        <v>10300</v>
      </c>
      <c r="D98" s="9" t="s">
        <v>364</v>
      </c>
      <c r="E98" s="8">
        <v>24900</v>
      </c>
      <c r="F98" s="9" t="s">
        <v>1058</v>
      </c>
      <c r="G98" s="8">
        <v>35600</v>
      </c>
      <c r="H98" t="s">
        <v>995</v>
      </c>
      <c r="I98">
        <v>57700</v>
      </c>
      <c r="J98" t="s">
        <v>551</v>
      </c>
      <c r="K98">
        <v>67400</v>
      </c>
      <c r="L98" t="s">
        <v>763</v>
      </c>
      <c r="M98">
        <v>92900</v>
      </c>
      <c r="N98" t="s">
        <v>1044</v>
      </c>
      <c r="O98">
        <v>108300</v>
      </c>
      <c r="P98" s="12" t="s">
        <v>512</v>
      </c>
      <c r="Q98">
        <v>125800</v>
      </c>
      <c r="R98" t="s">
        <v>802</v>
      </c>
      <c r="S98">
        <v>141700</v>
      </c>
      <c r="T98" t="s">
        <v>144</v>
      </c>
      <c r="U98" s="6">
        <v>319596</v>
      </c>
      <c r="V98" t="s">
        <v>186</v>
      </c>
      <c r="W98" s="6">
        <v>440910</v>
      </c>
      <c r="X98" t="s">
        <v>688</v>
      </c>
      <c r="Y98" s="6">
        <v>543372</v>
      </c>
      <c r="Z98" t="s">
        <v>452</v>
      </c>
      <c r="AA98" s="6">
        <v>597788</v>
      </c>
    </row>
    <row r="99" spans="1:27" ht="17" x14ac:dyDescent="0.2">
      <c r="A99" s="7" t="b">
        <f>COUNTIF($T$2:$T$107,"*"&amp;B100&amp;"*")&gt;0</f>
        <v>1</v>
      </c>
      <c r="B99" s="9" t="s">
        <v>1064</v>
      </c>
      <c r="C99" s="8">
        <v>10200</v>
      </c>
      <c r="D99" s="9" t="s">
        <v>861</v>
      </c>
      <c r="E99" s="8">
        <v>23300</v>
      </c>
      <c r="F99" s="9" t="s">
        <v>1063</v>
      </c>
      <c r="G99" s="8">
        <v>35100</v>
      </c>
      <c r="H99" t="s">
        <v>198</v>
      </c>
      <c r="I99">
        <v>56100</v>
      </c>
      <c r="J99" t="s">
        <v>1052</v>
      </c>
      <c r="K99">
        <v>66100</v>
      </c>
      <c r="L99" t="s">
        <v>1034</v>
      </c>
      <c r="M99">
        <v>92100</v>
      </c>
      <c r="N99" t="s">
        <v>1034</v>
      </c>
      <c r="O99">
        <v>107800</v>
      </c>
      <c r="P99" s="13" t="s">
        <v>1040</v>
      </c>
      <c r="Q99">
        <v>125600</v>
      </c>
      <c r="R99" t="s">
        <v>763</v>
      </c>
      <c r="S99">
        <v>139700</v>
      </c>
      <c r="T99" t="s">
        <v>738</v>
      </c>
      <c r="U99" s="6">
        <v>269407</v>
      </c>
      <c r="V99" t="s">
        <v>738</v>
      </c>
      <c r="W99" s="6">
        <v>376775</v>
      </c>
      <c r="X99" t="s">
        <v>738</v>
      </c>
      <c r="Y99" s="6">
        <v>526885</v>
      </c>
      <c r="Z99" t="s">
        <v>688</v>
      </c>
      <c r="AA99" s="6">
        <v>596849</v>
      </c>
    </row>
    <row r="100" spans="1:27" ht="17" x14ac:dyDescent="0.2">
      <c r="A100" s="7" t="b">
        <f>COUNTIF($T$2:$T$107,"*"&amp;B101&amp;"*")&gt;0</f>
        <v>1</v>
      </c>
      <c r="B100" s="9" t="s">
        <v>1025</v>
      </c>
      <c r="C100" s="8">
        <v>10000</v>
      </c>
      <c r="D100" s="9" t="s">
        <v>962</v>
      </c>
      <c r="E100" s="8">
        <v>22700</v>
      </c>
      <c r="F100" s="9" t="s">
        <v>86</v>
      </c>
      <c r="G100" s="8">
        <v>34900</v>
      </c>
      <c r="H100" t="s">
        <v>1053</v>
      </c>
      <c r="I100">
        <v>53800</v>
      </c>
      <c r="J100" t="s">
        <v>1054</v>
      </c>
      <c r="K100">
        <v>65900</v>
      </c>
      <c r="L100" t="s">
        <v>759</v>
      </c>
      <c r="M100">
        <v>91900</v>
      </c>
      <c r="N100" t="s">
        <v>1023</v>
      </c>
      <c r="O100">
        <v>107800</v>
      </c>
      <c r="P100" s="13" t="s">
        <v>888</v>
      </c>
      <c r="Q100">
        <v>125000</v>
      </c>
      <c r="R100" t="s">
        <v>1030</v>
      </c>
      <c r="S100">
        <v>139100</v>
      </c>
      <c r="T100" t="s">
        <v>485</v>
      </c>
      <c r="U100" s="6">
        <v>268820</v>
      </c>
      <c r="V100" t="s">
        <v>266</v>
      </c>
      <c r="W100" s="6">
        <v>376067</v>
      </c>
      <c r="X100" t="s">
        <v>507</v>
      </c>
      <c r="Y100" s="5">
        <v>519446</v>
      </c>
      <c r="Z100" t="s">
        <v>407</v>
      </c>
      <c r="AA100" s="5">
        <v>574659</v>
      </c>
    </row>
    <row r="101" spans="1:27" ht="17" x14ac:dyDescent="0.2">
      <c r="A101" s="7" t="b">
        <f>COUNTIF($T$2:$T$107,"*"&amp;B102&amp;"*")&gt;0</f>
        <v>0</v>
      </c>
      <c r="B101" s="9" t="s">
        <v>662</v>
      </c>
      <c r="C101" s="8">
        <v>10000</v>
      </c>
      <c r="D101" s="9" t="s">
        <v>452</v>
      </c>
      <c r="E101" s="8">
        <v>21300</v>
      </c>
      <c r="F101" s="9" t="s">
        <v>391</v>
      </c>
      <c r="G101" s="8">
        <v>31000</v>
      </c>
      <c r="H101" t="s">
        <v>1025</v>
      </c>
      <c r="I101">
        <v>53600</v>
      </c>
      <c r="J101" t="s">
        <v>988</v>
      </c>
      <c r="K101">
        <v>65400</v>
      </c>
      <c r="L101" t="s">
        <v>364</v>
      </c>
      <c r="M101">
        <v>91700</v>
      </c>
      <c r="N101" t="s">
        <v>1043</v>
      </c>
      <c r="O101">
        <v>107700</v>
      </c>
      <c r="P101" s="13" t="s">
        <v>1060</v>
      </c>
      <c r="Q101">
        <v>122500</v>
      </c>
      <c r="R101" t="s">
        <v>1031</v>
      </c>
      <c r="S101">
        <v>138900</v>
      </c>
      <c r="T101" t="s">
        <v>759</v>
      </c>
      <c r="U101" s="6">
        <v>268513</v>
      </c>
      <c r="V101" t="s">
        <v>828</v>
      </c>
      <c r="W101" s="6">
        <v>375973</v>
      </c>
      <c r="X101" t="s">
        <v>845</v>
      </c>
      <c r="Y101" s="5">
        <v>514752</v>
      </c>
      <c r="Z101" t="s">
        <v>211</v>
      </c>
      <c r="AA101" s="5">
        <v>560793</v>
      </c>
    </row>
    <row r="102" spans="1:27" ht="17" x14ac:dyDescent="0.2">
      <c r="A102" s="7" t="b">
        <f>COUNTIF($T$2:$T$107,"*"&amp;B103&amp;"*")&gt;0</f>
        <v>0</v>
      </c>
      <c r="B102" s="9" t="s">
        <v>1061</v>
      </c>
      <c r="C102" s="8">
        <v>9400</v>
      </c>
      <c r="D102" s="9" t="s">
        <v>1061</v>
      </c>
      <c r="E102" s="8">
        <v>20600</v>
      </c>
      <c r="F102" s="9" t="s">
        <v>236</v>
      </c>
      <c r="G102" s="8">
        <v>30100</v>
      </c>
      <c r="H102" t="s">
        <v>86</v>
      </c>
      <c r="I102">
        <v>53100</v>
      </c>
      <c r="J102" t="s">
        <v>198</v>
      </c>
      <c r="K102">
        <v>62100</v>
      </c>
      <c r="L102" t="s">
        <v>962</v>
      </c>
      <c r="M102">
        <v>87800</v>
      </c>
      <c r="N102" t="s">
        <v>1046</v>
      </c>
      <c r="O102">
        <v>104500</v>
      </c>
      <c r="P102" s="13" t="s">
        <v>1053</v>
      </c>
      <c r="Q102">
        <v>122400</v>
      </c>
      <c r="R102" t="s">
        <v>1032</v>
      </c>
      <c r="S102">
        <v>138000</v>
      </c>
      <c r="T102" t="s">
        <v>52</v>
      </c>
      <c r="U102" s="6">
        <v>266021</v>
      </c>
      <c r="V102" t="s">
        <v>748</v>
      </c>
      <c r="W102" s="6">
        <v>373712</v>
      </c>
      <c r="X102" t="s">
        <v>603</v>
      </c>
      <c r="Y102" s="5">
        <v>514451</v>
      </c>
      <c r="Z102" t="s">
        <v>845</v>
      </c>
      <c r="AA102" s="5">
        <v>559891</v>
      </c>
    </row>
    <row r="103" spans="1:27" ht="17" x14ac:dyDescent="0.2">
      <c r="A103" s="7" t="b">
        <f>COUNTIF($T$2:$T$107,"*"&amp;B104&amp;"*")&gt;0</f>
        <v>0</v>
      </c>
      <c r="B103" s="9" t="s">
        <v>222</v>
      </c>
      <c r="C103" s="8">
        <v>9400</v>
      </c>
      <c r="D103" s="9" t="s">
        <v>1058</v>
      </c>
      <c r="E103" s="8">
        <v>20200</v>
      </c>
      <c r="F103" s="9" t="s">
        <v>588</v>
      </c>
      <c r="G103" s="8">
        <v>29600</v>
      </c>
      <c r="H103" t="s">
        <v>923</v>
      </c>
      <c r="I103">
        <v>52800</v>
      </c>
      <c r="J103" t="s">
        <v>452</v>
      </c>
      <c r="K103">
        <v>62100</v>
      </c>
      <c r="L103" t="s">
        <v>237</v>
      </c>
      <c r="M103">
        <v>86900</v>
      </c>
      <c r="P103" s="12" t="s">
        <v>1027</v>
      </c>
      <c r="Q103">
        <v>121600</v>
      </c>
      <c r="R103" t="s">
        <v>1033</v>
      </c>
      <c r="S103">
        <v>136400</v>
      </c>
      <c r="T103" t="s">
        <v>130</v>
      </c>
      <c r="U103" s="6">
        <v>264497</v>
      </c>
      <c r="V103" t="s">
        <v>67</v>
      </c>
      <c r="W103" s="6">
        <v>369186</v>
      </c>
      <c r="X103" t="s">
        <v>725</v>
      </c>
      <c r="Y103" s="5">
        <v>514104</v>
      </c>
      <c r="Z103" t="s">
        <v>807</v>
      </c>
      <c r="AA103" s="5">
        <v>555485</v>
      </c>
    </row>
    <row r="104" spans="1:27" ht="17" x14ac:dyDescent="0.2">
      <c r="A104" s="7" t="b">
        <f>COUNTIF($T$2:$T$107,"*"&amp;B105&amp;"*")&gt;0</f>
        <v>0</v>
      </c>
      <c r="B104" s="9" t="s">
        <v>1045</v>
      </c>
      <c r="C104" s="8">
        <v>9100</v>
      </c>
      <c r="D104" s="9" t="s">
        <v>1027</v>
      </c>
      <c r="E104" s="8">
        <v>19200</v>
      </c>
      <c r="F104" s="9" t="s">
        <v>988</v>
      </c>
      <c r="G104" s="8">
        <v>29100</v>
      </c>
      <c r="H104" t="s">
        <v>364</v>
      </c>
      <c r="I104">
        <v>52500</v>
      </c>
      <c r="J104" t="s">
        <v>1038</v>
      </c>
      <c r="K104">
        <v>60800</v>
      </c>
      <c r="L104" t="s">
        <v>923</v>
      </c>
      <c r="M104">
        <v>84700</v>
      </c>
      <c r="P104" s="13" t="s">
        <v>211</v>
      </c>
      <c r="Q104">
        <v>119100</v>
      </c>
      <c r="R104" t="s">
        <v>846</v>
      </c>
      <c r="S104">
        <v>133100</v>
      </c>
      <c r="T104" t="s">
        <v>168</v>
      </c>
      <c r="U104" s="6">
        <v>260120</v>
      </c>
      <c r="V104" t="s">
        <v>846</v>
      </c>
      <c r="W104" s="6">
        <v>368451</v>
      </c>
      <c r="Y104" s="5"/>
      <c r="Z104" t="s">
        <v>508</v>
      </c>
      <c r="AA104" s="5">
        <v>550085</v>
      </c>
    </row>
    <row r="105" spans="1:27" ht="17" x14ac:dyDescent="0.2">
      <c r="A105" s="7" t="b">
        <f>COUNTIF($T$2:$T$107,"*"&amp;B106&amp;"*")&gt;0</f>
        <v>0</v>
      </c>
      <c r="B105" s="9" t="s">
        <v>441</v>
      </c>
      <c r="C105" s="8">
        <v>8100</v>
      </c>
      <c r="D105" s="9" t="s">
        <v>222</v>
      </c>
      <c r="E105" s="8">
        <v>18500</v>
      </c>
      <c r="F105" s="9" t="s">
        <v>835</v>
      </c>
      <c r="G105" s="8">
        <v>25200</v>
      </c>
      <c r="H105" t="s">
        <v>1062</v>
      </c>
      <c r="I105">
        <v>52000</v>
      </c>
      <c r="J105" s="12" t="s">
        <v>364</v>
      </c>
      <c r="K105">
        <v>60700</v>
      </c>
      <c r="L105" t="s">
        <v>1050</v>
      </c>
      <c r="M105">
        <v>82800</v>
      </c>
      <c r="P105" s="12" t="s">
        <v>802</v>
      </c>
      <c r="Q105">
        <v>118300</v>
      </c>
      <c r="R105" t="s">
        <v>363</v>
      </c>
      <c r="S105">
        <v>131900</v>
      </c>
      <c r="T105" t="s">
        <v>873</v>
      </c>
      <c r="U105" s="6">
        <v>259107</v>
      </c>
      <c r="V105" t="s">
        <v>921</v>
      </c>
      <c r="W105" s="6">
        <v>368011</v>
      </c>
      <c r="Y105" s="5"/>
      <c r="Z105" t="s">
        <v>603</v>
      </c>
      <c r="AA105" s="5">
        <v>549815</v>
      </c>
    </row>
    <row r="106" spans="1:27" ht="17" x14ac:dyDescent="0.2">
      <c r="A106" s="7"/>
      <c r="B106" s="9" t="s">
        <v>908</v>
      </c>
      <c r="C106" s="8">
        <v>8000</v>
      </c>
      <c r="D106" s="9" t="s">
        <v>1062</v>
      </c>
      <c r="E106" s="8">
        <v>18200</v>
      </c>
      <c r="F106" s="9" t="s">
        <v>1027</v>
      </c>
      <c r="G106" s="8">
        <v>24400</v>
      </c>
      <c r="H106" t="s">
        <v>237</v>
      </c>
      <c r="I106">
        <v>51600</v>
      </c>
      <c r="J106" s="12" t="s">
        <v>1062</v>
      </c>
      <c r="K106">
        <v>60200</v>
      </c>
      <c r="L106" t="s">
        <v>846</v>
      </c>
      <c r="M106">
        <v>81600</v>
      </c>
      <c r="P106" s="13" t="s">
        <v>1022</v>
      </c>
      <c r="Q106">
        <v>116000</v>
      </c>
      <c r="R106" t="s">
        <v>962</v>
      </c>
      <c r="S106">
        <v>131900</v>
      </c>
      <c r="T106" t="s">
        <v>802</v>
      </c>
      <c r="U106" s="6">
        <v>257899</v>
      </c>
      <c r="V106" t="s">
        <v>439</v>
      </c>
      <c r="W106" s="6">
        <v>367122</v>
      </c>
      <c r="Y106" s="5"/>
      <c r="Z106" t="s">
        <v>507</v>
      </c>
      <c r="AA106" s="5">
        <v>543557</v>
      </c>
    </row>
    <row r="107" spans="1:27" ht="17" x14ac:dyDescent="0.2">
      <c r="A107" s="7"/>
      <c r="D107" s="9" t="s">
        <v>896</v>
      </c>
      <c r="E107" s="8">
        <v>18200</v>
      </c>
      <c r="H107" t="s">
        <v>739</v>
      </c>
      <c r="I107">
        <v>50100</v>
      </c>
      <c r="J107" s="12" t="s">
        <v>1025</v>
      </c>
      <c r="K107">
        <v>59300</v>
      </c>
      <c r="L107" t="s">
        <v>729</v>
      </c>
      <c r="M107">
        <v>80000</v>
      </c>
      <c r="P107" s="13" t="s">
        <v>1061</v>
      </c>
      <c r="Q107">
        <v>115900</v>
      </c>
      <c r="R107" t="s">
        <v>325</v>
      </c>
      <c r="S107">
        <v>130500</v>
      </c>
      <c r="T107" t="s">
        <v>752</v>
      </c>
      <c r="U107" s="6">
        <v>257193</v>
      </c>
      <c r="V107" t="s">
        <v>359</v>
      </c>
      <c r="W107" s="6">
        <v>362476</v>
      </c>
      <c r="Y107" s="5"/>
      <c r="Z107" t="s">
        <v>973</v>
      </c>
      <c r="AA107" s="5">
        <v>538952</v>
      </c>
    </row>
    <row r="108" spans="1:27" ht="17" x14ac:dyDescent="0.2">
      <c r="A108" s="7"/>
      <c r="D108" s="9" t="s">
        <v>144</v>
      </c>
      <c r="E108" s="8">
        <v>17400</v>
      </c>
      <c r="J108" s="12" t="s">
        <v>1061</v>
      </c>
      <c r="K108">
        <v>59100</v>
      </c>
      <c r="P108" s="12" t="s">
        <v>23</v>
      </c>
      <c r="Q108">
        <v>115800</v>
      </c>
      <c r="R108" t="s">
        <v>1034</v>
      </c>
      <c r="S108">
        <v>130400</v>
      </c>
      <c r="U108" s="5"/>
      <c r="W108" s="5"/>
      <c r="Y108" s="5"/>
      <c r="Z108" t="s">
        <v>725</v>
      </c>
      <c r="AA108" s="5">
        <v>535420</v>
      </c>
    </row>
    <row r="109" spans="1:27" ht="17" x14ac:dyDescent="0.2">
      <c r="A109" s="7"/>
      <c r="D109" s="9" t="s">
        <v>1026</v>
      </c>
      <c r="E109" s="8">
        <v>16800</v>
      </c>
      <c r="P109"/>
      <c r="U109" s="5"/>
      <c r="W109" s="5"/>
    </row>
    <row r="110" spans="1:27" ht="17" x14ac:dyDescent="0.2">
      <c r="A110" s="7"/>
      <c r="U110" s="5"/>
    </row>
    <row r="111" spans="1:27" ht="17" x14ac:dyDescent="0.2">
      <c r="A111" s="7"/>
      <c r="S111" s="5"/>
      <c r="U111" s="5"/>
      <c r="W111" s="5"/>
    </row>
    <row r="112" spans="1:27" ht="17" x14ac:dyDescent="0.2">
      <c r="A112" s="7"/>
      <c r="U112" s="5"/>
      <c r="W112" s="5"/>
    </row>
    <row r="113" spans="1:1" ht="17" x14ac:dyDescent="0.2">
      <c r="A113" s="7"/>
    </row>
    <row r="114" spans="1:1" ht="17" x14ac:dyDescent="0.2">
      <c r="A114" s="7"/>
    </row>
    <row r="115" spans="1:1" ht="17" x14ac:dyDescent="0.2">
      <c r="A115" s="7"/>
    </row>
    <row r="116" spans="1:1" ht="17" x14ac:dyDescent="0.2">
      <c r="A116" s="7"/>
    </row>
    <row r="117" spans="1:1" ht="17" x14ac:dyDescent="0.2">
      <c r="A117" s="7"/>
    </row>
    <row r="118" spans="1:1" ht="17" x14ac:dyDescent="0.2">
      <c r="A118" s="7"/>
    </row>
    <row r="119" spans="1:1" ht="17" x14ac:dyDescent="0.2">
      <c r="A119" s="7"/>
    </row>
    <row r="120" spans="1:1" ht="17" x14ac:dyDescent="0.2">
      <c r="A120" s="7"/>
    </row>
    <row r="121" spans="1:1" ht="17" x14ac:dyDescent="0.2">
      <c r="A121" s="7"/>
    </row>
    <row r="122" spans="1:1" ht="17" x14ac:dyDescent="0.2">
      <c r="A122" s="7"/>
    </row>
    <row r="123" spans="1:1" ht="17" x14ac:dyDescent="0.2">
      <c r="A123" s="7"/>
    </row>
    <row r="124" spans="1:1" ht="17" x14ac:dyDescent="0.2">
      <c r="A124" s="7"/>
    </row>
    <row r="125" spans="1:1" ht="17" x14ac:dyDescent="0.2">
      <c r="A125" s="7"/>
    </row>
    <row r="126" spans="1:1" ht="17" x14ac:dyDescent="0.2">
      <c r="A126" s="7"/>
    </row>
  </sheetData>
  <sortState ref="D11:E116">
    <sortCondition descending="1" ref="E11:E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16A4-0F28-5845-B7F6-82F101ABEFEF}">
  <dimension ref="A1:AB112"/>
  <sheetViews>
    <sheetView tabSelected="1" topLeftCell="O19" zoomScaleNormal="100" workbookViewId="0">
      <selection activeCell="Y48" sqref="Y48"/>
    </sheetView>
  </sheetViews>
  <sheetFormatPr baseColWidth="10" defaultRowHeight="15" x14ac:dyDescent="0.2"/>
  <cols>
    <col min="1" max="1" width="13.6640625" style="15" customWidth="1"/>
    <col min="2" max="2" width="8.1640625" style="15" bestFit="1" customWidth="1"/>
    <col min="3" max="3" width="13.33203125" style="15" customWidth="1"/>
    <col min="4" max="4" width="8.1640625" style="15" bestFit="1" customWidth="1"/>
    <col min="5" max="5" width="11.6640625" style="15" customWidth="1"/>
    <col min="6" max="6" width="8.1640625" style="15" bestFit="1" customWidth="1"/>
    <col min="7" max="7" width="12.83203125" style="15" customWidth="1"/>
    <col min="8" max="8" width="8.1640625" style="15" bestFit="1" customWidth="1"/>
    <col min="9" max="9" width="10.33203125" style="15" customWidth="1"/>
    <col min="10" max="10" width="8.1640625" style="15" bestFit="1" customWidth="1"/>
    <col min="11" max="11" width="10.33203125" style="15" customWidth="1"/>
    <col min="12" max="12" width="8.1640625" style="15" bestFit="1" customWidth="1"/>
    <col min="13" max="13" width="10.5" style="15" customWidth="1"/>
    <col min="14" max="14" width="8.1640625" style="15" bestFit="1" customWidth="1"/>
    <col min="15" max="15" width="15.5" style="16" bestFit="1" customWidth="1"/>
    <col min="16" max="16" width="8.1640625" style="15" bestFit="1" customWidth="1"/>
    <col min="17" max="17" width="11.33203125" style="15" customWidth="1"/>
    <col min="18" max="18" width="9.83203125" style="15" customWidth="1"/>
    <col min="19" max="19" width="20.83203125" style="15" customWidth="1"/>
    <col min="20" max="20" width="11.83203125" style="15" bestFit="1" customWidth="1"/>
    <col min="21" max="21" width="22.83203125" style="15" customWidth="1"/>
    <col min="22" max="22" width="11.83203125" style="15" bestFit="1" customWidth="1"/>
    <col min="23" max="23" width="20.33203125" style="15" customWidth="1"/>
    <col min="24" max="24" width="11.83203125" style="15" bestFit="1" customWidth="1"/>
    <col min="25" max="25" width="27.5" style="22" customWidth="1"/>
    <col min="26" max="26" width="11.83203125" style="15" bestFit="1" customWidth="1"/>
    <col min="27" max="16384" width="10.83203125" style="15"/>
  </cols>
  <sheetData>
    <row r="1" spans="1:26" x14ac:dyDescent="0.2">
      <c r="A1" s="15" t="s">
        <v>979</v>
      </c>
      <c r="B1" s="15" t="s">
        <v>1057</v>
      </c>
      <c r="C1" s="15" t="s">
        <v>979</v>
      </c>
      <c r="D1" s="15" t="s">
        <v>1055</v>
      </c>
      <c r="E1" s="15" t="s">
        <v>979</v>
      </c>
      <c r="F1" s="15" t="s">
        <v>1051</v>
      </c>
      <c r="G1" s="15" t="s">
        <v>979</v>
      </c>
      <c r="H1" s="15" t="s">
        <v>1049</v>
      </c>
      <c r="I1" s="15" t="s">
        <v>979</v>
      </c>
      <c r="J1" s="15" t="s">
        <v>1047</v>
      </c>
      <c r="K1" s="15" t="s">
        <v>979</v>
      </c>
      <c r="L1" s="15" t="s">
        <v>1042</v>
      </c>
      <c r="M1" s="15" t="s">
        <v>979</v>
      </c>
      <c r="N1" s="15" t="s">
        <v>1041</v>
      </c>
      <c r="O1" s="16" t="s">
        <v>979</v>
      </c>
      <c r="P1" s="15" t="s">
        <v>1035</v>
      </c>
      <c r="Q1" s="15" t="s">
        <v>979</v>
      </c>
      <c r="R1" s="15" t="s">
        <v>980</v>
      </c>
      <c r="T1" s="15">
        <v>1990</v>
      </c>
      <c r="V1" s="15">
        <v>2000</v>
      </c>
      <c r="X1" s="15">
        <v>2010</v>
      </c>
      <c r="Z1" s="15">
        <v>2018</v>
      </c>
    </row>
    <row r="2" spans="1:26" x14ac:dyDescent="0.2">
      <c r="A2" s="15" t="s">
        <v>981</v>
      </c>
      <c r="B2" s="15">
        <f>3437242+206472+246185</f>
        <v>3889899</v>
      </c>
      <c r="C2" s="15" t="s">
        <v>981</v>
      </c>
      <c r="D2" s="15">
        <f>4766918+267899+347591</f>
        <v>5382408</v>
      </c>
      <c r="E2" s="15" t="s">
        <v>981</v>
      </c>
      <c r="F2" s="15">
        <f>5620054+298115+414518</f>
        <v>6332687</v>
      </c>
      <c r="G2" s="15" t="s">
        <v>981</v>
      </c>
      <c r="H2" s="15">
        <f>6930463+442321+316725</f>
        <v>7689509</v>
      </c>
      <c r="I2" s="15" t="s">
        <v>981</v>
      </c>
      <c r="J2" s="15">
        <f>7455090+301230+429833</f>
        <v>8186153</v>
      </c>
      <c r="K2" s="15" t="s">
        <v>981</v>
      </c>
      <c r="L2" s="15">
        <f>7892084+299005+438863</f>
        <v>8629952</v>
      </c>
      <c r="M2" s="15" t="s">
        <v>981</v>
      </c>
      <c r="N2" s="15">
        <f>7782013+276106+405249</f>
        <v>8463368</v>
      </c>
      <c r="O2" s="16" t="s">
        <v>981</v>
      </c>
      <c r="P2" s="15">
        <f>7894917+260523+382491</f>
        <v>8537931</v>
      </c>
      <c r="Q2" s="15" t="s">
        <v>981</v>
      </c>
      <c r="R2" s="15">
        <f>7071669+329232+223587</f>
        <v>7624488</v>
      </c>
      <c r="S2" s="15" t="s">
        <v>981</v>
      </c>
      <c r="T2" s="17">
        <v>16863671</v>
      </c>
      <c r="U2" s="15" t="s">
        <v>981</v>
      </c>
      <c r="V2" s="17">
        <v>18324459</v>
      </c>
      <c r="W2" s="15" t="s">
        <v>981</v>
      </c>
      <c r="X2" s="17">
        <v>18896236</v>
      </c>
      <c r="Y2" s="22" t="s">
        <v>981</v>
      </c>
      <c r="Z2" s="17">
        <v>19303808</v>
      </c>
    </row>
    <row r="3" spans="1:26" x14ac:dyDescent="0.2">
      <c r="A3" s="15" t="s">
        <v>983</v>
      </c>
      <c r="B3" s="15">
        <v>1698659</v>
      </c>
      <c r="C3" s="15" t="s">
        <v>983</v>
      </c>
      <c r="D3" s="15">
        <v>2185321</v>
      </c>
      <c r="E3" s="15" t="s">
        <v>983</v>
      </c>
      <c r="F3" s="15">
        <v>2701746</v>
      </c>
      <c r="G3" s="15" t="s">
        <v>983</v>
      </c>
      <c r="H3" s="15">
        <v>3376426</v>
      </c>
      <c r="I3" s="15" t="s">
        <v>983</v>
      </c>
      <c r="J3" s="15">
        <v>3396822</v>
      </c>
      <c r="K3" s="15" t="s">
        <v>983</v>
      </c>
      <c r="L3" s="15">
        <v>3621086</v>
      </c>
      <c r="M3" s="15" t="s">
        <v>983</v>
      </c>
      <c r="N3" s="15">
        <v>3550492</v>
      </c>
      <c r="O3" s="16" t="s">
        <v>982</v>
      </c>
      <c r="P3" s="15">
        <f>2826209+344272+166719+156630</f>
        <v>3493830</v>
      </c>
      <c r="Q3" s="15" t="s">
        <v>982</v>
      </c>
      <c r="R3" s="15">
        <f>3030699+358662+219589</f>
        <v>3608950</v>
      </c>
      <c r="S3" s="15" t="s">
        <v>982</v>
      </c>
      <c r="T3" s="17">
        <v>11273720</v>
      </c>
      <c r="U3" s="15" t="s">
        <v>982</v>
      </c>
      <c r="V3" s="17">
        <v>12365597</v>
      </c>
      <c r="W3" s="15" t="s">
        <v>982</v>
      </c>
      <c r="X3" s="17">
        <v>12828946</v>
      </c>
      <c r="Y3" s="22" t="s">
        <v>982</v>
      </c>
      <c r="Z3" s="17">
        <v>13291486</v>
      </c>
    </row>
    <row r="4" spans="1:26" x14ac:dyDescent="0.2">
      <c r="A4" s="15" t="s">
        <v>984</v>
      </c>
      <c r="B4" s="15">
        <f>1293800+76592</f>
        <v>1370392</v>
      </c>
      <c r="C4" s="15" t="s">
        <v>984</v>
      </c>
      <c r="D4" s="15">
        <f>1549047+87441</f>
        <v>1636488</v>
      </c>
      <c r="E4" s="15" t="s">
        <v>984</v>
      </c>
      <c r="F4" s="15">
        <f>1823832+110279</f>
        <v>1934111</v>
      </c>
      <c r="G4" s="15" t="s">
        <v>984</v>
      </c>
      <c r="H4" s="15">
        <f>1951013+106603</f>
        <v>2057616</v>
      </c>
      <c r="I4" s="15" t="s">
        <v>984</v>
      </c>
      <c r="J4" s="15">
        <f>1931395+112530</f>
        <v>2043925</v>
      </c>
      <c r="K4" s="15" t="s">
        <v>984</v>
      </c>
      <c r="L4" s="15">
        <f>2071684+110444</f>
        <v>2182128</v>
      </c>
      <c r="M4" s="15" t="s">
        <v>982</v>
      </c>
      <c r="N4" s="15">
        <f>2479050+250819</f>
        <v>2729869</v>
      </c>
      <c r="O4" s="16" t="s">
        <v>983</v>
      </c>
      <c r="P4" s="15">
        <v>3367023</v>
      </c>
      <c r="Q4" s="15" t="s">
        <v>983</v>
      </c>
      <c r="R4" s="15">
        <v>3005184</v>
      </c>
      <c r="S4" s="15" t="s">
        <v>983</v>
      </c>
      <c r="T4" s="17">
        <v>8181939</v>
      </c>
      <c r="U4" s="15" t="s">
        <v>983</v>
      </c>
      <c r="V4" s="17">
        <v>9098970</v>
      </c>
      <c r="W4" s="15" t="s">
        <v>983</v>
      </c>
      <c r="X4" s="17">
        <v>9461539</v>
      </c>
      <c r="Y4" s="22" t="s">
        <v>983</v>
      </c>
      <c r="Z4" s="17">
        <v>9498716</v>
      </c>
    </row>
    <row r="5" spans="1:26" x14ac:dyDescent="0.2">
      <c r="A5" s="15" t="s">
        <v>996</v>
      </c>
      <c r="B5" s="15">
        <f>560966+91950</f>
        <v>652916</v>
      </c>
      <c r="C5" s="15" t="s">
        <v>996</v>
      </c>
      <c r="D5" s="15">
        <f>670639+104832</f>
        <v>775471</v>
      </c>
      <c r="E5" s="15" t="s">
        <v>986</v>
      </c>
      <c r="F5" s="15">
        <v>993733</v>
      </c>
      <c r="G5" s="15" t="s">
        <v>986</v>
      </c>
      <c r="H5" s="15">
        <v>1568793</v>
      </c>
      <c r="I5" s="15" t="s">
        <v>982</v>
      </c>
      <c r="J5" s="15">
        <f>1504322+142021</f>
        <v>1646343</v>
      </c>
      <c r="K5" s="15" t="s">
        <v>982</v>
      </c>
      <c r="L5" s="15">
        <f>1970491+164353</f>
        <v>2134844</v>
      </c>
      <c r="M5" s="15" t="s">
        <v>984</v>
      </c>
      <c r="N5" s="15">
        <v>2002572</v>
      </c>
      <c r="O5" s="16" t="s">
        <v>984</v>
      </c>
      <c r="P5" s="15">
        <v>1948661</v>
      </c>
      <c r="Q5" s="15" t="s">
        <v>984</v>
      </c>
      <c r="R5" s="15">
        <v>1688297</v>
      </c>
      <c r="S5" s="15" t="s">
        <v>984</v>
      </c>
      <c r="T5" s="17">
        <v>5435550</v>
      </c>
      <c r="U5" s="15" t="s">
        <v>984</v>
      </c>
      <c r="V5" s="17">
        <v>5686329</v>
      </c>
      <c r="W5" s="15" t="s">
        <v>987</v>
      </c>
      <c r="X5" s="17">
        <v>6366568</v>
      </c>
      <c r="Y5" s="22" t="s">
        <v>987</v>
      </c>
      <c r="Z5" s="17">
        <v>7470158</v>
      </c>
    </row>
    <row r="6" spans="1:26" x14ac:dyDescent="0.2">
      <c r="A6" s="15" t="s">
        <v>1002</v>
      </c>
      <c r="B6" s="15">
        <v>575231</v>
      </c>
      <c r="C6" s="15" t="s">
        <v>1002</v>
      </c>
      <c r="D6" s="15">
        <v>687057</v>
      </c>
      <c r="E6" s="15" t="s">
        <v>996</v>
      </c>
      <c r="F6" s="15">
        <f>748151+109742</f>
        <v>857893</v>
      </c>
      <c r="G6" s="15" t="s">
        <v>982</v>
      </c>
      <c r="H6" s="15">
        <f>1238077+55400</f>
        <v>1293477</v>
      </c>
      <c r="I6" s="15" t="s">
        <v>986</v>
      </c>
      <c r="J6" s="15">
        <v>1623568</v>
      </c>
      <c r="K6" s="15" t="s">
        <v>986</v>
      </c>
      <c r="L6" s="15">
        <v>1849641</v>
      </c>
      <c r="M6" s="15" t="s">
        <v>986</v>
      </c>
      <c r="N6" s="15">
        <v>1670128</v>
      </c>
      <c r="O6" s="16" t="s">
        <v>986</v>
      </c>
      <c r="P6" s="15">
        <f>1511598+179303</f>
        <v>1690901</v>
      </c>
      <c r="Q6" s="15" t="s">
        <v>985</v>
      </c>
      <c r="R6" s="15">
        <v>1595125</v>
      </c>
      <c r="S6" s="15" t="s">
        <v>986</v>
      </c>
      <c r="T6" s="17">
        <v>4248699</v>
      </c>
      <c r="U6" s="15" t="s">
        <v>987</v>
      </c>
      <c r="V6" s="17">
        <v>5156727</v>
      </c>
      <c r="W6" s="15" t="s">
        <v>984</v>
      </c>
      <c r="X6" s="17">
        <v>5965705</v>
      </c>
      <c r="Y6" s="22" t="s">
        <v>985</v>
      </c>
      <c r="Z6" s="17">
        <v>6997384</v>
      </c>
    </row>
    <row r="7" spans="1:26" x14ac:dyDescent="0.2">
      <c r="A7" s="15" t="s">
        <v>990</v>
      </c>
      <c r="B7" s="15">
        <f>509012+21128</f>
        <v>530140</v>
      </c>
      <c r="C7" s="15" t="s">
        <v>993</v>
      </c>
      <c r="D7" s="15">
        <f>416967+40480+150289</f>
        <v>607736</v>
      </c>
      <c r="E7" s="15" t="s">
        <v>225</v>
      </c>
      <c r="F7" s="15">
        <v>796846</v>
      </c>
      <c r="G7" s="15" t="s">
        <v>993</v>
      </c>
      <c r="H7" s="15">
        <f>634437+82179+284136</f>
        <v>1000752</v>
      </c>
      <c r="I7" s="15" t="s">
        <v>993</v>
      </c>
      <c r="J7" s="15">
        <f>634584+85509+302232</f>
        <v>1022325</v>
      </c>
      <c r="K7" s="15" t="s">
        <v>993</v>
      </c>
      <c r="L7" s="15">
        <f>775475+113824+384668</f>
        <v>1273967</v>
      </c>
      <c r="M7" s="15" t="s">
        <v>987</v>
      </c>
      <c r="N7" s="15">
        <f>721987+174344+356303</f>
        <v>1252634</v>
      </c>
      <c r="O7" s="16" t="s">
        <v>987</v>
      </c>
      <c r="P7" s="15">
        <f>943735+393520</f>
        <v>1337255</v>
      </c>
      <c r="Q7" s="15" t="s">
        <v>986</v>
      </c>
      <c r="R7" s="15">
        <f>1203483+161127</f>
        <v>1364610</v>
      </c>
      <c r="S7" s="15" t="s">
        <v>931</v>
      </c>
      <c r="T7" s="17">
        <v>4168621</v>
      </c>
      <c r="U7" s="15" t="s">
        <v>588</v>
      </c>
      <c r="V7" s="17">
        <v>5007956</v>
      </c>
      <c r="W7" s="15" t="s">
        <v>985</v>
      </c>
      <c r="X7" s="17">
        <v>5920487</v>
      </c>
      <c r="Y7" s="22" t="s">
        <v>931</v>
      </c>
      <c r="Z7" s="17">
        <v>6263245</v>
      </c>
    </row>
    <row r="8" spans="1:26" x14ac:dyDescent="0.2">
      <c r="A8" s="15" t="s">
        <v>993</v>
      </c>
      <c r="B8" s="15">
        <f>342801+67040+13200</f>
        <v>423041</v>
      </c>
      <c r="C8" s="15" t="s">
        <v>225</v>
      </c>
      <c r="D8" s="15">
        <v>560767</v>
      </c>
      <c r="E8" s="15" t="s">
        <v>993</v>
      </c>
      <c r="F8" s="15">
        <f>506779+56020+216307</f>
        <v>779106</v>
      </c>
      <c r="G8" s="15" t="s">
        <v>225</v>
      </c>
      <c r="H8" s="15">
        <v>900454</v>
      </c>
      <c r="I8" s="15" t="s">
        <v>990</v>
      </c>
      <c r="J8" s="15">
        <f>859152+62400</f>
        <v>921552</v>
      </c>
      <c r="K8" s="15" t="s">
        <v>990</v>
      </c>
      <c r="L8" s="15">
        <v>949765</v>
      </c>
      <c r="M8" s="15" t="s">
        <v>993</v>
      </c>
      <c r="N8" s="15">
        <f>740325+367539+111600</f>
        <v>1219464</v>
      </c>
      <c r="O8" s="16" t="s">
        <v>985</v>
      </c>
      <c r="P8" s="15">
        <v>1232834</v>
      </c>
      <c r="Q8" s="15" t="s">
        <v>987</v>
      </c>
      <c r="R8" s="15">
        <f>976968+385258</f>
        <v>1362226</v>
      </c>
      <c r="S8" s="15" t="s">
        <v>996</v>
      </c>
      <c r="T8" s="17">
        <v>4133895</v>
      </c>
      <c r="U8" s="15" t="s">
        <v>931</v>
      </c>
      <c r="V8" s="17">
        <v>4850183</v>
      </c>
      <c r="W8" s="15" t="s">
        <v>931</v>
      </c>
      <c r="X8" s="17">
        <v>5649672</v>
      </c>
      <c r="Y8" s="22" t="s">
        <v>588</v>
      </c>
      <c r="Z8" s="17">
        <v>6198782</v>
      </c>
    </row>
    <row r="9" spans="1:26" x14ac:dyDescent="0.2">
      <c r="A9" s="15" t="s">
        <v>225</v>
      </c>
      <c r="B9" s="15">
        <v>381886</v>
      </c>
      <c r="C9" s="15" t="s">
        <v>990</v>
      </c>
      <c r="D9" s="15">
        <v>558596</v>
      </c>
      <c r="E9" s="15" t="s">
        <v>1002</v>
      </c>
      <c r="F9" s="15">
        <v>772908</v>
      </c>
      <c r="G9" s="15" t="s">
        <v>996</v>
      </c>
      <c r="H9" s="15">
        <f>781218+113643</f>
        <v>894861</v>
      </c>
      <c r="I9" s="15" t="s">
        <v>996</v>
      </c>
      <c r="J9" s="15">
        <f>770859+110978</f>
        <v>881837</v>
      </c>
      <c r="K9" s="15" t="s">
        <v>996</v>
      </c>
      <c r="L9" s="15">
        <f>801405+120788</f>
        <v>922193</v>
      </c>
      <c r="M9" s="15" t="s">
        <v>990</v>
      </c>
      <c r="N9" s="15">
        <v>939079</v>
      </c>
      <c r="O9" s="16" t="s">
        <v>993</v>
      </c>
      <c r="P9" s="15">
        <f>715741+361620</f>
        <v>1077361</v>
      </c>
      <c r="Q9" s="15" t="s">
        <v>993</v>
      </c>
      <c r="R9" s="15">
        <f>679090+339313</f>
        <v>1018403</v>
      </c>
      <c r="S9" s="15" t="s">
        <v>588</v>
      </c>
      <c r="T9" s="17">
        <v>4056228</v>
      </c>
      <c r="U9" s="15" t="s">
        <v>985</v>
      </c>
      <c r="V9" s="17">
        <v>4693520</v>
      </c>
      <c r="W9" s="15" t="s">
        <v>588</v>
      </c>
      <c r="X9" s="17">
        <v>5566294</v>
      </c>
      <c r="Y9" s="22" t="s">
        <v>984</v>
      </c>
      <c r="Z9" s="17">
        <v>6096372</v>
      </c>
    </row>
    <row r="10" spans="1:26" x14ac:dyDescent="0.2">
      <c r="A10" s="15" t="s">
        <v>1007</v>
      </c>
      <c r="B10" s="15">
        <v>352470</v>
      </c>
      <c r="C10" s="15" t="s">
        <v>986</v>
      </c>
      <c r="D10" s="15">
        <v>465842</v>
      </c>
      <c r="E10" s="15" t="s">
        <v>990</v>
      </c>
      <c r="F10" s="15">
        <v>733864</v>
      </c>
      <c r="G10" s="15" t="s">
        <v>1002</v>
      </c>
      <c r="H10" s="15">
        <v>822014</v>
      </c>
      <c r="I10" s="15" t="s">
        <v>225</v>
      </c>
      <c r="J10" s="15">
        <v>878350</v>
      </c>
      <c r="K10" s="15" t="s">
        <v>225</v>
      </c>
      <c r="L10" s="15">
        <v>914804</v>
      </c>
      <c r="M10" s="15" t="s">
        <v>985</v>
      </c>
      <c r="N10" s="15">
        <v>938268</v>
      </c>
      <c r="O10" s="16" t="s">
        <v>990</v>
      </c>
      <c r="P10" s="15">
        <f>905868+113500</f>
        <v>1019368</v>
      </c>
      <c r="Q10" s="15" t="s">
        <v>931</v>
      </c>
      <c r="R10" s="15">
        <f>638493+160132+152700</f>
        <v>951325</v>
      </c>
      <c r="S10" s="15" t="s">
        <v>987</v>
      </c>
      <c r="T10" s="17">
        <v>3984437</v>
      </c>
      <c r="U10" s="15" t="s">
        <v>986</v>
      </c>
      <c r="V10" s="17">
        <v>4452778</v>
      </c>
      <c r="W10" s="15" t="s">
        <v>1003</v>
      </c>
      <c r="X10" s="17">
        <v>5286750</v>
      </c>
      <c r="Y10" s="15" t="s">
        <v>1003</v>
      </c>
      <c r="Z10" s="17">
        <v>5949951</v>
      </c>
    </row>
    <row r="11" spans="1:26" x14ac:dyDescent="0.2">
      <c r="A11" s="15" t="s">
        <v>218</v>
      </c>
      <c r="B11" s="15">
        <v>325929</v>
      </c>
      <c r="C11" s="15" t="s">
        <v>1007</v>
      </c>
      <c r="D11" s="15">
        <v>423789</v>
      </c>
      <c r="E11" s="15" t="s">
        <v>982</v>
      </c>
      <c r="F11" s="15">
        <v>576770</v>
      </c>
      <c r="G11" s="15" t="s">
        <v>990</v>
      </c>
      <c r="H11" s="15">
        <v>804951</v>
      </c>
      <c r="I11" s="15" t="s">
        <v>1002</v>
      </c>
      <c r="J11" s="15">
        <v>816076</v>
      </c>
      <c r="K11" s="15" t="s">
        <v>987</v>
      </c>
      <c r="L11" s="15">
        <f>447291+163485+278895</f>
        <v>889671</v>
      </c>
      <c r="M11" s="15" t="s">
        <v>225</v>
      </c>
      <c r="N11" s="15">
        <v>876115</v>
      </c>
      <c r="O11" s="16" t="s">
        <v>931</v>
      </c>
      <c r="P11" s="15">
        <f>756570+174387</f>
        <v>930957</v>
      </c>
      <c r="Q11" s="15" t="s">
        <v>988</v>
      </c>
      <c r="R11" s="15">
        <v>913762</v>
      </c>
      <c r="S11" s="15" t="s">
        <v>985</v>
      </c>
      <c r="T11" s="17">
        <v>3750846</v>
      </c>
      <c r="U11" s="15" t="s">
        <v>996</v>
      </c>
      <c r="V11" s="17">
        <v>4392533</v>
      </c>
      <c r="W11" s="15" t="s">
        <v>996</v>
      </c>
      <c r="X11" s="17">
        <v>4552598</v>
      </c>
      <c r="Y11" s="22" t="s">
        <v>996</v>
      </c>
      <c r="Z11" s="17">
        <v>4875390</v>
      </c>
    </row>
    <row r="12" spans="1:26" x14ac:dyDescent="0.2">
      <c r="A12" s="15" t="s">
        <v>997</v>
      </c>
      <c r="B12" s="15">
        <v>287181</v>
      </c>
      <c r="C12" s="15" t="s">
        <v>994</v>
      </c>
      <c r="D12" s="15">
        <v>373998</v>
      </c>
      <c r="E12" s="15" t="s">
        <v>710</v>
      </c>
      <c r="F12" s="15">
        <v>533953</v>
      </c>
      <c r="G12" s="15" t="s">
        <v>710</v>
      </c>
      <c r="H12" s="15">
        <v>588340</v>
      </c>
      <c r="I12" s="15" t="s">
        <v>710</v>
      </c>
      <c r="J12" s="15">
        <v>671780</v>
      </c>
      <c r="K12" s="15" t="s">
        <v>1002</v>
      </c>
      <c r="L12" s="15">
        <v>856843</v>
      </c>
      <c r="M12" s="15" t="s">
        <v>996</v>
      </c>
      <c r="N12" s="15">
        <f>697248+107700</f>
        <v>804948</v>
      </c>
      <c r="O12" s="16" t="s">
        <v>225</v>
      </c>
      <c r="P12" s="15">
        <v>750991</v>
      </c>
      <c r="Q12" s="15" t="s">
        <v>989</v>
      </c>
      <c r="R12" s="15">
        <v>875545</v>
      </c>
      <c r="S12" s="15" t="s">
        <v>993</v>
      </c>
      <c r="T12" s="17">
        <v>3711756</v>
      </c>
      <c r="U12" s="15" t="s">
        <v>1003</v>
      </c>
      <c r="V12" s="17">
        <v>4263135</v>
      </c>
      <c r="W12" s="15" t="s">
        <v>993</v>
      </c>
      <c r="X12" s="17">
        <v>4335587</v>
      </c>
      <c r="Y12" s="15" t="s">
        <v>988</v>
      </c>
      <c r="Z12" s="17">
        <v>4857962</v>
      </c>
    </row>
    <row r="13" spans="1:26" x14ac:dyDescent="0.2">
      <c r="A13" s="15" t="s">
        <v>986</v>
      </c>
      <c r="B13" s="15">
        <v>285702</v>
      </c>
      <c r="C13" s="15" t="s">
        <v>218</v>
      </c>
      <c r="D13" s="15">
        <v>363635</v>
      </c>
      <c r="E13" s="15" t="s">
        <v>1007</v>
      </c>
      <c r="F13" s="15">
        <v>506892</v>
      </c>
      <c r="G13" s="15" t="s">
        <v>994</v>
      </c>
      <c r="H13" s="15">
        <v>578219</v>
      </c>
      <c r="I13" s="15" t="s">
        <v>931</v>
      </c>
      <c r="J13" s="15">
        <v>663116</v>
      </c>
      <c r="K13" s="15" t="s">
        <v>931</v>
      </c>
      <c r="L13" s="15">
        <v>802224</v>
      </c>
      <c r="M13" s="15" t="s">
        <v>931</v>
      </c>
      <c r="N13" s="15">
        <v>764064</v>
      </c>
      <c r="O13" s="16" t="s">
        <v>992</v>
      </c>
      <c r="P13" s="15">
        <v>744697</v>
      </c>
      <c r="Q13" s="15" t="s">
        <v>638</v>
      </c>
      <c r="R13" s="15">
        <v>804219</v>
      </c>
      <c r="S13" s="15" t="s">
        <v>1003</v>
      </c>
      <c r="T13" s="17">
        <v>3081858</v>
      </c>
      <c r="U13" s="15" t="s">
        <v>993</v>
      </c>
      <c r="V13" s="17">
        <v>4123734</v>
      </c>
      <c r="W13" s="15" t="s">
        <v>986</v>
      </c>
      <c r="X13" s="17">
        <v>4296290</v>
      </c>
      <c r="Y13" s="15" t="s">
        <v>993</v>
      </c>
      <c r="Z13" s="17">
        <v>4729484</v>
      </c>
    </row>
    <row r="14" spans="1:26" x14ac:dyDescent="0.2">
      <c r="A14" s="15" t="s">
        <v>994</v>
      </c>
      <c r="B14" s="15">
        <v>285315</v>
      </c>
      <c r="C14" s="18" t="s">
        <v>997</v>
      </c>
      <c r="D14" s="15">
        <v>339121</v>
      </c>
      <c r="E14" s="15" t="s">
        <v>994</v>
      </c>
      <c r="F14" s="15">
        <v>457187</v>
      </c>
      <c r="G14" s="15" t="s">
        <v>1007</v>
      </c>
      <c r="H14" s="15">
        <v>573177</v>
      </c>
      <c r="I14" s="15" t="s">
        <v>994</v>
      </c>
      <c r="J14" s="15">
        <v>587522</v>
      </c>
      <c r="K14" s="15" t="s">
        <v>710</v>
      </c>
      <c r="L14" s="15">
        <v>676815</v>
      </c>
      <c r="M14" s="15" t="s">
        <v>1002</v>
      </c>
      <c r="N14" s="15">
        <v>750038</v>
      </c>
      <c r="O14" s="16" t="s">
        <v>994</v>
      </c>
      <c r="P14" s="15">
        <v>717111</v>
      </c>
      <c r="Q14" s="15" t="s">
        <v>268</v>
      </c>
      <c r="R14" s="15">
        <v>803724</v>
      </c>
      <c r="S14" s="15" t="s">
        <v>1011</v>
      </c>
      <c r="T14" s="17">
        <v>2588793</v>
      </c>
      <c r="U14" s="15" t="s">
        <v>1011</v>
      </c>
      <c r="V14" s="17">
        <v>3254799</v>
      </c>
      <c r="W14" s="15" t="s">
        <v>1011</v>
      </c>
      <c r="X14" s="17">
        <v>4224966</v>
      </c>
      <c r="Y14" s="22" t="s">
        <v>1011</v>
      </c>
      <c r="Z14" s="17">
        <v>4622361</v>
      </c>
    </row>
    <row r="15" spans="1:26" x14ac:dyDescent="0.2">
      <c r="A15" s="15" t="s">
        <v>931</v>
      </c>
      <c r="B15" s="15">
        <v>278794</v>
      </c>
      <c r="C15" s="18" t="s">
        <v>931</v>
      </c>
      <c r="D15" s="15">
        <v>331132</v>
      </c>
      <c r="E15" s="15" t="s">
        <v>931</v>
      </c>
      <c r="F15" s="15">
        <v>437624</v>
      </c>
      <c r="G15" s="15" t="s">
        <v>931</v>
      </c>
      <c r="H15" s="15">
        <v>486957</v>
      </c>
      <c r="I15" s="15" t="s">
        <v>1007</v>
      </c>
      <c r="J15" s="15">
        <v>575944</v>
      </c>
      <c r="K15" s="15" t="s">
        <v>994</v>
      </c>
      <c r="L15" s="15">
        <v>637464</v>
      </c>
      <c r="M15" s="15" t="s">
        <v>994</v>
      </c>
      <c r="N15" s="15">
        <v>741315</v>
      </c>
      <c r="O15" s="16" t="s">
        <v>989</v>
      </c>
      <c r="P15" s="15">
        <v>696816</v>
      </c>
      <c r="Q15" s="15" t="s">
        <v>385</v>
      </c>
      <c r="R15" s="15">
        <v>798482</v>
      </c>
      <c r="S15" s="15" t="s">
        <v>1004</v>
      </c>
      <c r="T15" s="17">
        <v>2580685</v>
      </c>
      <c r="U15" s="15" t="s">
        <v>988</v>
      </c>
      <c r="V15" s="17">
        <v>3251884</v>
      </c>
      <c r="W15" s="15" t="s">
        <v>988</v>
      </c>
      <c r="X15" s="17">
        <v>4193127</v>
      </c>
      <c r="Y15" s="22" t="s">
        <v>986</v>
      </c>
      <c r="Z15" s="17">
        <v>4326442</v>
      </c>
    </row>
    <row r="16" spans="1:26" x14ac:dyDescent="0.2">
      <c r="A16" s="18" t="s">
        <v>710</v>
      </c>
      <c r="B16" s="15">
        <v>238645</v>
      </c>
      <c r="C16" s="18" t="s">
        <v>710</v>
      </c>
      <c r="D16" s="15">
        <v>321686</v>
      </c>
      <c r="E16" s="15" t="s">
        <v>999</v>
      </c>
      <c r="F16" s="15">
        <f>315360+97099</f>
        <v>412459</v>
      </c>
      <c r="G16" s="18" t="s">
        <v>999</v>
      </c>
      <c r="H16" s="15">
        <f>365635+106891</f>
        <v>472526</v>
      </c>
      <c r="I16" s="15" t="s">
        <v>997</v>
      </c>
      <c r="J16" s="15">
        <v>494583</v>
      </c>
      <c r="K16" s="15" t="s">
        <v>999</v>
      </c>
      <c r="L16" s="15">
        <f>467676+143779</f>
        <v>611455</v>
      </c>
      <c r="M16" s="15" t="s">
        <v>999</v>
      </c>
      <c r="N16" s="15">
        <f>557142+148080</f>
        <v>705222</v>
      </c>
      <c r="O16" s="16" t="s">
        <v>999</v>
      </c>
      <c r="P16" s="15">
        <f>530816+154682</f>
        <v>685498</v>
      </c>
      <c r="Q16" s="15" t="s">
        <v>990</v>
      </c>
      <c r="R16" s="15">
        <v>786719</v>
      </c>
      <c r="S16" s="15" t="s">
        <v>1002</v>
      </c>
      <c r="T16" s="17">
        <v>2560340</v>
      </c>
      <c r="U16" s="15" t="s">
        <v>999</v>
      </c>
      <c r="V16" s="17">
        <v>3043934</v>
      </c>
      <c r="W16" s="15" t="s">
        <v>999</v>
      </c>
      <c r="X16" s="17">
        <v>3439805</v>
      </c>
      <c r="Y16" s="15" t="s">
        <v>999</v>
      </c>
      <c r="Z16" s="17">
        <v>3939363</v>
      </c>
    </row>
    <row r="17" spans="1:28" x14ac:dyDescent="0.2">
      <c r="A17" s="18" t="s">
        <v>1010</v>
      </c>
      <c r="B17" s="15">
        <v>204712</v>
      </c>
      <c r="C17" s="18" t="s">
        <v>982</v>
      </c>
      <c r="D17" s="15">
        <v>319269</v>
      </c>
      <c r="E17" s="15" t="s">
        <v>218</v>
      </c>
      <c r="F17" s="15">
        <v>401225</v>
      </c>
      <c r="G17" s="15" t="s">
        <v>1004</v>
      </c>
      <c r="H17" s="15">
        <v>464468</v>
      </c>
      <c r="I17" s="15" t="s">
        <v>1004</v>
      </c>
      <c r="J17" s="15">
        <v>492479</v>
      </c>
      <c r="K17" s="15" t="s">
        <v>985</v>
      </c>
      <c r="L17" s="15">
        <v>596221</v>
      </c>
      <c r="M17" s="15" t="s">
        <v>997</v>
      </c>
      <c r="N17" s="15">
        <v>627530</v>
      </c>
      <c r="O17" s="16" t="s">
        <v>988</v>
      </c>
      <c r="P17" s="15">
        <v>665170</v>
      </c>
      <c r="Q17" s="15" t="s">
        <v>991</v>
      </c>
      <c r="R17" s="15">
        <v>785973</v>
      </c>
      <c r="S17" s="15" t="s">
        <v>999</v>
      </c>
      <c r="T17" s="17">
        <v>2559136</v>
      </c>
      <c r="U17" s="15" t="s">
        <v>1004</v>
      </c>
      <c r="V17" s="17">
        <v>3016979</v>
      </c>
      <c r="W17" s="15" t="s">
        <v>1004</v>
      </c>
      <c r="X17" s="17">
        <v>3333630</v>
      </c>
      <c r="Y17" s="15" t="s">
        <v>1004</v>
      </c>
      <c r="Z17" s="17">
        <v>3614162</v>
      </c>
    </row>
    <row r="18" spans="1:28" x14ac:dyDescent="0.2">
      <c r="A18" s="18" t="s">
        <v>1004</v>
      </c>
      <c r="B18" s="15">
        <v>202764</v>
      </c>
      <c r="C18" s="18" t="s">
        <v>1004</v>
      </c>
      <c r="D18" s="15">
        <v>301418</v>
      </c>
      <c r="E18" s="15" t="s">
        <v>997</v>
      </c>
      <c r="F18" s="15">
        <v>387264</v>
      </c>
      <c r="G18" s="15" t="s">
        <v>997</v>
      </c>
      <c r="H18" s="15">
        <v>458825</v>
      </c>
      <c r="I18" s="15" t="s">
        <v>999</v>
      </c>
      <c r="J18" s="15">
        <f>368363+109480</f>
        <v>477843</v>
      </c>
      <c r="K18" s="15" t="s">
        <v>1007</v>
      </c>
      <c r="L18" s="15">
        <v>580198</v>
      </c>
      <c r="M18" s="15" t="s">
        <v>710</v>
      </c>
      <c r="N18" s="15">
        <v>604313</v>
      </c>
      <c r="O18" s="16" t="s">
        <v>991</v>
      </c>
      <c r="P18" s="15">
        <v>654289</v>
      </c>
      <c r="Q18" s="15" t="s">
        <v>992</v>
      </c>
      <c r="R18" s="15">
        <v>711599</v>
      </c>
      <c r="S18" s="15" t="s">
        <v>989</v>
      </c>
      <c r="T18" s="17">
        <v>2498016</v>
      </c>
      <c r="U18" s="15" t="s">
        <v>989</v>
      </c>
      <c r="V18" s="17">
        <v>2813839</v>
      </c>
      <c r="W18" s="15" t="s">
        <v>989</v>
      </c>
      <c r="X18" s="17">
        <v>3095349</v>
      </c>
      <c r="Y18" s="15" t="s">
        <v>989</v>
      </c>
      <c r="Z18" s="17">
        <v>3343364</v>
      </c>
    </row>
    <row r="19" spans="1:28" x14ac:dyDescent="0.2">
      <c r="A19" s="18" t="s">
        <v>1024</v>
      </c>
      <c r="B19" s="15">
        <v>175604</v>
      </c>
      <c r="C19" s="18" t="s">
        <v>473</v>
      </c>
      <c r="D19" s="15">
        <v>248462</v>
      </c>
      <c r="E19" s="15" t="s">
        <v>1004</v>
      </c>
      <c r="F19" s="15">
        <v>380664</v>
      </c>
      <c r="G19" s="15" t="s">
        <v>218</v>
      </c>
      <c r="H19" s="15">
        <v>451251</v>
      </c>
      <c r="I19" s="15" t="s">
        <v>987</v>
      </c>
      <c r="J19" s="15">
        <f>298520+177797</f>
        <v>476317</v>
      </c>
      <c r="K19" s="15" t="s">
        <v>997</v>
      </c>
      <c r="L19" s="15">
        <v>570455</v>
      </c>
      <c r="M19" s="15" t="s">
        <v>991</v>
      </c>
      <c r="N19" s="15">
        <v>587745</v>
      </c>
      <c r="O19" s="16" t="s">
        <v>996</v>
      </c>
      <c r="P19" s="15">
        <v>641167</v>
      </c>
      <c r="Q19" s="15" t="s">
        <v>998</v>
      </c>
      <c r="R19" s="15">
        <f>529295+144900</f>
        <v>674195</v>
      </c>
      <c r="S19" s="15" t="s">
        <v>710</v>
      </c>
      <c r="T19" s="17">
        <v>2468289</v>
      </c>
      <c r="U19" s="15" t="s">
        <v>1002</v>
      </c>
      <c r="V19" s="17">
        <v>2675562</v>
      </c>
      <c r="W19" s="15" t="s">
        <v>1002</v>
      </c>
      <c r="X19" s="17">
        <v>2787752</v>
      </c>
      <c r="Y19" s="15" t="s">
        <v>1014</v>
      </c>
      <c r="Z19" s="17">
        <v>3142663</v>
      </c>
    </row>
    <row r="20" spans="1:28" x14ac:dyDescent="0.2">
      <c r="A20" s="18" t="s">
        <v>992</v>
      </c>
      <c r="B20" s="15">
        <v>169240</v>
      </c>
      <c r="C20" s="18" t="s">
        <v>999</v>
      </c>
      <c r="D20" s="15">
        <v>237265</v>
      </c>
      <c r="E20" s="15" t="s">
        <v>473</v>
      </c>
      <c r="F20" s="15">
        <v>324459</v>
      </c>
      <c r="G20" s="18" t="s">
        <v>987</v>
      </c>
      <c r="H20" s="15">
        <f>263730+163447</f>
        <v>427177</v>
      </c>
      <c r="I20" s="15" t="s">
        <v>218</v>
      </c>
      <c r="J20" s="15">
        <v>455637</v>
      </c>
      <c r="K20" s="15" t="s">
        <v>1004</v>
      </c>
      <c r="L20" s="15">
        <v>521778</v>
      </c>
      <c r="M20" s="15" t="s">
        <v>989</v>
      </c>
      <c r="N20" s="15">
        <v>573278</v>
      </c>
      <c r="O20" s="16" t="s">
        <v>582</v>
      </c>
      <c r="P20" s="15">
        <v>623536</v>
      </c>
      <c r="Q20" s="15" t="s">
        <v>999</v>
      </c>
      <c r="R20" s="15">
        <f>493878+158592</f>
        <v>652470</v>
      </c>
      <c r="S20" s="15" t="s">
        <v>990</v>
      </c>
      <c r="T20" s="17">
        <v>2382172</v>
      </c>
      <c r="U20" s="15" t="s">
        <v>990</v>
      </c>
      <c r="V20" s="17">
        <v>2553137</v>
      </c>
      <c r="W20" s="15" t="s">
        <v>1014</v>
      </c>
      <c r="X20" s="17">
        <v>2783462</v>
      </c>
      <c r="Y20" s="22" t="s">
        <v>1000</v>
      </c>
      <c r="Z20" s="17">
        <v>2932415</v>
      </c>
    </row>
    <row r="21" spans="1:28" x14ac:dyDescent="0.2">
      <c r="A21" s="18" t="s">
        <v>473</v>
      </c>
      <c r="B21" s="15">
        <v>163873</v>
      </c>
      <c r="C21" s="18" t="s">
        <v>992</v>
      </c>
      <c r="D21" s="15">
        <v>233742</v>
      </c>
      <c r="E21" s="15" t="s">
        <v>992</v>
      </c>
      <c r="F21" s="15">
        <v>314231</v>
      </c>
      <c r="G21" s="18" t="s">
        <v>473</v>
      </c>
      <c r="H21" s="15">
        <v>399792</v>
      </c>
      <c r="I21" s="15" t="s">
        <v>473</v>
      </c>
      <c r="J21" s="15">
        <v>399282</v>
      </c>
      <c r="K21" s="15" t="s">
        <v>218</v>
      </c>
      <c r="L21" s="15">
        <v>504005</v>
      </c>
      <c r="M21" s="15" t="s">
        <v>1007</v>
      </c>
      <c r="N21" s="15">
        <v>532810</v>
      </c>
      <c r="O21" s="16" t="s">
        <v>1002</v>
      </c>
      <c r="P21" s="15">
        <v>622283</v>
      </c>
      <c r="Q21" s="15" t="s">
        <v>1000</v>
      </c>
      <c r="R21" s="15">
        <f>492756+158694</f>
        <v>651450</v>
      </c>
      <c r="S21" s="15" t="s">
        <v>988</v>
      </c>
      <c r="T21" s="17">
        <v>2238498</v>
      </c>
      <c r="U21" s="15" t="s">
        <v>710</v>
      </c>
      <c r="V21" s="17">
        <v>2431233</v>
      </c>
      <c r="W21" s="15" t="s">
        <v>990</v>
      </c>
      <c r="X21" s="17">
        <v>2710602</v>
      </c>
      <c r="Y21" s="22" t="s">
        <v>1002</v>
      </c>
      <c r="Z21" s="17">
        <v>2805465</v>
      </c>
    </row>
    <row r="22" spans="1:28" x14ac:dyDescent="0.2">
      <c r="A22" s="15" t="s">
        <v>1015</v>
      </c>
      <c r="B22" s="15">
        <v>163175</v>
      </c>
      <c r="C22" s="18" t="s">
        <v>1024</v>
      </c>
      <c r="D22" s="15">
        <v>224349</v>
      </c>
      <c r="E22" s="18" t="s">
        <v>762</v>
      </c>
      <c r="F22" s="15">
        <v>295894</v>
      </c>
      <c r="G22" s="18" t="s">
        <v>992</v>
      </c>
      <c r="H22" s="15">
        <v>364220</v>
      </c>
      <c r="I22" s="15" t="s">
        <v>992</v>
      </c>
      <c r="J22" s="15">
        <v>387016</v>
      </c>
      <c r="K22" s="15" t="s">
        <v>473</v>
      </c>
      <c r="L22" s="15">
        <v>456612</v>
      </c>
      <c r="M22" s="15" t="s">
        <v>218</v>
      </c>
      <c r="N22" s="15">
        <v>502638</v>
      </c>
      <c r="O22" s="16" t="s">
        <v>998</v>
      </c>
      <c r="P22" s="15">
        <f>480269+120800</f>
        <v>601069</v>
      </c>
      <c r="Q22" s="15" t="s">
        <v>582</v>
      </c>
      <c r="R22" s="15">
        <v>646226</v>
      </c>
      <c r="S22" s="15" t="s">
        <v>1065</v>
      </c>
      <c r="T22" s="17">
        <v>2217966</v>
      </c>
      <c r="U22" s="15" t="s">
        <v>1014</v>
      </c>
      <c r="V22" s="17">
        <v>2396038</v>
      </c>
      <c r="W22" s="22" t="s">
        <v>1000</v>
      </c>
      <c r="X22" s="17">
        <v>2543602</v>
      </c>
      <c r="Y22" s="15" t="s">
        <v>990</v>
      </c>
      <c r="Z22" s="17">
        <v>2802789</v>
      </c>
    </row>
    <row r="23" spans="1:28" x14ac:dyDescent="0.2">
      <c r="A23" s="18" t="s">
        <v>762</v>
      </c>
      <c r="B23" s="15">
        <v>162647</v>
      </c>
      <c r="C23" s="18" t="s">
        <v>1010</v>
      </c>
      <c r="D23" s="15">
        <v>223951</v>
      </c>
      <c r="E23" s="18" t="s">
        <v>1000</v>
      </c>
      <c r="F23" s="15">
        <f>256590+36300</f>
        <v>292890</v>
      </c>
      <c r="G23" s="18" t="s">
        <v>762</v>
      </c>
      <c r="H23" s="15">
        <v>328170</v>
      </c>
      <c r="I23" s="15" t="s">
        <v>985</v>
      </c>
      <c r="J23" s="15">
        <v>384548</v>
      </c>
      <c r="K23" s="18" t="s">
        <v>992</v>
      </c>
      <c r="L23" s="15">
        <v>427256</v>
      </c>
      <c r="M23" s="15" t="s">
        <v>582</v>
      </c>
      <c r="N23" s="15">
        <v>497516</v>
      </c>
      <c r="O23" s="16" t="s">
        <v>997</v>
      </c>
      <c r="P23" s="15">
        <v>593570</v>
      </c>
      <c r="Q23" s="15" t="s">
        <v>588</v>
      </c>
      <c r="R23" s="15">
        <f>492033+153300</f>
        <v>645333</v>
      </c>
      <c r="S23" s="15" t="s">
        <v>1067</v>
      </c>
      <c r="T23" s="17">
        <v>2102207</v>
      </c>
      <c r="U23" s="15" t="s">
        <v>1065</v>
      </c>
      <c r="V23" s="17">
        <v>2387790</v>
      </c>
      <c r="W23" s="15" t="s">
        <v>710</v>
      </c>
      <c r="X23" s="17">
        <v>2356302</v>
      </c>
      <c r="Y23" s="22" t="s">
        <v>1008</v>
      </c>
      <c r="Z23" s="17">
        <v>2594090</v>
      </c>
    </row>
    <row r="24" spans="1:28" x14ac:dyDescent="0.2">
      <c r="A24" s="18" t="s">
        <v>1000</v>
      </c>
      <c r="B24" s="15">
        <f>133924+24173</f>
        <v>158097</v>
      </c>
      <c r="C24" s="18" t="s">
        <v>762</v>
      </c>
      <c r="D24" s="15">
        <v>218197</v>
      </c>
      <c r="E24" s="18" t="s">
        <v>987</v>
      </c>
      <c r="F24" s="15">
        <f>162189+106592</f>
        <v>268781</v>
      </c>
      <c r="G24" s="18" t="s">
        <v>1010</v>
      </c>
      <c r="H24" s="15">
        <v>307787</v>
      </c>
      <c r="I24" s="15" t="s">
        <v>762</v>
      </c>
      <c r="J24" s="15">
        <v>325055</v>
      </c>
      <c r="K24" s="18" t="s">
        <v>1000</v>
      </c>
      <c r="L24" s="15">
        <v>415822</v>
      </c>
      <c r="M24" s="15" t="s">
        <v>1000</v>
      </c>
      <c r="N24" s="15">
        <v>493973</v>
      </c>
      <c r="O24" s="16" t="s">
        <v>588</v>
      </c>
      <c r="P24" s="15">
        <f>437359+139656</f>
        <v>577015</v>
      </c>
      <c r="Q24" s="15" t="s">
        <v>1004</v>
      </c>
      <c r="R24" s="15">
        <f>371032+270255</f>
        <v>641287</v>
      </c>
      <c r="S24" s="15" t="s">
        <v>1066</v>
      </c>
      <c r="T24" s="17">
        <v>2067959</v>
      </c>
      <c r="U24" s="22" t="s">
        <v>1000</v>
      </c>
      <c r="V24" s="17">
        <v>2179476</v>
      </c>
      <c r="W24" s="15" t="s">
        <v>1065</v>
      </c>
      <c r="X24" s="17">
        <v>2350326</v>
      </c>
      <c r="Y24" s="22" t="s">
        <v>1068</v>
      </c>
      <c r="Z24" s="17">
        <v>2572962</v>
      </c>
    </row>
    <row r="25" spans="1:28" x14ac:dyDescent="0.2">
      <c r="A25" s="18" t="s">
        <v>887</v>
      </c>
      <c r="B25" s="15">
        <v>131861</v>
      </c>
      <c r="C25" s="15" t="s">
        <v>1015</v>
      </c>
      <c r="D25" s="15">
        <v>214728</v>
      </c>
      <c r="E25" s="18" t="s">
        <v>1005</v>
      </c>
      <c r="F25" s="15">
        <v>258310</v>
      </c>
      <c r="G25" s="18" t="s">
        <v>1005</v>
      </c>
      <c r="H25" s="15">
        <v>301813</v>
      </c>
      <c r="I25" s="15" t="s">
        <v>1000</v>
      </c>
      <c r="J25" s="15">
        <v>322417</v>
      </c>
      <c r="K25" s="18" t="s">
        <v>991</v>
      </c>
      <c r="L25" s="15">
        <v>408492</v>
      </c>
      <c r="M25" s="15" t="s">
        <v>1003</v>
      </c>
      <c r="N25" s="15">
        <v>487506</v>
      </c>
      <c r="O25" s="16" t="s">
        <v>238</v>
      </c>
      <c r="P25" s="15">
        <v>539735</v>
      </c>
      <c r="Q25" s="15" t="s">
        <v>994</v>
      </c>
      <c r="R25" s="15">
        <v>636305</v>
      </c>
      <c r="S25" s="15" t="s">
        <v>218</v>
      </c>
      <c r="T25" s="17">
        <v>1851864</v>
      </c>
      <c r="U25" s="15" t="s">
        <v>1067</v>
      </c>
      <c r="V25" s="17">
        <v>2148041</v>
      </c>
      <c r="W25" s="15" t="s">
        <v>1008</v>
      </c>
      <c r="X25" s="17">
        <v>2243926</v>
      </c>
      <c r="Y25" s="22" t="s">
        <v>991</v>
      </c>
      <c r="Z25" s="17">
        <v>2518036</v>
      </c>
    </row>
    <row r="26" spans="1:28" x14ac:dyDescent="0.2">
      <c r="A26" s="18" t="s">
        <v>238</v>
      </c>
      <c r="B26" s="15">
        <v>125650</v>
      </c>
      <c r="C26" s="18" t="s">
        <v>1000</v>
      </c>
      <c r="D26" s="15">
        <v>213473</v>
      </c>
      <c r="E26" s="18" t="s">
        <v>887</v>
      </c>
      <c r="F26" s="15">
        <v>243268</v>
      </c>
      <c r="G26" s="18" t="s">
        <v>985</v>
      </c>
      <c r="H26" s="15">
        <v>292460</v>
      </c>
      <c r="I26" s="15" t="s">
        <v>1010</v>
      </c>
      <c r="J26" s="15">
        <v>319112</v>
      </c>
      <c r="K26" s="18" t="s">
        <v>582</v>
      </c>
      <c r="L26" s="15">
        <v>396045</v>
      </c>
      <c r="M26" s="15" t="s">
        <v>1004</v>
      </c>
      <c r="N26" s="15">
        <v>482971</v>
      </c>
      <c r="O26" s="16" t="s">
        <v>454</v>
      </c>
      <c r="P26" s="15">
        <v>528986</v>
      </c>
      <c r="Q26" s="15" t="s">
        <v>995</v>
      </c>
      <c r="R26" s="15">
        <v>629456</v>
      </c>
      <c r="S26" s="22" t="s">
        <v>1000</v>
      </c>
      <c r="T26" s="17">
        <v>1650489</v>
      </c>
      <c r="U26" s="15" t="s">
        <v>218</v>
      </c>
      <c r="V26" s="17">
        <v>2017005</v>
      </c>
      <c r="W26" s="15" t="s">
        <v>1005</v>
      </c>
      <c r="X26" s="17">
        <v>2225996</v>
      </c>
      <c r="Y26" s="22" t="s">
        <v>1005</v>
      </c>
      <c r="Z26" s="17">
        <v>2478810</v>
      </c>
    </row>
    <row r="27" spans="1:28" x14ac:dyDescent="0.2">
      <c r="A27" s="18" t="s">
        <v>999</v>
      </c>
      <c r="B27" s="15">
        <f>80793+37768</f>
        <v>118561</v>
      </c>
      <c r="C27" s="18" t="s">
        <v>1005</v>
      </c>
      <c r="D27" s="15">
        <v>207279</v>
      </c>
      <c r="E27" s="18" t="s">
        <v>1024</v>
      </c>
      <c r="F27" s="15">
        <v>237692</v>
      </c>
      <c r="G27" s="18" t="s">
        <v>887</v>
      </c>
      <c r="H27" s="15">
        <v>290753</v>
      </c>
      <c r="I27" s="15" t="s">
        <v>238</v>
      </c>
      <c r="J27" s="15">
        <v>306182</v>
      </c>
      <c r="K27" s="18" t="s">
        <v>238</v>
      </c>
      <c r="L27" s="15">
        <v>375952</v>
      </c>
      <c r="M27" s="15" t="s">
        <v>992</v>
      </c>
      <c r="N27" s="15">
        <v>476354</v>
      </c>
      <c r="O27" s="16" t="s">
        <v>710</v>
      </c>
      <c r="P27" s="15">
        <v>520135</v>
      </c>
      <c r="Q27" s="15" t="s">
        <v>225</v>
      </c>
      <c r="R27" s="15">
        <v>573823</v>
      </c>
      <c r="S27" s="15" t="s">
        <v>473</v>
      </c>
      <c r="T27" s="17">
        <v>1614533</v>
      </c>
      <c r="U27" s="15" t="s">
        <v>1005</v>
      </c>
      <c r="V27" s="17">
        <v>1927904</v>
      </c>
      <c r="W27" s="15" t="s">
        <v>1013</v>
      </c>
      <c r="X27" s="17">
        <v>2149151</v>
      </c>
      <c r="Y27" s="22" t="s">
        <v>1013</v>
      </c>
      <c r="Z27" s="17">
        <v>2345210</v>
      </c>
    </row>
    <row r="28" spans="1:28" x14ac:dyDescent="0.2">
      <c r="A28" s="18" t="s">
        <v>966</v>
      </c>
      <c r="B28" s="15">
        <v>118458</v>
      </c>
      <c r="C28" s="18" t="s">
        <v>238</v>
      </c>
      <c r="D28" s="15">
        <v>181536</v>
      </c>
      <c r="E28" s="18" t="s">
        <v>238</v>
      </c>
      <c r="F28" s="15">
        <v>237068</v>
      </c>
      <c r="G28" s="18" t="s">
        <v>238</v>
      </c>
      <c r="H28" s="15">
        <v>290663</v>
      </c>
      <c r="I28" s="15" t="s">
        <v>1005</v>
      </c>
      <c r="J28" s="15">
        <v>305408</v>
      </c>
      <c r="K28" s="18" t="s">
        <v>1005</v>
      </c>
      <c r="L28" s="15">
        <v>373698</v>
      </c>
      <c r="M28" s="15" t="s">
        <v>473</v>
      </c>
      <c r="N28" s="15">
        <v>475547</v>
      </c>
      <c r="O28" s="16" t="s">
        <v>1000</v>
      </c>
      <c r="P28" s="15">
        <v>514793</v>
      </c>
      <c r="Q28" s="15" t="s">
        <v>454</v>
      </c>
      <c r="R28" s="15">
        <v>571078</v>
      </c>
      <c r="S28" s="15" t="s">
        <v>995</v>
      </c>
      <c r="T28" s="17">
        <v>1534274</v>
      </c>
      <c r="U28" s="15" t="s">
        <v>473</v>
      </c>
      <c r="V28" s="17">
        <v>1811788</v>
      </c>
      <c r="W28" s="15" t="s">
        <v>991</v>
      </c>
      <c r="X28" s="17">
        <v>2142521</v>
      </c>
      <c r="Y28" s="22" t="s">
        <v>710</v>
      </c>
      <c r="Z28" s="17">
        <v>2324743</v>
      </c>
      <c r="AA28" s="15" t="e">
        <f>LEFT(S28,SEARCH("-",S28)-2)</f>
        <v>#VALUE!</v>
      </c>
      <c r="AB28" s="15" t="e">
        <f>IF(ISBLANK(AA28),S28,AA28)</f>
        <v>#VALUE!</v>
      </c>
    </row>
    <row r="29" spans="1:28" x14ac:dyDescent="0.2">
      <c r="A29" s="15" t="s">
        <v>1037</v>
      </c>
      <c r="B29" s="15">
        <v>108619</v>
      </c>
      <c r="C29" s="18" t="s">
        <v>887</v>
      </c>
      <c r="D29" s="15">
        <v>168583</v>
      </c>
      <c r="E29" s="18" t="s">
        <v>1010</v>
      </c>
      <c r="F29" s="15">
        <v>234958</v>
      </c>
      <c r="G29" s="15" t="s">
        <v>1000</v>
      </c>
      <c r="H29" s="15">
        <v>287986</v>
      </c>
      <c r="I29" s="15" t="s">
        <v>1003</v>
      </c>
      <c r="J29" s="15">
        <v>302339</v>
      </c>
      <c r="K29" s="18" t="s">
        <v>1010</v>
      </c>
      <c r="L29" s="15">
        <v>369200</v>
      </c>
      <c r="M29" s="18" t="s">
        <v>238</v>
      </c>
      <c r="N29" s="15">
        <v>471368</v>
      </c>
      <c r="O29" s="16" t="s">
        <v>473</v>
      </c>
      <c r="P29" s="15">
        <v>507150</v>
      </c>
      <c r="Q29" s="15" t="s">
        <v>238</v>
      </c>
      <c r="R29" s="15">
        <v>565022</v>
      </c>
      <c r="S29" s="15" t="s">
        <v>1005</v>
      </c>
      <c r="T29" s="17">
        <v>1523741</v>
      </c>
      <c r="U29" s="15" t="s">
        <v>1013</v>
      </c>
      <c r="V29" s="17">
        <v>1796822</v>
      </c>
      <c r="W29" s="15" t="s">
        <v>218</v>
      </c>
      <c r="X29" s="17">
        <v>2137755</v>
      </c>
      <c r="Y29" s="22" t="s">
        <v>512</v>
      </c>
      <c r="Z29" s="17">
        <v>2231647</v>
      </c>
      <c r="AA29" s="15" t="e">
        <f t="shared" ref="AA29:AA92" si="0">LEFT(S29,SEARCH("-",S29)-2)</f>
        <v>#VALUE!</v>
      </c>
      <c r="AB29" s="15" t="e">
        <f t="shared" ref="AB29:AB92" si="1">IF(ISBLANK(AA29),S29,AA29)</f>
        <v>#VALUE!</v>
      </c>
    </row>
    <row r="30" spans="1:28" x14ac:dyDescent="0.2">
      <c r="A30" s="18" t="s">
        <v>870</v>
      </c>
      <c r="B30" s="15">
        <v>108416</v>
      </c>
      <c r="C30" s="18" t="s">
        <v>987</v>
      </c>
      <c r="D30" s="15">
        <f>94207+73335</f>
        <v>167542</v>
      </c>
      <c r="E30" s="15" t="s">
        <v>1015</v>
      </c>
      <c r="F30" s="15">
        <v>234755</v>
      </c>
      <c r="G30" s="15" t="s">
        <v>1015</v>
      </c>
      <c r="H30" s="15">
        <v>271674</v>
      </c>
      <c r="I30" s="18" t="s">
        <v>582</v>
      </c>
      <c r="J30" s="15">
        <v>292929</v>
      </c>
      <c r="K30" s="15" t="s">
        <v>1037</v>
      </c>
      <c r="L30" s="15">
        <v>355322</v>
      </c>
      <c r="M30" s="18" t="s">
        <v>988</v>
      </c>
      <c r="N30" s="15">
        <v>460644</v>
      </c>
      <c r="O30" s="16" t="s">
        <v>1003</v>
      </c>
      <c r="P30" s="15">
        <v>497016</v>
      </c>
      <c r="Q30" s="15" t="s">
        <v>996</v>
      </c>
      <c r="R30" s="15">
        <v>563007</v>
      </c>
      <c r="S30" s="15" t="s">
        <v>1024</v>
      </c>
      <c r="T30" s="17">
        <v>1509789</v>
      </c>
      <c r="U30" s="15" t="s">
        <v>1008</v>
      </c>
      <c r="V30" s="17">
        <v>1742915</v>
      </c>
      <c r="W30" s="15" t="s">
        <v>1068</v>
      </c>
      <c r="X30" s="17">
        <v>2134402</v>
      </c>
      <c r="Y30" s="22" t="s">
        <v>218</v>
      </c>
      <c r="Z30" s="17">
        <v>2212945</v>
      </c>
      <c r="AA30" s="15" t="e">
        <f t="shared" si="0"/>
        <v>#VALUE!</v>
      </c>
      <c r="AB30" s="15" t="e">
        <f t="shared" si="1"/>
        <v>#VALUE!</v>
      </c>
    </row>
    <row r="31" spans="1:28" x14ac:dyDescent="0.2">
      <c r="A31" s="18" t="s">
        <v>1039</v>
      </c>
      <c r="B31" s="15">
        <v>108044</v>
      </c>
      <c r="C31" s="18" t="s">
        <v>1003</v>
      </c>
      <c r="D31" s="15">
        <v>154866</v>
      </c>
      <c r="E31" s="18" t="s">
        <v>19</v>
      </c>
      <c r="F31" s="15">
        <v>208418</v>
      </c>
      <c r="G31" s="18" t="s">
        <v>1003</v>
      </c>
      <c r="H31" s="15">
        <v>270496</v>
      </c>
      <c r="I31" s="15" t="s">
        <v>1015</v>
      </c>
      <c r="J31" s="15">
        <v>287794</v>
      </c>
      <c r="K31" s="18" t="s">
        <v>989</v>
      </c>
      <c r="L31" s="15">
        <v>334408</v>
      </c>
      <c r="M31" s="15" t="s">
        <v>1037</v>
      </c>
      <c r="N31" s="15">
        <v>433701</v>
      </c>
      <c r="O31" s="16" t="s">
        <v>1014</v>
      </c>
      <c r="P31" s="15">
        <f>277805+216260</f>
        <v>494065</v>
      </c>
      <c r="Q31" s="15" t="s">
        <v>997</v>
      </c>
      <c r="R31" s="15">
        <v>557960</v>
      </c>
      <c r="S31" s="15" t="s">
        <v>1013</v>
      </c>
      <c r="T31" s="17">
        <v>1506792</v>
      </c>
      <c r="U31" s="15" t="s">
        <v>995</v>
      </c>
      <c r="V31" s="17">
        <v>1735995</v>
      </c>
      <c r="W31" s="15" t="s">
        <v>225</v>
      </c>
      <c r="X31" s="17">
        <v>2077278</v>
      </c>
      <c r="Y31" s="22" t="s">
        <v>86</v>
      </c>
      <c r="Z31" s="17">
        <v>2168316</v>
      </c>
      <c r="AA31" s="15" t="e">
        <f t="shared" si="0"/>
        <v>#VALUE!</v>
      </c>
      <c r="AB31" s="15" t="e">
        <f t="shared" si="1"/>
        <v>#VALUE!</v>
      </c>
    </row>
    <row r="32" spans="1:28" x14ac:dyDescent="0.2">
      <c r="A32" s="15" t="s">
        <v>1032</v>
      </c>
      <c r="B32" s="15">
        <v>105235</v>
      </c>
      <c r="C32" s="18" t="s">
        <v>966</v>
      </c>
      <c r="D32" s="15">
        <v>146012</v>
      </c>
      <c r="E32" s="18" t="s">
        <v>1003</v>
      </c>
      <c r="F32" s="15">
        <v>200667</v>
      </c>
      <c r="G32" s="18" t="s">
        <v>1012</v>
      </c>
      <c r="H32" s="15">
        <v>259727</v>
      </c>
      <c r="I32" s="18" t="s">
        <v>887</v>
      </c>
      <c r="J32" s="15">
        <v>282324</v>
      </c>
      <c r="K32" s="18" t="s">
        <v>762</v>
      </c>
      <c r="L32" s="15">
        <v>332524</v>
      </c>
      <c r="M32" s="18" t="s">
        <v>1010</v>
      </c>
      <c r="N32" s="15">
        <v>390678</v>
      </c>
      <c r="O32" s="16" t="s">
        <v>1007</v>
      </c>
      <c r="P32" s="15">
        <v>462811</v>
      </c>
      <c r="Q32" s="15" t="s">
        <v>1014</v>
      </c>
      <c r="R32" s="15">
        <f>271695+238671</f>
        <v>510366</v>
      </c>
      <c r="S32" s="15" t="s">
        <v>998</v>
      </c>
      <c r="T32" s="17">
        <v>1485333</v>
      </c>
      <c r="U32" s="15" t="s">
        <v>991</v>
      </c>
      <c r="V32" s="17">
        <v>1711578</v>
      </c>
      <c r="W32" s="15" t="s">
        <v>473</v>
      </c>
      <c r="X32" s="17">
        <v>2009341</v>
      </c>
      <c r="Y32" s="22" t="s">
        <v>473</v>
      </c>
      <c r="Z32" s="17">
        <v>2143651</v>
      </c>
      <c r="AA32" s="15" t="e">
        <f t="shared" si="0"/>
        <v>#VALUE!</v>
      </c>
      <c r="AB32" s="15" t="e">
        <f t="shared" si="1"/>
        <v>#VALUE!</v>
      </c>
    </row>
    <row r="33" spans="1:28" x14ac:dyDescent="0.2">
      <c r="A33" s="18" t="s">
        <v>1009</v>
      </c>
      <c r="B33" s="15">
        <v>102670</v>
      </c>
      <c r="C33" s="18" t="s">
        <v>870</v>
      </c>
      <c r="D33" s="15">
        <v>137273</v>
      </c>
      <c r="E33" s="18" t="s">
        <v>1009</v>
      </c>
      <c r="F33" s="15">
        <v>191635</v>
      </c>
      <c r="G33" s="18" t="s">
        <v>19</v>
      </c>
      <c r="H33" s="15">
        <v>255058</v>
      </c>
      <c r="I33" s="18" t="s">
        <v>1012</v>
      </c>
      <c r="J33" s="15">
        <v>267645</v>
      </c>
      <c r="K33" s="18" t="s">
        <v>1003</v>
      </c>
      <c r="L33" s="15">
        <v>331344</v>
      </c>
      <c r="M33" s="18" t="s">
        <v>1005</v>
      </c>
      <c r="N33" s="15">
        <v>372752</v>
      </c>
      <c r="O33" s="16" t="s">
        <v>218</v>
      </c>
      <c r="P33" s="15">
        <v>452573</v>
      </c>
      <c r="Q33" s="15" t="s">
        <v>1001</v>
      </c>
      <c r="R33" s="15">
        <v>477840</v>
      </c>
      <c r="S33" s="15" t="s">
        <v>238</v>
      </c>
      <c r="T33" s="17">
        <v>1462268</v>
      </c>
      <c r="U33" s="15" t="s">
        <v>238</v>
      </c>
      <c r="V33" s="17">
        <v>1675226</v>
      </c>
      <c r="W33" s="15" t="s">
        <v>512</v>
      </c>
      <c r="X33" s="17">
        <v>1951271</v>
      </c>
      <c r="Y33" s="22" t="s">
        <v>238</v>
      </c>
      <c r="Z33" s="17">
        <v>2106541</v>
      </c>
      <c r="AB33" s="15" t="str">
        <f t="shared" si="1"/>
        <v>Columbus</v>
      </c>
    </row>
    <row r="34" spans="1:28" x14ac:dyDescent="0.2">
      <c r="A34" s="18" t="s">
        <v>982</v>
      </c>
      <c r="B34" s="15">
        <v>102522</v>
      </c>
      <c r="C34" s="18" t="s">
        <v>1039</v>
      </c>
      <c r="D34" s="15">
        <v>133696</v>
      </c>
      <c r="E34" s="15" t="s">
        <v>1037</v>
      </c>
      <c r="F34" s="15">
        <v>184819</v>
      </c>
      <c r="G34" s="18" t="s">
        <v>582</v>
      </c>
      <c r="H34" s="15">
        <v>253127</v>
      </c>
      <c r="I34" s="18" t="s">
        <v>991</v>
      </c>
      <c r="J34" s="15">
        <v>253947</v>
      </c>
      <c r="K34" s="18" t="s">
        <v>1012</v>
      </c>
      <c r="L34" s="15">
        <v>326088</v>
      </c>
      <c r="M34" s="15" t="s">
        <v>588</v>
      </c>
      <c r="N34" s="15">
        <v>358690</v>
      </c>
      <c r="O34" s="16" t="s">
        <v>1001</v>
      </c>
      <c r="P34" s="15">
        <v>448013</v>
      </c>
      <c r="Q34" s="15" t="s">
        <v>1002</v>
      </c>
      <c r="R34" s="15">
        <v>452876</v>
      </c>
      <c r="S34" s="15" t="s">
        <v>994</v>
      </c>
      <c r="T34" s="17">
        <v>1432149</v>
      </c>
      <c r="U34" s="15" t="s">
        <v>992</v>
      </c>
      <c r="V34" s="17">
        <v>1658439</v>
      </c>
      <c r="W34" s="15" t="s">
        <v>238</v>
      </c>
      <c r="X34" s="17">
        <v>1902007</v>
      </c>
      <c r="Y34" s="22" t="s">
        <v>226</v>
      </c>
      <c r="Z34" s="17">
        <v>2057009</v>
      </c>
      <c r="AA34" s="15" t="e">
        <f t="shared" si="0"/>
        <v>#VALUE!</v>
      </c>
      <c r="AB34" s="15" t="e">
        <f t="shared" si="1"/>
        <v>#VALUE!</v>
      </c>
    </row>
    <row r="35" spans="1:28" x14ac:dyDescent="0.2">
      <c r="A35" s="18" t="s">
        <v>582</v>
      </c>
      <c r="B35" s="15">
        <v>102323</v>
      </c>
      <c r="C35" s="18" t="s">
        <v>1012</v>
      </c>
      <c r="D35" s="15">
        <v>132755</v>
      </c>
      <c r="E35" s="18" t="s">
        <v>966</v>
      </c>
      <c r="F35" s="15">
        <v>179855</v>
      </c>
      <c r="G35" s="18" t="s">
        <v>1024</v>
      </c>
      <c r="H35" s="15">
        <v>253057</v>
      </c>
      <c r="I35" s="18" t="s">
        <v>1024</v>
      </c>
      <c r="J35" s="15">
        <v>253581</v>
      </c>
      <c r="K35" s="15" t="s">
        <v>1015</v>
      </c>
      <c r="L35" s="15">
        <v>311335</v>
      </c>
      <c r="M35" s="18" t="s">
        <v>1012</v>
      </c>
      <c r="N35" s="15">
        <v>340939</v>
      </c>
      <c r="O35" s="16" t="s">
        <v>995</v>
      </c>
      <c r="P35" s="15">
        <v>445824</v>
      </c>
      <c r="Q35" s="15" t="s">
        <v>473</v>
      </c>
      <c r="R35" s="15">
        <v>448082</v>
      </c>
      <c r="S35" s="15" t="s">
        <v>992</v>
      </c>
      <c r="T35" s="17">
        <v>1424886</v>
      </c>
      <c r="U35" s="15" t="s">
        <v>1068</v>
      </c>
      <c r="V35" s="17">
        <v>1644509</v>
      </c>
      <c r="W35" s="15" t="s">
        <v>992</v>
      </c>
      <c r="X35" s="17">
        <v>1888085</v>
      </c>
      <c r="Y35" s="22" t="s">
        <v>992</v>
      </c>
      <c r="Z35" s="17">
        <v>2048703</v>
      </c>
      <c r="AA35" s="15" t="e">
        <f t="shared" si="0"/>
        <v>#VALUE!</v>
      </c>
      <c r="AB35" s="15" t="e">
        <f t="shared" si="1"/>
        <v>#VALUE!</v>
      </c>
    </row>
    <row r="36" spans="1:28" x14ac:dyDescent="0.2">
      <c r="A36" s="15" t="s">
        <v>1048</v>
      </c>
      <c r="B36" s="15">
        <v>95022</v>
      </c>
      <c r="C36" s="15" t="s">
        <v>1037</v>
      </c>
      <c r="D36" s="15">
        <v>131824</v>
      </c>
      <c r="E36" s="18" t="s">
        <v>1012</v>
      </c>
      <c r="F36" s="15">
        <v>178850</v>
      </c>
      <c r="G36" s="18" t="s">
        <v>991</v>
      </c>
      <c r="H36" s="15">
        <v>231517</v>
      </c>
      <c r="I36" s="18" t="s">
        <v>19</v>
      </c>
      <c r="J36" s="15">
        <v>244900</v>
      </c>
      <c r="K36" s="18" t="s">
        <v>887</v>
      </c>
      <c r="L36" s="15">
        <v>303672</v>
      </c>
      <c r="M36" s="18" t="s">
        <v>662</v>
      </c>
      <c r="N36" s="15">
        <v>324331</v>
      </c>
      <c r="O36" s="16" t="s">
        <v>1004</v>
      </c>
      <c r="P36" s="15">
        <v>434469</v>
      </c>
      <c r="Q36" s="15" t="s">
        <v>313</v>
      </c>
      <c r="R36" s="15">
        <v>425369</v>
      </c>
      <c r="S36" s="15" t="s">
        <v>991</v>
      </c>
      <c r="T36" s="17">
        <v>1407745</v>
      </c>
      <c r="U36" s="15" t="s">
        <v>998</v>
      </c>
      <c r="V36" s="17">
        <v>1613320</v>
      </c>
      <c r="W36" s="15" t="s">
        <v>995</v>
      </c>
      <c r="X36" s="17">
        <v>1836937</v>
      </c>
      <c r="Y36" s="15" t="s">
        <v>1065</v>
      </c>
      <c r="Z36" s="17">
        <v>2023237</v>
      </c>
      <c r="AA36" s="15" t="e">
        <f t="shared" si="0"/>
        <v>#VALUE!</v>
      </c>
      <c r="AB36" s="15" t="e">
        <f t="shared" si="1"/>
        <v>#VALUE!</v>
      </c>
    </row>
    <row r="37" spans="1:28" x14ac:dyDescent="0.2">
      <c r="A37" s="18" t="s">
        <v>23</v>
      </c>
      <c r="B37" s="15">
        <v>94287</v>
      </c>
      <c r="C37" s="18" t="s">
        <v>582</v>
      </c>
      <c r="D37" s="15">
        <v>131167</v>
      </c>
      <c r="E37" s="18" t="s">
        <v>754</v>
      </c>
      <c r="F37" s="15">
        <v>171772</v>
      </c>
      <c r="G37" s="18" t="s">
        <v>1009</v>
      </c>
      <c r="H37" s="15">
        <v>214069</v>
      </c>
      <c r="I37" s="18" t="s">
        <v>1009</v>
      </c>
      <c r="J37" s="15">
        <v>223807</v>
      </c>
      <c r="K37" s="18" t="s">
        <v>19</v>
      </c>
      <c r="L37" s="15">
        <v>274670</v>
      </c>
      <c r="M37" s="18" t="s">
        <v>762</v>
      </c>
      <c r="N37" s="15">
        <v>318631</v>
      </c>
      <c r="O37" s="16" t="s">
        <v>887</v>
      </c>
      <c r="P37" s="15">
        <v>383829</v>
      </c>
      <c r="Q37" s="15" t="s">
        <v>1003</v>
      </c>
      <c r="R37" s="15">
        <v>425091</v>
      </c>
      <c r="S37" s="15" t="s">
        <v>1008</v>
      </c>
      <c r="T37" s="17">
        <v>1364911</v>
      </c>
      <c r="U37" s="15" t="s">
        <v>1024</v>
      </c>
      <c r="V37" s="17">
        <v>1582961</v>
      </c>
      <c r="W37" s="15" t="s">
        <v>86</v>
      </c>
      <c r="X37" s="17">
        <v>1716321</v>
      </c>
      <c r="Y37" s="22" t="s">
        <v>995</v>
      </c>
      <c r="Z37" s="17">
        <v>1999107</v>
      </c>
      <c r="AA37" s="15" t="e">
        <f t="shared" si="0"/>
        <v>#VALUE!</v>
      </c>
      <c r="AB37" s="15" t="e">
        <f t="shared" si="1"/>
        <v>#VALUE!</v>
      </c>
    </row>
    <row r="38" spans="1:28" x14ac:dyDescent="0.2">
      <c r="A38" s="18" t="s">
        <v>1005</v>
      </c>
      <c r="B38" s="15">
        <v>90421</v>
      </c>
      <c r="C38" s="18" t="s">
        <v>754</v>
      </c>
      <c r="D38" s="15">
        <v>127689</v>
      </c>
      <c r="E38" s="18" t="s">
        <v>870</v>
      </c>
      <c r="F38" s="15">
        <v>171743</v>
      </c>
      <c r="G38" s="18" t="s">
        <v>870</v>
      </c>
      <c r="H38" s="15">
        <v>209264</v>
      </c>
      <c r="I38" s="18" t="s">
        <v>267</v>
      </c>
      <c r="J38" s="15">
        <v>210735</v>
      </c>
      <c r="K38" s="18" t="s">
        <v>588</v>
      </c>
      <c r="L38" s="15">
        <v>269069</v>
      </c>
      <c r="M38" s="18" t="s">
        <v>887</v>
      </c>
      <c r="N38" s="15">
        <v>318035</v>
      </c>
      <c r="O38" s="16" t="s">
        <v>1005</v>
      </c>
      <c r="P38" s="15">
        <v>382678</v>
      </c>
      <c r="Q38" s="15" t="s">
        <v>710</v>
      </c>
      <c r="R38" s="15">
        <v>424049</v>
      </c>
      <c r="S38" s="15" t="s">
        <v>997</v>
      </c>
      <c r="T38" s="17">
        <v>1285262</v>
      </c>
      <c r="U38" s="15" t="s">
        <v>994</v>
      </c>
      <c r="V38" s="17">
        <v>1500788</v>
      </c>
      <c r="W38" s="15" t="s">
        <v>998</v>
      </c>
      <c r="X38" s="17">
        <v>1713954</v>
      </c>
      <c r="Y38" s="22" t="s">
        <v>1069</v>
      </c>
      <c r="Z38" s="17">
        <v>1905898</v>
      </c>
      <c r="AA38" s="15" t="e">
        <f t="shared" si="0"/>
        <v>#VALUE!</v>
      </c>
      <c r="AB38" s="15" t="e">
        <f t="shared" si="1"/>
        <v>#VALUE!</v>
      </c>
    </row>
    <row r="39" spans="1:28" x14ac:dyDescent="0.2">
      <c r="A39" s="18" t="s">
        <v>1003</v>
      </c>
      <c r="B39" s="15">
        <v>89922</v>
      </c>
      <c r="C39" s="15" t="s">
        <v>1032</v>
      </c>
      <c r="D39" s="15">
        <v>125616</v>
      </c>
      <c r="E39" s="18" t="s">
        <v>1039</v>
      </c>
      <c r="F39" s="15">
        <v>162567</v>
      </c>
      <c r="G39" s="18" t="s">
        <v>267</v>
      </c>
      <c r="H39" s="15">
        <v>201096</v>
      </c>
      <c r="I39" s="18" t="s">
        <v>870</v>
      </c>
      <c r="J39" s="15">
        <v>206044</v>
      </c>
      <c r="K39" s="18" t="s">
        <v>1009</v>
      </c>
      <c r="L39" s="15">
        <v>251194</v>
      </c>
      <c r="M39" s="15" t="s">
        <v>1015</v>
      </c>
      <c r="N39" s="15">
        <v>313443</v>
      </c>
      <c r="O39" s="16" t="s">
        <v>662</v>
      </c>
      <c r="P39" s="15">
        <v>366584</v>
      </c>
      <c r="Q39" s="15" t="s">
        <v>662</v>
      </c>
      <c r="R39" s="15">
        <v>404094</v>
      </c>
      <c r="S39" s="15" t="s">
        <v>1068</v>
      </c>
      <c r="T39" s="17">
        <v>1224844</v>
      </c>
      <c r="U39" s="15" t="s">
        <v>512</v>
      </c>
      <c r="V39" s="17">
        <v>1375741</v>
      </c>
      <c r="W39" s="15" t="s">
        <v>1069</v>
      </c>
      <c r="X39" s="17">
        <v>1646186</v>
      </c>
      <c r="Y39" s="22" t="s">
        <v>998</v>
      </c>
      <c r="Z39" s="17">
        <v>1765042</v>
      </c>
      <c r="AA39" s="15" t="e">
        <f t="shared" si="0"/>
        <v>#VALUE!</v>
      </c>
      <c r="AB39" s="15" t="e">
        <f t="shared" si="1"/>
        <v>#VALUE!</v>
      </c>
    </row>
    <row r="40" spans="1:28" x14ac:dyDescent="0.2">
      <c r="A40" s="18" t="s">
        <v>384</v>
      </c>
      <c r="B40" s="15">
        <v>87675</v>
      </c>
      <c r="C40" s="18" t="s">
        <v>1009</v>
      </c>
      <c r="D40" s="15">
        <v>124174</v>
      </c>
      <c r="E40" s="18" t="s">
        <v>582</v>
      </c>
      <c r="F40" s="15">
        <v>162490</v>
      </c>
      <c r="G40" s="18" t="s">
        <v>966</v>
      </c>
      <c r="H40" s="15">
        <v>195388</v>
      </c>
      <c r="I40" s="18" t="s">
        <v>662</v>
      </c>
      <c r="J40" s="15">
        <v>204452</v>
      </c>
      <c r="K40" s="18" t="s">
        <v>1024</v>
      </c>
      <c r="L40" s="15">
        <v>248706</v>
      </c>
      <c r="M40" s="18" t="s">
        <v>1009</v>
      </c>
      <c r="N40" s="15">
        <v>310611</v>
      </c>
      <c r="O40" s="16" t="s">
        <v>1010</v>
      </c>
      <c r="P40" s="15">
        <v>361577</v>
      </c>
      <c r="Q40" s="15" t="s">
        <v>218</v>
      </c>
      <c r="R40" s="15">
        <v>385435</v>
      </c>
      <c r="S40" s="15" t="s">
        <v>1007</v>
      </c>
      <c r="T40" s="17">
        <v>1189340</v>
      </c>
      <c r="U40" s="15" t="s">
        <v>1069</v>
      </c>
      <c r="V40" s="17">
        <v>1359101</v>
      </c>
      <c r="W40" s="15" t="s">
        <v>1024</v>
      </c>
      <c r="X40" s="17">
        <v>1601211</v>
      </c>
      <c r="Y40" s="22" t="s">
        <v>1024</v>
      </c>
      <c r="Z40" s="17">
        <v>1621337</v>
      </c>
      <c r="AA40" s="15" t="e">
        <f t="shared" si="0"/>
        <v>#VALUE!</v>
      </c>
      <c r="AB40" s="15" t="e">
        <f t="shared" si="1"/>
        <v>#VALUE!</v>
      </c>
    </row>
    <row r="41" spans="1:28" x14ac:dyDescent="0.2">
      <c r="A41" s="18" t="s">
        <v>267</v>
      </c>
      <c r="B41" s="15">
        <v>85400</v>
      </c>
      <c r="C41" s="18" t="s">
        <v>267</v>
      </c>
      <c r="D41" s="15">
        <v>116622</v>
      </c>
      <c r="E41" s="18" t="s">
        <v>991</v>
      </c>
      <c r="F41" s="15">
        <v>161452</v>
      </c>
      <c r="G41" s="18" t="s">
        <v>662</v>
      </c>
      <c r="H41" s="15">
        <v>185444</v>
      </c>
      <c r="I41" s="18" t="s">
        <v>989</v>
      </c>
      <c r="J41" s="15">
        <v>203347</v>
      </c>
      <c r="K41" s="15" t="s">
        <v>1085</v>
      </c>
      <c r="L41" s="15">
        <v>248087</v>
      </c>
      <c r="M41" s="15" t="s">
        <v>1085</v>
      </c>
      <c r="N41" s="15">
        <v>294232</v>
      </c>
      <c r="O41" s="16" t="s">
        <v>1009</v>
      </c>
      <c r="P41" s="15">
        <v>347387</v>
      </c>
      <c r="Q41" s="15" t="s">
        <v>1005</v>
      </c>
      <c r="R41" s="15">
        <v>368182</v>
      </c>
      <c r="S41" s="15" t="s">
        <v>1033</v>
      </c>
      <c r="T41" s="17">
        <v>1123678</v>
      </c>
      <c r="U41" s="15" t="s">
        <v>997</v>
      </c>
      <c r="V41" s="17">
        <v>1337740</v>
      </c>
      <c r="W41" s="15" t="s">
        <v>994</v>
      </c>
      <c r="X41" s="17">
        <v>1555954</v>
      </c>
      <c r="Y41" s="22" t="s">
        <v>994</v>
      </c>
      <c r="Z41" s="17">
        <v>1576113</v>
      </c>
      <c r="AA41" s="15" t="e">
        <f t="shared" si="0"/>
        <v>#VALUE!</v>
      </c>
      <c r="AB41" s="15" t="e">
        <f t="shared" si="1"/>
        <v>#VALUE!</v>
      </c>
    </row>
    <row r="42" spans="1:28" x14ac:dyDescent="0.2">
      <c r="A42" s="18" t="s">
        <v>754</v>
      </c>
      <c r="B42" s="15">
        <v>85182</v>
      </c>
      <c r="C42" s="18" t="s">
        <v>384</v>
      </c>
      <c r="D42" s="15">
        <v>112617</v>
      </c>
      <c r="E42" s="18" t="s">
        <v>267</v>
      </c>
      <c r="F42" s="15">
        <v>152681</v>
      </c>
      <c r="G42" s="18" t="s">
        <v>754</v>
      </c>
      <c r="H42" s="15">
        <v>182940</v>
      </c>
      <c r="I42" s="15" t="s">
        <v>1037</v>
      </c>
      <c r="J42" s="15">
        <v>200171</v>
      </c>
      <c r="K42" s="18" t="s">
        <v>267</v>
      </c>
      <c r="L42" s="15">
        <v>243937</v>
      </c>
      <c r="M42" s="18" t="s">
        <v>19</v>
      </c>
      <c r="N42" s="15">
        <v>290437</v>
      </c>
      <c r="O42" s="16" t="s">
        <v>896</v>
      </c>
      <c r="P42" s="15">
        <v>331654</v>
      </c>
      <c r="Q42" s="15" t="s">
        <v>1085</v>
      </c>
      <c r="R42" s="15">
        <v>365003</v>
      </c>
      <c r="S42" s="15" t="s">
        <v>1069</v>
      </c>
      <c r="T42" s="17">
        <v>1086274</v>
      </c>
      <c r="U42" s="15" t="s">
        <v>86</v>
      </c>
      <c r="V42" s="17">
        <v>1249963</v>
      </c>
      <c r="W42" s="15" t="s">
        <v>454</v>
      </c>
      <c r="X42" s="17">
        <v>1345591</v>
      </c>
      <c r="Y42" s="22" t="s">
        <v>454</v>
      </c>
      <c r="Z42" s="17">
        <v>1534701</v>
      </c>
      <c r="AA42" s="15" t="e">
        <f t="shared" si="0"/>
        <v>#VALUE!</v>
      </c>
      <c r="AB42" s="15" t="e">
        <f t="shared" si="1"/>
        <v>#VALUE!</v>
      </c>
    </row>
    <row r="43" spans="1:28" x14ac:dyDescent="0.2">
      <c r="A43" s="18" t="s">
        <v>1001</v>
      </c>
      <c r="B43" s="15">
        <v>80932</v>
      </c>
      <c r="C43" s="18" t="s">
        <v>1001</v>
      </c>
      <c r="D43" s="15">
        <v>110440</v>
      </c>
      <c r="E43" s="18" t="s">
        <v>1029</v>
      </c>
      <c r="F43" s="15">
        <v>143680</v>
      </c>
      <c r="G43" s="15" t="s">
        <v>1037</v>
      </c>
      <c r="H43" s="15">
        <v>176112</v>
      </c>
      <c r="I43" s="18" t="s">
        <v>966</v>
      </c>
      <c r="J43" s="15">
        <v>193765</v>
      </c>
      <c r="K43" s="18" t="s">
        <v>662</v>
      </c>
      <c r="L43" s="15">
        <v>243501</v>
      </c>
      <c r="M43" s="18" t="s">
        <v>313</v>
      </c>
      <c r="N43" s="15">
        <v>276723</v>
      </c>
      <c r="O43" s="16" t="s">
        <v>1085</v>
      </c>
      <c r="P43" s="15">
        <v>324988</v>
      </c>
      <c r="Q43" s="15" t="s">
        <v>896</v>
      </c>
      <c r="R43" s="15">
        <v>360940</v>
      </c>
      <c r="S43" s="15" t="s">
        <v>582</v>
      </c>
      <c r="T43" s="17">
        <v>1067263</v>
      </c>
      <c r="U43" s="15" t="s">
        <v>582</v>
      </c>
      <c r="V43" s="17">
        <v>1205254</v>
      </c>
      <c r="W43" s="15" t="s">
        <v>582</v>
      </c>
      <c r="X43" s="17">
        <v>1316101</v>
      </c>
      <c r="Y43" s="22" t="s">
        <v>662</v>
      </c>
      <c r="Z43" s="17">
        <v>1396445</v>
      </c>
      <c r="AB43" s="15" t="str">
        <f t="shared" si="1"/>
        <v>Memphis</v>
      </c>
    </row>
    <row r="44" spans="1:28" x14ac:dyDescent="0.2">
      <c r="A44" s="18" t="s">
        <v>1033</v>
      </c>
      <c r="B44" s="15">
        <v>79962</v>
      </c>
      <c r="C44" s="15" t="s">
        <v>1048</v>
      </c>
      <c r="D44" s="15">
        <v>106318</v>
      </c>
      <c r="E44" s="18" t="s">
        <v>784</v>
      </c>
      <c r="F44" s="15">
        <v>140327</v>
      </c>
      <c r="G44" s="15" t="s">
        <v>1036</v>
      </c>
      <c r="H44" s="15">
        <v>170051</v>
      </c>
      <c r="I44" s="18" t="s">
        <v>754</v>
      </c>
      <c r="J44" s="15">
        <v>193082</v>
      </c>
      <c r="K44" s="18" t="s">
        <v>754</v>
      </c>
      <c r="L44" s="15">
        <v>230342</v>
      </c>
      <c r="M44" s="18" t="s">
        <v>1014</v>
      </c>
      <c r="N44" s="15">
        <v>275055</v>
      </c>
      <c r="O44" s="16" t="s">
        <v>313</v>
      </c>
      <c r="P44" s="15">
        <v>322398</v>
      </c>
      <c r="Q44" s="15" t="s">
        <v>1007</v>
      </c>
      <c r="R44" s="15">
        <v>357950</v>
      </c>
      <c r="S44" s="15" t="s">
        <v>762</v>
      </c>
      <c r="T44" s="17">
        <v>1025220</v>
      </c>
      <c r="U44" s="15" t="s">
        <v>1007</v>
      </c>
      <c r="V44" s="17">
        <v>1170022</v>
      </c>
      <c r="W44" s="15" t="s">
        <v>662</v>
      </c>
      <c r="X44" s="17">
        <v>1252990</v>
      </c>
      <c r="Y44" s="22" t="s">
        <v>1027</v>
      </c>
      <c r="Z44" s="17">
        <v>1362540</v>
      </c>
      <c r="AB44" s="15" t="str">
        <f t="shared" si="1"/>
        <v>Rochester</v>
      </c>
    </row>
    <row r="45" spans="1:28" x14ac:dyDescent="0.2">
      <c r="A45" s="18" t="s">
        <v>987</v>
      </c>
      <c r="B45" s="15">
        <f>44767+26755</f>
        <v>71522</v>
      </c>
      <c r="C45" s="15" t="s">
        <v>1021</v>
      </c>
      <c r="D45" s="15">
        <v>104450</v>
      </c>
      <c r="E45" s="15" t="s">
        <v>1032</v>
      </c>
      <c r="F45" s="15">
        <v>138507</v>
      </c>
      <c r="G45" s="18" t="s">
        <v>384</v>
      </c>
      <c r="H45" s="15">
        <v>168651</v>
      </c>
      <c r="I45" s="15" t="s">
        <v>1085</v>
      </c>
      <c r="J45" s="15">
        <v>179303</v>
      </c>
      <c r="K45" s="18" t="s">
        <v>870</v>
      </c>
      <c r="L45" s="15">
        <v>220669</v>
      </c>
      <c r="M45" s="18" t="s">
        <v>267</v>
      </c>
      <c r="N45" s="15">
        <v>262351</v>
      </c>
      <c r="O45" s="16" t="s">
        <v>1015</v>
      </c>
      <c r="P45" s="15">
        <v>310008</v>
      </c>
      <c r="Q45" s="15" t="s">
        <v>887</v>
      </c>
      <c r="R45" s="15">
        <v>354636</v>
      </c>
      <c r="S45" s="15" t="s">
        <v>1010</v>
      </c>
      <c r="T45" s="17">
        <v>996186</v>
      </c>
      <c r="U45" s="15" t="s">
        <v>1033</v>
      </c>
      <c r="V45" s="17">
        <v>1148649</v>
      </c>
      <c r="W45" s="15" t="s">
        <v>1033</v>
      </c>
      <c r="X45" s="17">
        <v>1212453</v>
      </c>
      <c r="Y45" s="22" t="s">
        <v>582</v>
      </c>
      <c r="Z45" s="17">
        <v>1342349</v>
      </c>
      <c r="AB45" s="15" t="str">
        <f t="shared" si="1"/>
        <v>Louisville</v>
      </c>
    </row>
    <row r="46" spans="1:28" x14ac:dyDescent="0.2">
      <c r="A46" s="18" t="s">
        <v>1029</v>
      </c>
      <c r="B46" s="15">
        <v>71074</v>
      </c>
      <c r="C46" s="18" t="s">
        <v>1029</v>
      </c>
      <c r="D46" s="15">
        <v>102110</v>
      </c>
      <c r="E46" s="18" t="s">
        <v>985</v>
      </c>
      <c r="F46" s="15">
        <v>138389</v>
      </c>
      <c r="G46" s="18" t="s">
        <v>1033</v>
      </c>
      <c r="H46" s="15">
        <v>164152</v>
      </c>
      <c r="I46" s="18" t="s">
        <v>588</v>
      </c>
      <c r="J46" s="15">
        <v>176166</v>
      </c>
      <c r="K46" s="18" t="s">
        <v>454</v>
      </c>
      <c r="L46" s="15">
        <v>204579</v>
      </c>
      <c r="M46" s="18" t="s">
        <v>896</v>
      </c>
      <c r="N46" s="15">
        <v>261725</v>
      </c>
      <c r="O46" s="16" t="s">
        <v>1012</v>
      </c>
      <c r="P46" s="15">
        <v>300997</v>
      </c>
      <c r="Q46" s="15" t="s">
        <v>86</v>
      </c>
      <c r="R46" s="15">
        <v>345904</v>
      </c>
      <c r="S46" s="15" t="s">
        <v>662</v>
      </c>
      <c r="T46" s="17">
        <v>971042</v>
      </c>
      <c r="U46" s="15" t="s">
        <v>454</v>
      </c>
      <c r="V46" s="17">
        <v>1122821</v>
      </c>
      <c r="W46" s="15" t="s">
        <v>1010</v>
      </c>
      <c r="X46" s="17">
        <v>1202695</v>
      </c>
      <c r="Y46" s="22" t="s">
        <v>754</v>
      </c>
      <c r="Z46" s="17">
        <v>1282442</v>
      </c>
      <c r="AB46" s="15" t="str">
        <f t="shared" si="1"/>
        <v>Oklahoma City</v>
      </c>
    </row>
    <row r="47" spans="1:28" x14ac:dyDescent="0.2">
      <c r="A47" s="18" t="s">
        <v>1020</v>
      </c>
      <c r="B47" s="15">
        <v>62130</v>
      </c>
      <c r="C47" s="18" t="s">
        <v>23</v>
      </c>
      <c r="D47" s="15">
        <v>100356</v>
      </c>
      <c r="E47" s="18" t="s">
        <v>1033</v>
      </c>
      <c r="F47" s="15">
        <v>138094</v>
      </c>
      <c r="G47" s="18" t="s">
        <v>1039</v>
      </c>
      <c r="H47" s="15">
        <v>162784</v>
      </c>
      <c r="I47" s="18" t="s">
        <v>454</v>
      </c>
      <c r="J47" s="15">
        <v>173156</v>
      </c>
      <c r="K47" s="18" t="s">
        <v>966</v>
      </c>
      <c r="L47" s="15">
        <v>203549</v>
      </c>
      <c r="M47" s="18" t="s">
        <v>949</v>
      </c>
      <c r="N47" s="15">
        <v>254788</v>
      </c>
      <c r="O47" s="16" t="s">
        <v>762</v>
      </c>
      <c r="P47" s="15">
        <v>296237</v>
      </c>
      <c r="Q47" s="15" t="s">
        <v>35</v>
      </c>
      <c r="R47" s="15">
        <v>332923</v>
      </c>
      <c r="S47" s="15" t="s">
        <v>454</v>
      </c>
      <c r="T47" s="17">
        <v>925213</v>
      </c>
      <c r="U47" s="15" t="s">
        <v>662</v>
      </c>
      <c r="V47" s="17">
        <v>1095553</v>
      </c>
      <c r="W47" s="15" t="s">
        <v>997</v>
      </c>
      <c r="X47" s="17">
        <v>1189889</v>
      </c>
      <c r="Y47" s="22" t="s">
        <v>997</v>
      </c>
      <c r="Z47" s="17">
        <v>1270399</v>
      </c>
      <c r="AB47" s="15" t="str">
        <f t="shared" si="1"/>
        <v>Jacksonville</v>
      </c>
    </row>
    <row r="48" spans="1:28" x14ac:dyDescent="0.2">
      <c r="A48" s="18" t="s">
        <v>846</v>
      </c>
      <c r="B48" s="15">
        <v>62106</v>
      </c>
      <c r="C48" s="18" t="s">
        <v>1033</v>
      </c>
      <c r="D48" s="15">
        <v>98960</v>
      </c>
      <c r="E48" s="18" t="s">
        <v>384</v>
      </c>
      <c r="F48" s="15">
        <v>137663</v>
      </c>
      <c r="G48" s="18" t="s">
        <v>343</v>
      </c>
      <c r="H48" s="15">
        <v>156582</v>
      </c>
      <c r="I48" s="15" t="s">
        <v>1036</v>
      </c>
      <c r="J48" s="15">
        <v>168330</v>
      </c>
      <c r="K48" s="18" t="s">
        <v>35</v>
      </c>
      <c r="L48" s="15">
        <v>201249</v>
      </c>
      <c r="M48" s="19" t="s">
        <v>35</v>
      </c>
      <c r="N48" s="15">
        <v>243871</v>
      </c>
      <c r="O48" s="16" t="s">
        <v>949</v>
      </c>
      <c r="P48" s="15">
        <v>276615</v>
      </c>
      <c r="Q48" s="15" t="s">
        <v>894</v>
      </c>
      <c r="R48" s="15">
        <v>330512</v>
      </c>
      <c r="S48" s="15" t="s">
        <v>754</v>
      </c>
      <c r="T48" s="17">
        <v>901877</v>
      </c>
      <c r="U48" s="15" t="s">
        <v>1010</v>
      </c>
      <c r="V48" s="17">
        <v>1090362</v>
      </c>
      <c r="W48" s="15" t="s">
        <v>754</v>
      </c>
      <c r="X48" s="17">
        <v>1186473</v>
      </c>
      <c r="Y48" s="22" t="s">
        <v>1010</v>
      </c>
      <c r="Z48" s="17">
        <v>1264908</v>
      </c>
      <c r="AB48" s="15" t="str">
        <f t="shared" si="1"/>
        <v>Richmond</v>
      </c>
    </row>
    <row r="49" spans="1:28" x14ac:dyDescent="0.2">
      <c r="A49" s="15" t="s">
        <v>325</v>
      </c>
      <c r="B49" s="15">
        <v>59072</v>
      </c>
      <c r="C49" s="18" t="s">
        <v>991</v>
      </c>
      <c r="D49" s="15">
        <v>96654</v>
      </c>
      <c r="E49" s="15" t="s">
        <v>1085</v>
      </c>
      <c r="F49" s="15">
        <v>137617</v>
      </c>
      <c r="G49" s="18" t="s">
        <v>1001</v>
      </c>
      <c r="H49" s="15">
        <v>153993</v>
      </c>
      <c r="I49" s="15" t="s">
        <v>1036</v>
      </c>
      <c r="J49" s="15">
        <v>167745</v>
      </c>
      <c r="K49" s="15" t="s">
        <v>343</v>
      </c>
      <c r="L49" s="15">
        <v>196944</v>
      </c>
      <c r="M49" s="19" t="s">
        <v>1008</v>
      </c>
      <c r="N49" s="15">
        <v>241241</v>
      </c>
      <c r="O49" s="18" t="s">
        <v>19</v>
      </c>
      <c r="P49" s="15">
        <v>275422</v>
      </c>
      <c r="Q49" s="15" t="s">
        <v>1008</v>
      </c>
      <c r="R49" s="15">
        <v>315541</v>
      </c>
      <c r="S49" s="15" t="s">
        <v>1012</v>
      </c>
      <c r="T49" s="17">
        <v>888998</v>
      </c>
      <c r="U49" s="15" t="s">
        <v>762</v>
      </c>
      <c r="V49" s="17">
        <v>1062522</v>
      </c>
      <c r="W49" s="15" t="s">
        <v>1007</v>
      </c>
      <c r="X49" s="17">
        <v>1135614</v>
      </c>
      <c r="Y49" s="22" t="s">
        <v>784</v>
      </c>
      <c r="Z49" s="17">
        <v>1222540</v>
      </c>
      <c r="AA49" s="15" t="e">
        <f t="shared" si="0"/>
        <v>#VALUE!</v>
      </c>
      <c r="AB49" s="15" t="e">
        <f t="shared" si="1"/>
        <v>#VALUE!</v>
      </c>
    </row>
    <row r="50" spans="1:28" x14ac:dyDescent="0.2">
      <c r="A50" s="15" t="s">
        <v>1050</v>
      </c>
      <c r="B50" s="15">
        <v>57057</v>
      </c>
      <c r="C50" s="18" t="s">
        <v>784</v>
      </c>
      <c r="D50" s="15">
        <v>92877</v>
      </c>
      <c r="E50" s="15" t="s">
        <v>1036</v>
      </c>
      <c r="F50" s="15">
        <v>132491</v>
      </c>
      <c r="G50" s="18" t="s">
        <v>846</v>
      </c>
      <c r="H50" s="15">
        <v>150000</v>
      </c>
      <c r="I50" s="18" t="s">
        <v>1001</v>
      </c>
      <c r="J50" s="15">
        <v>167461</v>
      </c>
      <c r="K50" s="18" t="s">
        <v>896</v>
      </c>
      <c r="L50" s="15">
        <v>182752</v>
      </c>
      <c r="M50" s="18" t="s">
        <v>754</v>
      </c>
      <c r="N50" s="15">
        <v>220084</v>
      </c>
      <c r="O50" s="18" t="s">
        <v>894</v>
      </c>
      <c r="P50" s="15">
        <v>262947</v>
      </c>
      <c r="Q50" s="15" t="s">
        <v>1009</v>
      </c>
      <c r="R50" s="15">
        <v>313956</v>
      </c>
      <c r="S50" s="15" t="s">
        <v>86</v>
      </c>
      <c r="T50" s="17">
        <v>846227</v>
      </c>
      <c r="U50" s="15" t="s">
        <v>754</v>
      </c>
      <c r="V50" s="17">
        <v>1040298</v>
      </c>
      <c r="W50" s="15" t="s">
        <v>1027</v>
      </c>
      <c r="X50" s="17">
        <v>1130488</v>
      </c>
      <c r="Y50" s="22" t="s">
        <v>1033</v>
      </c>
      <c r="Z50" s="17">
        <v>1206300</v>
      </c>
      <c r="AA50" s="15" t="e">
        <f t="shared" si="0"/>
        <v>#VALUE!</v>
      </c>
      <c r="AB50" s="15" t="e">
        <f t="shared" si="1"/>
        <v>#VALUE!</v>
      </c>
    </row>
    <row r="51" spans="1:28" x14ac:dyDescent="0.2">
      <c r="A51" s="15" t="s">
        <v>700</v>
      </c>
      <c r="B51" s="15">
        <v>56105</v>
      </c>
      <c r="C51" s="18" t="s">
        <v>846</v>
      </c>
      <c r="D51" s="15">
        <v>88987</v>
      </c>
      <c r="E51" s="18" t="s">
        <v>846</v>
      </c>
      <c r="F51" s="15">
        <v>129640</v>
      </c>
      <c r="G51" s="18" t="s">
        <v>784</v>
      </c>
      <c r="H51" s="15">
        <v>149929</v>
      </c>
      <c r="I51" s="18" t="s">
        <v>1033</v>
      </c>
      <c r="J51" s="15">
        <v>166309</v>
      </c>
      <c r="K51" s="18" t="s">
        <v>784</v>
      </c>
      <c r="L51" s="15">
        <v>182147</v>
      </c>
      <c r="M51" s="18" t="s">
        <v>870</v>
      </c>
      <c r="N51" s="15">
        <v>216018</v>
      </c>
      <c r="O51" s="18" t="s">
        <v>1013</v>
      </c>
      <c r="P51" s="15">
        <v>254403</v>
      </c>
      <c r="Q51" s="15" t="s">
        <v>1010</v>
      </c>
      <c r="R51" s="15">
        <v>298749</v>
      </c>
      <c r="S51" s="15" t="s">
        <v>429</v>
      </c>
      <c r="T51" s="17">
        <v>836231</v>
      </c>
      <c r="U51" s="15" t="s">
        <v>1012</v>
      </c>
      <c r="V51" s="17">
        <v>980652</v>
      </c>
      <c r="W51" s="15" t="s">
        <v>784</v>
      </c>
      <c r="X51" s="17">
        <v>1087808</v>
      </c>
      <c r="Y51" s="22" t="s">
        <v>1007</v>
      </c>
      <c r="Z51" s="17">
        <v>1130152</v>
      </c>
      <c r="AB51" s="15" t="str">
        <f t="shared" si="1"/>
        <v>Honolulu</v>
      </c>
    </row>
    <row r="52" spans="1:28" x14ac:dyDescent="0.2">
      <c r="A52" s="18" t="s">
        <v>802</v>
      </c>
      <c r="B52" s="15">
        <v>54295</v>
      </c>
      <c r="C52" s="18" t="s">
        <v>1020</v>
      </c>
      <c r="D52" s="15">
        <v>86446</v>
      </c>
      <c r="E52" s="18" t="s">
        <v>1020</v>
      </c>
      <c r="F52" s="15">
        <v>126508</v>
      </c>
      <c r="G52" s="18" t="s">
        <v>989</v>
      </c>
      <c r="H52" s="15">
        <v>148035</v>
      </c>
      <c r="I52" s="18" t="s">
        <v>1039</v>
      </c>
      <c r="J52" s="15">
        <v>164441</v>
      </c>
      <c r="K52" s="18" t="s">
        <v>1020</v>
      </c>
      <c r="L52" s="15">
        <v>178088</v>
      </c>
      <c r="M52" s="18" t="s">
        <v>894</v>
      </c>
      <c r="N52" s="15">
        <v>212974</v>
      </c>
      <c r="O52" s="18" t="s">
        <v>86</v>
      </c>
      <c r="P52" s="15">
        <v>251864</v>
      </c>
      <c r="Q52" s="15" t="s">
        <v>1011</v>
      </c>
      <c r="R52" s="15">
        <v>289485</v>
      </c>
      <c r="S52" s="15" t="s">
        <v>1029</v>
      </c>
      <c r="T52" s="17">
        <v>827645</v>
      </c>
      <c r="U52" s="15" t="s">
        <v>784</v>
      </c>
      <c r="V52" s="17">
        <v>939169</v>
      </c>
      <c r="W52" s="15" t="s">
        <v>762</v>
      </c>
      <c r="X52" s="17">
        <v>1079697</v>
      </c>
      <c r="Y52" s="22" t="s">
        <v>1012</v>
      </c>
      <c r="Z52" s="17">
        <v>1088090</v>
      </c>
      <c r="AA52" s="15" t="e">
        <f t="shared" si="0"/>
        <v>#VALUE!</v>
      </c>
      <c r="AB52" s="15" t="e">
        <f t="shared" si="1"/>
        <v>#VALUE!</v>
      </c>
    </row>
    <row r="53" spans="1:28" x14ac:dyDescent="0.2">
      <c r="A53" s="18" t="s">
        <v>784</v>
      </c>
      <c r="B53" s="15">
        <v>53537</v>
      </c>
      <c r="C53" s="15" t="s">
        <v>1019</v>
      </c>
      <c r="D53" s="15">
        <v>79860</v>
      </c>
      <c r="E53" s="18" t="s">
        <v>1001</v>
      </c>
      <c r="F53" s="15">
        <v>118311</v>
      </c>
      <c r="G53" s="18" t="s">
        <v>1029</v>
      </c>
      <c r="H53" s="15">
        <v>146771</v>
      </c>
      <c r="I53" s="18" t="s">
        <v>384</v>
      </c>
      <c r="J53" s="15">
        <v>164388</v>
      </c>
      <c r="K53" s="18" t="s">
        <v>1033</v>
      </c>
      <c r="L53" s="15">
        <v>177416</v>
      </c>
      <c r="M53" s="18" t="s">
        <v>1020</v>
      </c>
      <c r="N53" s="15">
        <v>208988</v>
      </c>
      <c r="O53" s="18" t="s">
        <v>754</v>
      </c>
      <c r="P53" s="15">
        <v>249615</v>
      </c>
      <c r="Q53" s="15" t="s">
        <v>1012</v>
      </c>
      <c r="R53" s="15">
        <v>284443</v>
      </c>
      <c r="S53" s="15" t="s">
        <v>966</v>
      </c>
      <c r="T53" s="17">
        <v>812236</v>
      </c>
      <c r="U53" s="15" t="s">
        <v>384</v>
      </c>
      <c r="V53" s="17">
        <v>935643</v>
      </c>
      <c r="W53" s="15" t="s">
        <v>1012</v>
      </c>
      <c r="X53" s="17">
        <v>1061035</v>
      </c>
      <c r="Y53" s="22" t="s">
        <v>384</v>
      </c>
      <c r="Z53" s="17">
        <v>1072458</v>
      </c>
      <c r="AB53" s="15" t="str">
        <f t="shared" si="1"/>
        <v>Worcester</v>
      </c>
    </row>
    <row r="54" spans="1:28" x14ac:dyDescent="0.2">
      <c r="A54" s="18" t="s">
        <v>991</v>
      </c>
      <c r="B54" s="15">
        <v>53391</v>
      </c>
      <c r="C54" s="15" t="s">
        <v>1036</v>
      </c>
      <c r="D54" s="15">
        <v>79137</v>
      </c>
      <c r="E54" s="18" t="s">
        <v>23</v>
      </c>
      <c r="F54" s="15">
        <v>113302</v>
      </c>
      <c r="G54" s="18" t="s">
        <v>1020</v>
      </c>
      <c r="H54" s="15">
        <v>142603</v>
      </c>
      <c r="I54" s="15" t="s">
        <v>343</v>
      </c>
      <c r="J54" s="15">
        <v>163193</v>
      </c>
      <c r="K54" s="18" t="s">
        <v>384</v>
      </c>
      <c r="L54" s="15">
        <v>176564</v>
      </c>
      <c r="M54" s="18" t="s">
        <v>1024</v>
      </c>
      <c r="N54" s="15">
        <v>207534</v>
      </c>
      <c r="O54" s="18" t="s">
        <v>1011</v>
      </c>
      <c r="P54" s="15">
        <v>246974</v>
      </c>
      <c r="Q54" s="15" t="s">
        <v>949</v>
      </c>
      <c r="R54" s="15">
        <v>279884</v>
      </c>
      <c r="S54" s="15" t="s">
        <v>23</v>
      </c>
      <c r="T54" s="17">
        <v>809642</v>
      </c>
      <c r="U54" s="15" t="s">
        <v>1029</v>
      </c>
      <c r="V54" s="17">
        <v>882622</v>
      </c>
      <c r="W54" s="15" t="s">
        <v>384</v>
      </c>
      <c r="X54" s="17">
        <v>993664</v>
      </c>
      <c r="Y54" s="22" t="s">
        <v>762</v>
      </c>
      <c r="Z54" s="17">
        <v>1071082</v>
      </c>
      <c r="AA54" s="15" t="e">
        <f t="shared" si="0"/>
        <v>#VALUE!</v>
      </c>
      <c r="AB54" s="15" t="e">
        <f t="shared" si="1"/>
        <v>#VALUE!</v>
      </c>
    </row>
    <row r="55" spans="1:28" x14ac:dyDescent="0.2">
      <c r="A55" s="15" t="s">
        <v>317</v>
      </c>
      <c r="B55" s="15">
        <v>52778</v>
      </c>
      <c r="C55" s="18" t="s">
        <v>985</v>
      </c>
      <c r="D55" s="15">
        <v>78858</v>
      </c>
      <c r="E55" s="15" t="s">
        <v>1048</v>
      </c>
      <c r="F55" s="15">
        <v>112829</v>
      </c>
      <c r="G55" s="18" t="s">
        <v>896</v>
      </c>
      <c r="H55" s="15">
        <v>141358</v>
      </c>
      <c r="I55" s="18" t="s">
        <v>1020</v>
      </c>
      <c r="J55" s="15">
        <v>159819</v>
      </c>
      <c r="K55" s="18" t="s">
        <v>1001</v>
      </c>
      <c r="L55" s="15">
        <v>174353</v>
      </c>
      <c r="M55" s="18" t="s">
        <v>995</v>
      </c>
      <c r="N55" s="15">
        <v>204229</v>
      </c>
      <c r="O55" s="16" t="s">
        <v>248</v>
      </c>
      <c r="P55" s="15">
        <v>232200</v>
      </c>
      <c r="Q55" s="15" t="s">
        <v>1013</v>
      </c>
      <c r="R55" s="15">
        <v>275706</v>
      </c>
      <c r="S55" s="15" t="s">
        <v>429</v>
      </c>
      <c r="T55" s="17">
        <v>876159</v>
      </c>
      <c r="U55" s="15" t="s">
        <v>894</v>
      </c>
      <c r="V55" s="17">
        <v>980263</v>
      </c>
      <c r="W55" s="15" t="s">
        <v>894</v>
      </c>
      <c r="X55" s="17">
        <v>1039073</v>
      </c>
      <c r="Y55" s="22" t="s">
        <v>429</v>
      </c>
      <c r="Z55" s="17">
        <v>980080</v>
      </c>
      <c r="AB55" s="15" t="str">
        <f t="shared" si="1"/>
        <v>Honolulu</v>
      </c>
    </row>
    <row r="56" spans="1:28" x14ac:dyDescent="0.2">
      <c r="A56" s="15" t="s">
        <v>1043</v>
      </c>
      <c r="B56" s="15">
        <v>52177</v>
      </c>
      <c r="C56" s="15" t="s">
        <v>1043</v>
      </c>
      <c r="D56" s="15">
        <v>73401</v>
      </c>
      <c r="E56" s="15" t="s">
        <v>1021</v>
      </c>
      <c r="F56" s="15">
        <v>104451</v>
      </c>
      <c r="G56" s="15" t="s">
        <v>1019</v>
      </c>
      <c r="H56" s="15">
        <v>134622</v>
      </c>
      <c r="I56" s="18" t="s">
        <v>1029</v>
      </c>
      <c r="J56" s="15">
        <v>147138</v>
      </c>
      <c r="K56" s="18" t="s">
        <v>949</v>
      </c>
      <c r="L56" s="15">
        <v>168354</v>
      </c>
      <c r="M56" s="15" t="s">
        <v>602</v>
      </c>
      <c r="N56" s="15">
        <v>194981</v>
      </c>
      <c r="O56" s="18" t="s">
        <v>104</v>
      </c>
      <c r="P56" s="15">
        <v>220444</v>
      </c>
      <c r="Q56" s="15" t="s">
        <v>762</v>
      </c>
      <c r="R56" s="15">
        <v>241759</v>
      </c>
      <c r="S56" s="15" t="s">
        <v>896</v>
      </c>
      <c r="T56" s="17">
        <v>859635</v>
      </c>
      <c r="U56" s="15" t="s">
        <v>429</v>
      </c>
      <c r="V56" s="17">
        <v>953206</v>
      </c>
      <c r="W56" s="15" t="s">
        <v>364</v>
      </c>
      <c r="X56" s="17">
        <v>994400</v>
      </c>
      <c r="Y56" s="22" t="s">
        <v>966</v>
      </c>
      <c r="Z56" s="17">
        <v>947866</v>
      </c>
      <c r="AB56" s="15" t="str">
        <f t="shared" si="1"/>
        <v>Tulsa</v>
      </c>
    </row>
    <row r="57" spans="1:28" x14ac:dyDescent="0.2">
      <c r="A57" s="15" t="s">
        <v>1019</v>
      </c>
      <c r="B57" s="15">
        <v>47927</v>
      </c>
      <c r="C57" s="15" t="s">
        <v>1050</v>
      </c>
      <c r="D57" s="15">
        <v>70128</v>
      </c>
      <c r="E57" s="15" t="s">
        <v>1019</v>
      </c>
      <c r="F57" s="15">
        <v>100213</v>
      </c>
      <c r="G57" s="18" t="s">
        <v>454</v>
      </c>
      <c r="H57" s="15">
        <v>129527</v>
      </c>
      <c r="I57" s="15" t="s">
        <v>1019</v>
      </c>
      <c r="J57" s="15">
        <v>142638</v>
      </c>
      <c r="K57" s="18" t="s">
        <v>846</v>
      </c>
      <c r="L57" s="15">
        <v>162421</v>
      </c>
      <c r="M57" s="18" t="s">
        <v>1013</v>
      </c>
      <c r="N57" s="15">
        <v>191729</v>
      </c>
      <c r="O57" s="16" t="s">
        <v>1019</v>
      </c>
      <c r="P57" s="15">
        <v>204314</v>
      </c>
      <c r="Q57" s="15" t="s">
        <v>19</v>
      </c>
      <c r="R57" s="15">
        <v>237483</v>
      </c>
      <c r="S57" s="15" t="s">
        <v>966</v>
      </c>
      <c r="T57" s="17">
        <v>859106</v>
      </c>
      <c r="U57" s="15" t="s">
        <v>896</v>
      </c>
      <c r="V57" s="17">
        <v>937532</v>
      </c>
      <c r="W57" s="15" t="s">
        <v>896</v>
      </c>
      <c r="X57" s="17">
        <v>993797</v>
      </c>
      <c r="Y57" s="22" t="s">
        <v>1029</v>
      </c>
      <c r="Z57" s="17">
        <v>943823</v>
      </c>
      <c r="AB57" s="15" t="str">
        <f t="shared" si="1"/>
        <v>Worcester</v>
      </c>
    </row>
    <row r="58" spans="1:28" x14ac:dyDescent="0.2">
      <c r="A58" s="15" t="s">
        <v>359</v>
      </c>
      <c r="B58" s="15">
        <v>45186</v>
      </c>
      <c r="C58" s="15" t="s">
        <v>325</v>
      </c>
      <c r="D58" s="15">
        <v>69676</v>
      </c>
      <c r="E58" s="15" t="s">
        <v>1043</v>
      </c>
      <c r="F58" s="15">
        <v>95813</v>
      </c>
      <c r="G58" s="18" t="s">
        <v>23</v>
      </c>
      <c r="H58" s="15">
        <v>127439</v>
      </c>
      <c r="I58" s="18" t="s">
        <v>896</v>
      </c>
      <c r="J58" s="15">
        <v>142285</v>
      </c>
      <c r="K58" s="15" t="s">
        <v>1021</v>
      </c>
      <c r="L58" s="15">
        <v>161702</v>
      </c>
      <c r="M58" s="15" t="s">
        <v>1019</v>
      </c>
      <c r="N58" s="15">
        <v>190669</v>
      </c>
      <c r="O58" s="18" t="s">
        <v>1020</v>
      </c>
      <c r="P58" s="15">
        <v>200677</v>
      </c>
      <c r="Q58" s="15" t="s">
        <v>364</v>
      </c>
      <c r="R58" s="15">
        <v>217506</v>
      </c>
      <c r="S58" s="15" t="s">
        <v>896</v>
      </c>
      <c r="T58" s="17">
        <v>761019</v>
      </c>
      <c r="U58" s="15" t="s">
        <v>894</v>
      </c>
      <c r="V58" s="17">
        <v>843702</v>
      </c>
      <c r="W58" s="15" t="s">
        <v>364</v>
      </c>
      <c r="X58" s="17">
        <v>930496</v>
      </c>
      <c r="Y58" s="22" t="s">
        <v>1009</v>
      </c>
      <c r="Z58" s="17">
        <v>942198</v>
      </c>
      <c r="AB58" s="15" t="str">
        <f t="shared" si="1"/>
        <v>Tulsa</v>
      </c>
    </row>
    <row r="59" spans="1:28" x14ac:dyDescent="0.2">
      <c r="A59" s="15" t="s">
        <v>1036</v>
      </c>
      <c r="B59" s="15">
        <v>44970</v>
      </c>
      <c r="C59" s="18" t="s">
        <v>19</v>
      </c>
      <c r="D59" s="15">
        <v>69149</v>
      </c>
      <c r="E59" s="15" t="s">
        <v>317</v>
      </c>
      <c r="F59" s="15">
        <v>93409</v>
      </c>
      <c r="G59" s="15" t="s">
        <v>211</v>
      </c>
      <c r="H59" s="15">
        <v>119894</v>
      </c>
      <c r="I59" s="15" t="s">
        <v>1032</v>
      </c>
      <c r="J59" s="15">
        <v>139708</v>
      </c>
      <c r="K59" s="18" t="s">
        <v>1029</v>
      </c>
      <c r="L59" s="15">
        <v>158721</v>
      </c>
      <c r="M59" s="18" t="s">
        <v>784</v>
      </c>
      <c r="N59" s="15">
        <v>189526</v>
      </c>
      <c r="O59" s="16" t="s">
        <v>384</v>
      </c>
      <c r="P59" s="15">
        <v>197674</v>
      </c>
      <c r="Q59" s="15" t="s">
        <v>236</v>
      </c>
      <c r="R59" s="15">
        <v>215157</v>
      </c>
      <c r="S59" s="15" t="s">
        <v>784</v>
      </c>
      <c r="T59" s="17">
        <v>752557</v>
      </c>
      <c r="U59" s="15" t="s">
        <v>23</v>
      </c>
      <c r="V59" s="17">
        <v>825920</v>
      </c>
      <c r="W59" s="15" t="s">
        <v>1029</v>
      </c>
      <c r="X59" s="17">
        <v>916864</v>
      </c>
      <c r="Y59" s="22" t="s">
        <v>35</v>
      </c>
      <c r="Z59" s="17">
        <v>915927</v>
      </c>
      <c r="AB59" s="15" t="str">
        <f t="shared" si="1"/>
        <v>Salt Lake City</v>
      </c>
    </row>
    <row r="60" spans="1:28" x14ac:dyDescent="0.2">
      <c r="A60" s="18" t="s">
        <v>985</v>
      </c>
      <c r="B60" s="15">
        <v>44626</v>
      </c>
      <c r="C60" s="15" t="s">
        <v>700</v>
      </c>
      <c r="D60" s="15">
        <v>67004</v>
      </c>
      <c r="E60" s="18" t="s">
        <v>454</v>
      </c>
      <c r="F60" s="15">
        <v>91649</v>
      </c>
      <c r="G60" s="15" t="s">
        <v>317</v>
      </c>
      <c r="H60" s="15">
        <v>116081</v>
      </c>
      <c r="I60" s="18" t="s">
        <v>23</v>
      </c>
      <c r="J60" s="15">
        <v>130691</v>
      </c>
      <c r="K60" s="15" t="s">
        <v>1019</v>
      </c>
      <c r="L60" s="15">
        <v>152826</v>
      </c>
      <c r="M60" s="18" t="s">
        <v>966</v>
      </c>
      <c r="N60" s="15">
        <v>186668</v>
      </c>
      <c r="O60" s="18" t="s">
        <v>870</v>
      </c>
      <c r="P60" s="15">
        <v>197248</v>
      </c>
      <c r="Q60" s="15" t="s">
        <v>1016</v>
      </c>
      <c r="R60" s="15">
        <v>207056</v>
      </c>
      <c r="S60" s="15" t="s">
        <v>512</v>
      </c>
      <c r="T60" s="17">
        <v>741368</v>
      </c>
      <c r="U60" s="15" t="s">
        <v>1039</v>
      </c>
      <c r="V60" s="17">
        <v>823993</v>
      </c>
      <c r="W60" s="15" t="s">
        <v>966</v>
      </c>
      <c r="X60" s="17">
        <v>916764</v>
      </c>
      <c r="Y60" s="22" t="s">
        <v>395</v>
      </c>
      <c r="Z60" s="17">
        <v>906626</v>
      </c>
      <c r="AA60" s="15" t="e">
        <f t="shared" si="0"/>
        <v>#VALUE!</v>
      </c>
      <c r="AB60" s="15" t="e">
        <f t="shared" si="1"/>
        <v>#VALUE!</v>
      </c>
    </row>
    <row r="61" spans="1:28" x14ac:dyDescent="0.2">
      <c r="A61" s="18" t="s">
        <v>19</v>
      </c>
      <c r="B61" s="15">
        <v>42777</v>
      </c>
      <c r="C61" s="15" t="s">
        <v>317</v>
      </c>
      <c r="D61" s="15">
        <v>66574</v>
      </c>
      <c r="E61" s="15" t="s">
        <v>343</v>
      </c>
      <c r="F61" s="15">
        <v>91643</v>
      </c>
      <c r="G61" s="15" t="s">
        <v>1021</v>
      </c>
      <c r="H61" s="15">
        <v>115547</v>
      </c>
      <c r="I61" s="15" t="s">
        <v>211</v>
      </c>
      <c r="J61" s="15">
        <v>128299</v>
      </c>
      <c r="K61" s="15" t="s">
        <v>1032</v>
      </c>
      <c r="L61" s="15">
        <v>139342</v>
      </c>
      <c r="M61" s="18" t="s">
        <v>86</v>
      </c>
      <c r="N61" s="15">
        <v>186504</v>
      </c>
      <c r="O61" s="16" t="s">
        <v>343</v>
      </c>
      <c r="P61" s="15">
        <v>193337</v>
      </c>
      <c r="Q61" s="15" t="s">
        <v>1017</v>
      </c>
      <c r="R61" s="15">
        <v>204244</v>
      </c>
      <c r="S61" s="15" t="s">
        <v>1044</v>
      </c>
      <c r="T61" s="17">
        <v>686718</v>
      </c>
      <c r="U61" s="15" t="s">
        <v>267</v>
      </c>
      <c r="V61" s="17">
        <v>805971</v>
      </c>
      <c r="W61" s="15" t="s">
        <v>35</v>
      </c>
      <c r="X61" s="17">
        <v>887064</v>
      </c>
      <c r="Y61" s="22" t="s">
        <v>89</v>
      </c>
      <c r="Z61" s="17">
        <v>896764</v>
      </c>
      <c r="AA61" s="15" t="e">
        <f t="shared" si="0"/>
        <v>#VALUE!</v>
      </c>
      <c r="AB61" s="15" t="e">
        <f t="shared" si="1"/>
        <v>#VALUE!</v>
      </c>
    </row>
    <row r="62" spans="1:28" x14ac:dyDescent="0.2">
      <c r="A62" s="15" t="s">
        <v>531</v>
      </c>
      <c r="B62" s="15">
        <v>40256</v>
      </c>
      <c r="C62" s="18" t="s">
        <v>802</v>
      </c>
      <c r="D62" s="15">
        <v>65162</v>
      </c>
      <c r="E62" s="18" t="s">
        <v>662</v>
      </c>
      <c r="F62" s="15">
        <v>91336</v>
      </c>
      <c r="G62" s="15" t="s">
        <v>359</v>
      </c>
      <c r="H62" s="15">
        <v>114968</v>
      </c>
      <c r="I62" s="15" t="s">
        <v>1021</v>
      </c>
      <c r="J62" s="15">
        <v>122072</v>
      </c>
      <c r="K62" s="18" t="s">
        <v>1013</v>
      </c>
      <c r="L62" s="15">
        <v>137668</v>
      </c>
      <c r="M62" s="15" t="s">
        <v>1021</v>
      </c>
      <c r="N62" s="15">
        <v>181675</v>
      </c>
      <c r="O62" s="16" t="s">
        <v>602</v>
      </c>
      <c r="P62" s="15">
        <v>190085</v>
      </c>
      <c r="Q62" s="15" t="s">
        <v>1018</v>
      </c>
      <c r="R62" s="15">
        <v>204019</v>
      </c>
      <c r="S62" s="15" t="s">
        <v>1009</v>
      </c>
      <c r="T62" s="17">
        <v>685797</v>
      </c>
      <c r="U62" s="15" t="s">
        <v>364</v>
      </c>
      <c r="V62" s="17">
        <v>798766</v>
      </c>
      <c r="W62" s="15" t="s">
        <v>23</v>
      </c>
      <c r="X62" s="17">
        <v>870714</v>
      </c>
      <c r="Y62" s="22" t="s">
        <v>23</v>
      </c>
      <c r="Z62" s="17">
        <v>883169</v>
      </c>
      <c r="AA62" s="15" t="e">
        <f t="shared" si="0"/>
        <v>#VALUE!</v>
      </c>
      <c r="AB62" s="15" t="e">
        <f t="shared" si="1"/>
        <v>#VALUE!</v>
      </c>
    </row>
    <row r="63" spans="1:28" x14ac:dyDescent="0.2">
      <c r="A63" s="15" t="s">
        <v>1054</v>
      </c>
      <c r="B63" s="15">
        <v>39454</v>
      </c>
      <c r="C63" s="18" t="s">
        <v>662</v>
      </c>
      <c r="D63" s="15">
        <v>64223</v>
      </c>
      <c r="E63" s="15" t="s">
        <v>359</v>
      </c>
      <c r="F63" s="15">
        <v>86575</v>
      </c>
      <c r="G63" s="15" t="s">
        <v>1043</v>
      </c>
      <c r="H63" s="15">
        <v>114967</v>
      </c>
      <c r="I63" s="15" t="s">
        <v>359</v>
      </c>
      <c r="J63" s="15">
        <v>118454</v>
      </c>
      <c r="K63" s="18" t="s">
        <v>23</v>
      </c>
      <c r="L63" s="15">
        <v>135002</v>
      </c>
      <c r="M63" s="15" t="s">
        <v>1038</v>
      </c>
      <c r="N63" s="15">
        <v>181331</v>
      </c>
      <c r="O63" s="16" t="s">
        <v>1016</v>
      </c>
      <c r="P63" s="15">
        <v>182129</v>
      </c>
      <c r="Q63" s="15" t="s">
        <v>452</v>
      </c>
      <c r="R63" s="15">
        <v>202983</v>
      </c>
      <c r="S63" s="15" t="s">
        <v>846</v>
      </c>
      <c r="T63" s="17">
        <v>672964</v>
      </c>
      <c r="U63" s="15" t="s">
        <v>1027</v>
      </c>
      <c r="V63" s="17">
        <v>797188</v>
      </c>
      <c r="W63" s="15" t="s">
        <v>1009</v>
      </c>
      <c r="X63" s="17">
        <v>865347</v>
      </c>
      <c r="Y63" s="22" t="s">
        <v>1070</v>
      </c>
      <c r="Z63" s="17">
        <v>865939</v>
      </c>
      <c r="AB63" s="15" t="str">
        <f t="shared" si="1"/>
        <v>Springfield</v>
      </c>
    </row>
    <row r="64" spans="1:28" x14ac:dyDescent="0.2">
      <c r="A64" s="15" t="s">
        <v>1085</v>
      </c>
      <c r="B64" s="15">
        <v>39395</v>
      </c>
      <c r="C64" s="15" t="s">
        <v>359</v>
      </c>
      <c r="D64" s="15">
        <v>63974</v>
      </c>
      <c r="E64" s="15" t="s">
        <v>325</v>
      </c>
      <c r="F64" s="15">
        <v>85373</v>
      </c>
      <c r="G64" s="18" t="s">
        <v>588</v>
      </c>
      <c r="H64" s="15">
        <v>113255</v>
      </c>
      <c r="I64" s="15" t="s">
        <v>317</v>
      </c>
      <c r="J64" s="15">
        <v>117017</v>
      </c>
      <c r="K64" s="18" t="s">
        <v>1008</v>
      </c>
      <c r="L64" s="15">
        <v>134058</v>
      </c>
      <c r="M64" s="15" t="s">
        <v>1026</v>
      </c>
      <c r="N64" s="15">
        <v>178312</v>
      </c>
      <c r="O64" s="18" t="s">
        <v>1024</v>
      </c>
      <c r="P64" s="15">
        <v>179243</v>
      </c>
      <c r="Q64" s="15" t="s">
        <v>602</v>
      </c>
      <c r="R64" s="15">
        <v>200590</v>
      </c>
      <c r="S64" s="15" t="s">
        <v>1071</v>
      </c>
      <c r="T64" s="17">
        <v>669016</v>
      </c>
      <c r="U64" s="15" t="s">
        <v>1009</v>
      </c>
      <c r="V64" s="17">
        <v>767175</v>
      </c>
      <c r="W64" s="15" t="s">
        <v>1039</v>
      </c>
      <c r="X64" s="17">
        <v>862456</v>
      </c>
      <c r="Y64" s="22" t="s">
        <v>493</v>
      </c>
      <c r="Z64" s="17">
        <v>860164</v>
      </c>
      <c r="AA64" s="15" t="e">
        <f t="shared" si="0"/>
        <v>#VALUE!</v>
      </c>
      <c r="AB64" s="15" t="e">
        <f t="shared" si="1"/>
        <v>#VALUE!</v>
      </c>
    </row>
    <row r="65" spans="1:28" x14ac:dyDescent="0.2">
      <c r="A65" s="15" t="s">
        <v>602</v>
      </c>
      <c r="B65" s="15">
        <v>38579</v>
      </c>
      <c r="C65" s="18" t="s">
        <v>454</v>
      </c>
      <c r="D65" s="15">
        <v>57705</v>
      </c>
      <c r="E65" s="18" t="s">
        <v>802</v>
      </c>
      <c r="F65" s="15">
        <v>83307</v>
      </c>
      <c r="G65" s="18" t="s">
        <v>949</v>
      </c>
      <c r="H65" s="15">
        <v>111109</v>
      </c>
      <c r="I65" s="18" t="s">
        <v>949</v>
      </c>
      <c r="J65" s="15">
        <v>115052</v>
      </c>
      <c r="K65" s="15" t="s">
        <v>1026</v>
      </c>
      <c r="L65" s="15">
        <v>133977</v>
      </c>
      <c r="M65" s="18" t="s">
        <v>384</v>
      </c>
      <c r="N65" s="15">
        <v>177393</v>
      </c>
      <c r="O65" s="16" t="s">
        <v>359</v>
      </c>
      <c r="P65" s="15">
        <v>177756</v>
      </c>
      <c r="Q65" s="15" t="s">
        <v>1019</v>
      </c>
      <c r="R65" s="15">
        <v>195413</v>
      </c>
      <c r="S65" s="15" t="s">
        <v>364</v>
      </c>
      <c r="T65" s="17">
        <v>667479</v>
      </c>
      <c r="U65" s="15" t="s">
        <v>1071</v>
      </c>
      <c r="V65" s="17">
        <v>753230</v>
      </c>
      <c r="W65" s="15" t="s">
        <v>89</v>
      </c>
      <c r="X65" s="17">
        <v>839619</v>
      </c>
      <c r="Y65" s="22" t="s">
        <v>638</v>
      </c>
      <c r="Z65" s="17">
        <v>857620</v>
      </c>
      <c r="AB65" s="15" t="str">
        <f t="shared" si="1"/>
        <v>Fresno</v>
      </c>
    </row>
    <row r="66" spans="1:28" x14ac:dyDescent="0.2">
      <c r="A66" s="18" t="s">
        <v>1012</v>
      </c>
      <c r="B66" s="15">
        <v>38481</v>
      </c>
      <c r="C66" s="15" t="s">
        <v>1040</v>
      </c>
      <c r="D66" s="15">
        <v>53727</v>
      </c>
      <c r="E66" s="15" t="s">
        <v>1050</v>
      </c>
      <c r="F66" s="15">
        <v>78462</v>
      </c>
      <c r="G66" s="18" t="s">
        <v>493</v>
      </c>
      <c r="H66" s="15">
        <v>105848</v>
      </c>
      <c r="I66" s="15" t="s">
        <v>1026</v>
      </c>
      <c r="J66" s="15">
        <v>111709</v>
      </c>
      <c r="K66" s="15" t="s">
        <v>359</v>
      </c>
      <c r="L66" s="15">
        <v>133660</v>
      </c>
      <c r="M66" s="18" t="s">
        <v>1011</v>
      </c>
      <c r="N66" s="15">
        <v>176254</v>
      </c>
      <c r="O66" s="18" t="s">
        <v>966</v>
      </c>
      <c r="P66" s="15">
        <v>176656</v>
      </c>
      <c r="Q66" s="15" t="s">
        <v>267</v>
      </c>
      <c r="R66" s="15">
        <v>193584</v>
      </c>
      <c r="S66" s="15" t="s">
        <v>894</v>
      </c>
      <c r="T66" s="17">
        <v>666957</v>
      </c>
      <c r="U66" s="15" t="s">
        <v>1044</v>
      </c>
      <c r="V66" s="17">
        <v>740340</v>
      </c>
      <c r="W66" s="15" t="s">
        <v>104</v>
      </c>
      <c r="X66" s="17">
        <v>825920</v>
      </c>
      <c r="Y66" s="22" t="s">
        <v>104</v>
      </c>
      <c r="Z66" s="17">
        <v>853610</v>
      </c>
      <c r="AB66" s="15" t="str">
        <f t="shared" si="1"/>
        <v>Tucson</v>
      </c>
    </row>
    <row r="67" spans="1:28" x14ac:dyDescent="0.2">
      <c r="A67" s="18" t="s">
        <v>1023</v>
      </c>
      <c r="B67" s="15">
        <v>38386</v>
      </c>
      <c r="C67" s="18" t="s">
        <v>949</v>
      </c>
      <c r="D67" s="15">
        <v>52502</v>
      </c>
      <c r="E67" s="18" t="s">
        <v>493</v>
      </c>
      <c r="F67" s="15">
        <v>77837</v>
      </c>
      <c r="G67" s="15" t="s">
        <v>700</v>
      </c>
      <c r="H67" s="15">
        <v>105095</v>
      </c>
      <c r="I67" s="18" t="s">
        <v>493</v>
      </c>
      <c r="J67" s="15">
        <v>111683</v>
      </c>
      <c r="K67" s="18" t="s">
        <v>86</v>
      </c>
      <c r="L67" s="15">
        <v>132512</v>
      </c>
      <c r="M67" s="18" t="s">
        <v>846</v>
      </c>
      <c r="N67" s="15">
        <v>174533</v>
      </c>
      <c r="O67" s="18" t="s">
        <v>784</v>
      </c>
      <c r="P67" s="15">
        <v>175936</v>
      </c>
      <c r="Q67" s="15" t="s">
        <v>1020</v>
      </c>
      <c r="R67" s="15">
        <v>191013</v>
      </c>
      <c r="S67" s="15" t="s">
        <v>870</v>
      </c>
      <c r="T67" s="17">
        <v>659924</v>
      </c>
      <c r="U67" s="15" t="s">
        <v>35</v>
      </c>
      <c r="V67" s="17">
        <v>729729</v>
      </c>
      <c r="W67" s="15" t="s">
        <v>395</v>
      </c>
      <c r="X67" s="17">
        <v>824035</v>
      </c>
      <c r="Y67" s="22" t="s">
        <v>1071</v>
      </c>
      <c r="Z67" s="17">
        <v>850967</v>
      </c>
      <c r="AB67" s="15" t="str">
        <f t="shared" si="1"/>
        <v>Syracuse</v>
      </c>
    </row>
    <row r="68" spans="1:28" x14ac:dyDescent="0.2">
      <c r="A68" s="15" t="s">
        <v>1021</v>
      </c>
      <c r="B68" s="15">
        <v>36806</v>
      </c>
      <c r="C68" s="15" t="s">
        <v>1085</v>
      </c>
      <c r="D68" s="15">
        <v>52240</v>
      </c>
      <c r="E68" s="18" t="s">
        <v>313</v>
      </c>
      <c r="F68" s="15">
        <v>77614</v>
      </c>
      <c r="G68" s="15" t="s">
        <v>1040</v>
      </c>
      <c r="H68" s="15">
        <v>104215</v>
      </c>
      <c r="I68" s="15" t="s">
        <v>1043</v>
      </c>
      <c r="J68" s="15">
        <v>109914</v>
      </c>
      <c r="K68" s="15" t="s">
        <v>211</v>
      </c>
      <c r="L68" s="15">
        <v>131057</v>
      </c>
      <c r="M68" s="18" t="s">
        <v>1001</v>
      </c>
      <c r="N68" s="15">
        <v>170932</v>
      </c>
      <c r="O68" s="16" t="s">
        <v>1026</v>
      </c>
      <c r="P68" s="15">
        <v>175478</v>
      </c>
      <c r="Q68" s="15" t="s">
        <v>384</v>
      </c>
      <c r="R68" s="15">
        <v>181820</v>
      </c>
      <c r="S68" s="15" t="s">
        <v>19</v>
      </c>
      <c r="T68" s="17">
        <v>657575</v>
      </c>
      <c r="U68" s="15" t="s">
        <v>104</v>
      </c>
      <c r="V68" s="17">
        <v>729465</v>
      </c>
      <c r="W68" s="15" t="s">
        <v>1071</v>
      </c>
      <c r="X68" s="17">
        <v>823393</v>
      </c>
      <c r="Y68" s="22" t="s">
        <v>313</v>
      </c>
      <c r="Z68" s="17">
        <v>845553</v>
      </c>
      <c r="AB68" s="15" t="str">
        <f t="shared" si="1"/>
        <v>Akron</v>
      </c>
    </row>
    <row r="69" spans="1:28" x14ac:dyDescent="0.2">
      <c r="A69" s="15" t="s">
        <v>1040</v>
      </c>
      <c r="B69" s="15">
        <v>36040</v>
      </c>
      <c r="C69" s="18" t="s">
        <v>1044</v>
      </c>
      <c r="D69" s="15">
        <v>51957</v>
      </c>
      <c r="E69" s="15" t="s">
        <v>700</v>
      </c>
      <c r="F69" s="15">
        <v>76112</v>
      </c>
      <c r="G69" s="18" t="s">
        <v>313</v>
      </c>
      <c r="H69" s="15">
        <v>102413</v>
      </c>
      <c r="I69" s="18" t="s">
        <v>1014</v>
      </c>
      <c r="J69" s="15">
        <v>108486</v>
      </c>
      <c r="K69" s="15" t="s">
        <v>317</v>
      </c>
      <c r="L69" s="15">
        <v>130808</v>
      </c>
      <c r="M69" s="15" t="s">
        <v>248</v>
      </c>
      <c r="N69" s="15">
        <v>167750</v>
      </c>
      <c r="O69" s="18" t="s">
        <v>493</v>
      </c>
      <c r="P69" s="15">
        <v>174684</v>
      </c>
      <c r="Q69" s="15" t="s">
        <v>605</v>
      </c>
      <c r="R69" s="15">
        <v>177905</v>
      </c>
      <c r="S69" s="15" t="s">
        <v>887</v>
      </c>
      <c r="T69" s="17">
        <v>654157</v>
      </c>
      <c r="U69" s="15" t="s">
        <v>493</v>
      </c>
      <c r="V69" s="17">
        <v>727621</v>
      </c>
      <c r="W69" s="15" t="s">
        <v>1044</v>
      </c>
      <c r="X69" s="17">
        <v>821267</v>
      </c>
      <c r="Y69" s="22" t="s">
        <v>1044</v>
      </c>
      <c r="Z69" s="17">
        <v>842913</v>
      </c>
      <c r="AB69" s="15" t="str">
        <f t="shared" si="1"/>
        <v>Toledo</v>
      </c>
    </row>
    <row r="70" spans="1:28" x14ac:dyDescent="0.2">
      <c r="A70" s="18" t="s">
        <v>1044</v>
      </c>
      <c r="B70" s="15">
        <v>35485</v>
      </c>
      <c r="C70" s="15" t="s">
        <v>602</v>
      </c>
      <c r="D70" s="15">
        <v>51572</v>
      </c>
      <c r="E70" s="18" t="s">
        <v>989</v>
      </c>
      <c r="F70" s="15">
        <v>74418</v>
      </c>
      <c r="G70" s="15" t="s">
        <v>325</v>
      </c>
      <c r="H70" s="15">
        <v>102270</v>
      </c>
      <c r="I70" s="18" t="s">
        <v>1013</v>
      </c>
      <c r="J70" s="15">
        <v>106017</v>
      </c>
      <c r="K70" s="18" t="s">
        <v>313</v>
      </c>
      <c r="L70" s="15">
        <v>130538</v>
      </c>
      <c r="M70" s="15" t="s">
        <v>1036</v>
      </c>
      <c r="N70" s="15">
        <v>166702</v>
      </c>
      <c r="O70" s="18" t="s">
        <v>551</v>
      </c>
      <c r="P70" s="15">
        <v>173358</v>
      </c>
      <c r="Q70" s="15" t="s">
        <v>493</v>
      </c>
      <c r="R70" s="15">
        <v>175093</v>
      </c>
      <c r="S70" s="15" t="s">
        <v>104</v>
      </c>
      <c r="T70" s="17">
        <v>646603</v>
      </c>
      <c r="U70" s="15" t="s">
        <v>395</v>
      </c>
      <c r="V70" s="17">
        <v>725544</v>
      </c>
      <c r="W70" s="15" t="s">
        <v>493</v>
      </c>
      <c r="X70" s="17">
        <v>815021</v>
      </c>
      <c r="Y70" s="22" t="s">
        <v>237</v>
      </c>
      <c r="Z70" s="17">
        <v>832666</v>
      </c>
      <c r="AB70" s="15" t="str">
        <f t="shared" si="1"/>
        <v>Baton Rouge</v>
      </c>
    </row>
    <row r="71" spans="1:28" x14ac:dyDescent="0.2">
      <c r="A71" s="15" t="s">
        <v>888</v>
      </c>
      <c r="B71" s="15">
        <v>33639</v>
      </c>
      <c r="C71" s="18" t="s">
        <v>1023</v>
      </c>
      <c r="D71" s="15">
        <v>45971</v>
      </c>
      <c r="E71" s="18" t="s">
        <v>1044</v>
      </c>
      <c r="F71" s="15">
        <v>73581</v>
      </c>
      <c r="G71" s="18" t="s">
        <v>1014</v>
      </c>
      <c r="H71" s="15">
        <v>101247</v>
      </c>
      <c r="I71" s="15" t="s">
        <v>700</v>
      </c>
      <c r="J71" s="15">
        <v>105117</v>
      </c>
      <c r="K71" s="15" t="s">
        <v>602</v>
      </c>
      <c r="L71" s="15">
        <v>129040</v>
      </c>
      <c r="M71" s="15" t="s">
        <v>1016</v>
      </c>
      <c r="N71" s="15">
        <v>164479</v>
      </c>
      <c r="O71" s="16" t="s">
        <v>1021</v>
      </c>
      <c r="P71" s="15">
        <v>170548</v>
      </c>
      <c r="Q71" s="15" t="s">
        <v>52</v>
      </c>
      <c r="R71" s="15">
        <v>174453</v>
      </c>
      <c r="S71" s="15" t="s">
        <v>493</v>
      </c>
      <c r="T71" s="17">
        <v>634516</v>
      </c>
      <c r="U71" s="15" t="s">
        <v>19</v>
      </c>
      <c r="V71" s="17">
        <v>694975</v>
      </c>
      <c r="W71" s="15" t="s">
        <v>313</v>
      </c>
      <c r="X71" s="17">
        <v>804129</v>
      </c>
      <c r="Y71" s="22" t="s">
        <v>1072</v>
      </c>
      <c r="Z71" s="17">
        <v>821573</v>
      </c>
      <c r="AB71" s="15" t="str">
        <f t="shared" si="1"/>
        <v>Knoxville</v>
      </c>
    </row>
    <row r="72" spans="1:28" x14ac:dyDescent="0.2">
      <c r="A72" s="18" t="s">
        <v>493</v>
      </c>
      <c r="B72" s="15">
        <v>32611</v>
      </c>
      <c r="C72" s="15" t="s">
        <v>1046</v>
      </c>
      <c r="D72" s="15">
        <v>45961</v>
      </c>
      <c r="E72" s="15" t="s">
        <v>1046</v>
      </c>
      <c r="F72" s="15">
        <v>73197</v>
      </c>
      <c r="G72" s="15" t="s">
        <v>1026</v>
      </c>
      <c r="H72" s="15">
        <v>100494</v>
      </c>
      <c r="I72" s="15" t="s">
        <v>1048</v>
      </c>
      <c r="J72" s="15">
        <v>101402</v>
      </c>
      <c r="K72" s="16" t="s">
        <v>325</v>
      </c>
      <c r="L72" s="15">
        <v>128650</v>
      </c>
      <c r="M72" s="15" t="s">
        <v>1016</v>
      </c>
      <c r="N72" s="15">
        <v>164400</v>
      </c>
      <c r="O72" s="18" t="s">
        <v>364</v>
      </c>
      <c r="P72" s="15">
        <v>166045</v>
      </c>
      <c r="Q72" s="15" t="s">
        <v>543</v>
      </c>
      <c r="R72" s="15">
        <v>174446</v>
      </c>
      <c r="S72" s="15" t="s">
        <v>395</v>
      </c>
      <c r="T72" s="17">
        <v>617332</v>
      </c>
      <c r="U72" s="15" t="s">
        <v>313</v>
      </c>
      <c r="V72" s="17">
        <v>682917</v>
      </c>
      <c r="W72" s="15" t="s">
        <v>267</v>
      </c>
      <c r="X72" s="17">
        <v>799268</v>
      </c>
      <c r="Y72" s="22" t="s">
        <v>267</v>
      </c>
      <c r="Z72" s="17">
        <v>806548</v>
      </c>
      <c r="AA72" s="15" t="e">
        <f t="shared" si="0"/>
        <v>#VALUE!</v>
      </c>
      <c r="AB72" s="15" t="e">
        <f t="shared" si="1"/>
        <v>#VALUE!</v>
      </c>
    </row>
    <row r="73" spans="1:28" x14ac:dyDescent="0.2">
      <c r="A73" s="15" t="s">
        <v>1052</v>
      </c>
      <c r="B73" s="15">
        <v>32382</v>
      </c>
      <c r="C73" s="15" t="s">
        <v>763</v>
      </c>
      <c r="D73" s="15">
        <v>45480</v>
      </c>
      <c r="E73" s="18" t="s">
        <v>949</v>
      </c>
      <c r="F73" s="15">
        <v>72240</v>
      </c>
      <c r="G73" s="15" t="s">
        <v>1048</v>
      </c>
      <c r="H73" s="15">
        <v>100289</v>
      </c>
      <c r="I73" s="15" t="s">
        <v>1040</v>
      </c>
      <c r="J73" s="15">
        <v>101362</v>
      </c>
      <c r="K73" s="16" t="s">
        <v>1016</v>
      </c>
      <c r="L73" s="15">
        <v>127294</v>
      </c>
      <c r="M73" s="15" t="s">
        <v>1033</v>
      </c>
      <c r="N73" s="15">
        <v>162260</v>
      </c>
      <c r="O73" s="18" t="s">
        <v>846</v>
      </c>
      <c r="P73" s="15">
        <v>163939</v>
      </c>
      <c r="Q73" s="15" t="s">
        <v>359</v>
      </c>
      <c r="R73" s="15">
        <v>172484</v>
      </c>
      <c r="S73" s="15" t="s">
        <v>35</v>
      </c>
      <c r="T73" s="17">
        <v>599416</v>
      </c>
      <c r="U73" s="15" t="s">
        <v>846</v>
      </c>
      <c r="V73" s="17">
        <v>680057</v>
      </c>
      <c r="W73" s="15" t="s">
        <v>1070</v>
      </c>
      <c r="X73" s="17">
        <v>774768</v>
      </c>
      <c r="Y73" s="22" t="s">
        <v>205</v>
      </c>
      <c r="Z73" s="17">
        <v>787643</v>
      </c>
      <c r="AB73" s="15" t="str">
        <f t="shared" si="1"/>
        <v>Albuquerque</v>
      </c>
    </row>
    <row r="74" spans="1:28" x14ac:dyDescent="0.2">
      <c r="A74" s="15" t="s">
        <v>763</v>
      </c>
      <c r="B74" s="15">
        <v>31150</v>
      </c>
      <c r="C74" s="18" t="s">
        <v>1013</v>
      </c>
      <c r="D74" s="15">
        <v>44788</v>
      </c>
      <c r="E74" s="18" t="s">
        <v>896</v>
      </c>
      <c r="F74" s="15">
        <v>72145</v>
      </c>
      <c r="G74" s="18" t="s">
        <v>1013</v>
      </c>
      <c r="H74" s="15">
        <v>93890</v>
      </c>
      <c r="I74" s="18" t="s">
        <v>1008</v>
      </c>
      <c r="J74" s="15">
        <v>100992</v>
      </c>
      <c r="K74" s="18" t="s">
        <v>104</v>
      </c>
      <c r="L74" s="15">
        <v>125688</v>
      </c>
      <c r="M74" s="15" t="s">
        <v>1033</v>
      </c>
      <c r="N74" s="15">
        <v>162200</v>
      </c>
      <c r="O74" s="18" t="s">
        <v>1033</v>
      </c>
      <c r="P74" s="15">
        <v>158092</v>
      </c>
      <c r="Q74" s="15" t="s">
        <v>531</v>
      </c>
      <c r="R74" s="15">
        <v>171924</v>
      </c>
      <c r="S74" s="15" t="s">
        <v>313</v>
      </c>
      <c r="T74" s="17">
        <v>594525</v>
      </c>
      <c r="U74" s="15" t="s">
        <v>89</v>
      </c>
      <c r="V74" s="17">
        <v>661632</v>
      </c>
      <c r="W74" s="15" t="s">
        <v>237</v>
      </c>
      <c r="X74" s="17">
        <v>767476</v>
      </c>
      <c r="Y74" s="22" t="s">
        <v>1025</v>
      </c>
      <c r="Z74" s="17">
        <v>767711</v>
      </c>
      <c r="AB74" s="15" t="str">
        <f t="shared" si="1"/>
        <v>El Paso</v>
      </c>
    </row>
    <row r="75" spans="1:28" x14ac:dyDescent="0.2">
      <c r="A75" s="15" t="s">
        <v>605</v>
      </c>
      <c r="B75" s="15">
        <v>30357</v>
      </c>
      <c r="C75" s="15" t="s">
        <v>211</v>
      </c>
      <c r="D75" s="15">
        <v>44671</v>
      </c>
      <c r="E75" s="15" t="s">
        <v>1040</v>
      </c>
      <c r="F75" s="15">
        <v>71091</v>
      </c>
      <c r="G75" s="18" t="s">
        <v>1044</v>
      </c>
      <c r="H75" s="15">
        <v>92654</v>
      </c>
      <c r="I75" s="15" t="s">
        <v>1046</v>
      </c>
      <c r="J75" s="15">
        <v>99937</v>
      </c>
      <c r="K75" s="18" t="s">
        <v>493</v>
      </c>
      <c r="L75" s="15">
        <v>124878</v>
      </c>
      <c r="M75" s="15" t="s">
        <v>359</v>
      </c>
      <c r="N75" s="15">
        <v>161888</v>
      </c>
      <c r="O75" s="16" t="s">
        <v>1029</v>
      </c>
      <c r="P75" s="15">
        <v>156531</v>
      </c>
      <c r="Q75" s="15" t="s">
        <v>1021</v>
      </c>
      <c r="R75" s="15">
        <v>171377</v>
      </c>
      <c r="S75" s="15" t="s">
        <v>1075</v>
      </c>
      <c r="T75" s="17">
        <v>567033</v>
      </c>
      <c r="U75" s="15" t="s">
        <v>887</v>
      </c>
      <c r="V75" s="17">
        <v>659190</v>
      </c>
      <c r="W75" s="15" t="s">
        <v>1025</v>
      </c>
      <c r="X75" s="17">
        <v>723885</v>
      </c>
      <c r="Y75" s="22" t="s">
        <v>1073</v>
      </c>
      <c r="Z75" s="17">
        <v>754610</v>
      </c>
      <c r="AA75" s="15" t="e">
        <f t="shared" si="0"/>
        <v>#VALUE!</v>
      </c>
      <c r="AB75" s="15" t="e">
        <f t="shared" si="1"/>
        <v>#VALUE!</v>
      </c>
    </row>
    <row r="76" spans="1:28" x14ac:dyDescent="0.2">
      <c r="A76" s="15" t="s">
        <v>211</v>
      </c>
      <c r="B76" s="15">
        <v>30271</v>
      </c>
      <c r="C76" s="15" t="s">
        <v>531</v>
      </c>
      <c r="D76" s="15">
        <v>44086</v>
      </c>
      <c r="E76" s="18" t="s">
        <v>1013</v>
      </c>
      <c r="F76" s="15">
        <v>65947</v>
      </c>
      <c r="G76" s="15" t="s">
        <v>1046</v>
      </c>
      <c r="H76" s="15">
        <v>91772</v>
      </c>
      <c r="I76" s="15" t="s">
        <v>1016</v>
      </c>
      <c r="J76" s="15">
        <v>98295</v>
      </c>
      <c r="K76" s="18" t="s">
        <v>1014</v>
      </c>
      <c r="L76" s="15">
        <v>124734</v>
      </c>
      <c r="M76" s="18" t="s">
        <v>1029</v>
      </c>
      <c r="N76" s="15">
        <v>156739</v>
      </c>
      <c r="O76" s="16" t="s">
        <v>452</v>
      </c>
      <c r="P76" s="15">
        <v>154097</v>
      </c>
      <c r="Q76" s="15" t="s">
        <v>551</v>
      </c>
      <c r="R76" s="15">
        <v>170639</v>
      </c>
      <c r="S76" s="15" t="s">
        <v>237</v>
      </c>
      <c r="T76" s="17">
        <v>548935</v>
      </c>
      <c r="U76" s="15" t="s">
        <v>870</v>
      </c>
      <c r="V76" s="17">
        <v>650133</v>
      </c>
      <c r="W76" s="15" t="s">
        <v>19</v>
      </c>
      <c r="X76" s="17">
        <v>703203</v>
      </c>
      <c r="Y76" s="22" t="s">
        <v>861</v>
      </c>
      <c r="Z76" s="17">
        <v>752660</v>
      </c>
      <c r="AB76" s="15" t="str">
        <f t="shared" si="1"/>
        <v>Columbia</v>
      </c>
    </row>
    <row r="77" spans="1:28" x14ac:dyDescent="0.2">
      <c r="A77" s="15" t="s">
        <v>1056</v>
      </c>
      <c r="B77" s="15">
        <v>29449</v>
      </c>
      <c r="C77" s="15" t="s">
        <v>888</v>
      </c>
      <c r="D77" s="15">
        <v>43781</v>
      </c>
      <c r="E77" s="15" t="s">
        <v>763</v>
      </c>
      <c r="F77" s="15">
        <v>65793</v>
      </c>
      <c r="G77" s="15" t="s">
        <v>763</v>
      </c>
      <c r="H77" s="15">
        <v>85941</v>
      </c>
      <c r="I77" s="15" t="s">
        <v>325</v>
      </c>
      <c r="J77" s="15">
        <v>97108</v>
      </c>
      <c r="K77" s="18" t="s">
        <v>802</v>
      </c>
      <c r="L77" s="15">
        <v>119692</v>
      </c>
      <c r="M77" s="18" t="s">
        <v>104</v>
      </c>
      <c r="N77" s="15">
        <v>152478</v>
      </c>
      <c r="O77" s="16" t="s">
        <v>531</v>
      </c>
      <c r="P77" s="15">
        <v>149550</v>
      </c>
      <c r="Q77" s="15" t="s">
        <v>1022</v>
      </c>
      <c r="R77" s="15">
        <v>170502</v>
      </c>
      <c r="S77" s="15" t="s">
        <v>89</v>
      </c>
      <c r="T77" s="17">
        <v>544981</v>
      </c>
      <c r="U77" s="15" t="s">
        <v>237</v>
      </c>
      <c r="V77" s="17">
        <v>647216</v>
      </c>
      <c r="W77" s="15" t="s">
        <v>1072</v>
      </c>
      <c r="X77" s="17">
        <v>702314</v>
      </c>
      <c r="Y77" s="22" t="s">
        <v>1023</v>
      </c>
      <c r="Z77" s="17">
        <v>741104</v>
      </c>
      <c r="AB77" s="15" t="str">
        <f t="shared" si="1"/>
        <v>Bakersfield</v>
      </c>
    </row>
    <row r="78" spans="1:28" x14ac:dyDescent="0.2">
      <c r="A78" s="18" t="s">
        <v>1013</v>
      </c>
      <c r="B78" s="15">
        <v>29319</v>
      </c>
      <c r="C78" s="15" t="s">
        <v>1052</v>
      </c>
      <c r="D78" s="15">
        <v>43088</v>
      </c>
      <c r="E78" s="18" t="s">
        <v>1023</v>
      </c>
      <c r="F78" s="15">
        <v>65121</v>
      </c>
      <c r="G78" s="18" t="s">
        <v>802</v>
      </c>
      <c r="H78" s="15">
        <v>85050</v>
      </c>
      <c r="I78" s="18" t="s">
        <v>1044</v>
      </c>
      <c r="J78" s="15">
        <v>96938</v>
      </c>
      <c r="K78" s="18" t="s">
        <v>1040</v>
      </c>
      <c r="L78" s="15">
        <v>115966</v>
      </c>
      <c r="M78" s="18" t="s">
        <v>1039</v>
      </c>
      <c r="N78" s="15">
        <v>152072</v>
      </c>
      <c r="O78" s="16" t="s">
        <v>543</v>
      </c>
      <c r="P78" s="15">
        <v>149130</v>
      </c>
      <c r="Q78" s="15" t="s">
        <v>870</v>
      </c>
      <c r="R78" s="15">
        <v>170191</v>
      </c>
      <c r="S78" s="15" t="s">
        <v>1027</v>
      </c>
      <c r="T78" s="17">
        <v>544031</v>
      </c>
      <c r="U78" s="15" t="s">
        <v>1025</v>
      </c>
      <c r="V78" s="17">
        <v>643369</v>
      </c>
      <c r="W78" s="15" t="s">
        <v>1023</v>
      </c>
      <c r="X78" s="17">
        <v>699796</v>
      </c>
      <c r="Y78" s="22" t="s">
        <v>236</v>
      </c>
      <c r="Z78" s="17">
        <v>738939</v>
      </c>
      <c r="AA78" s="15" t="e">
        <f t="shared" si="0"/>
        <v>#VALUE!</v>
      </c>
      <c r="AB78" s="15" t="e">
        <f t="shared" si="1"/>
        <v>#VALUE!</v>
      </c>
    </row>
    <row r="79" spans="1:28" x14ac:dyDescent="0.2">
      <c r="A79" s="15" t="s">
        <v>1046</v>
      </c>
      <c r="B79" s="15">
        <v>28699</v>
      </c>
      <c r="C79" s="15" t="s">
        <v>739</v>
      </c>
      <c r="D79" s="15">
        <v>41734</v>
      </c>
      <c r="E79" s="15" t="s">
        <v>602</v>
      </c>
      <c r="F79" s="15">
        <v>60899</v>
      </c>
      <c r="G79" s="18" t="s">
        <v>1008</v>
      </c>
      <c r="H79" s="15">
        <v>82731</v>
      </c>
      <c r="I79" s="18" t="s">
        <v>313</v>
      </c>
      <c r="J79" s="15">
        <v>96899</v>
      </c>
      <c r="K79" s="18" t="s">
        <v>988</v>
      </c>
      <c r="L79" s="15">
        <v>113802</v>
      </c>
      <c r="M79" s="18" t="s">
        <v>802</v>
      </c>
      <c r="N79" s="15">
        <v>149300</v>
      </c>
      <c r="O79" s="16" t="s">
        <v>763</v>
      </c>
      <c r="P79" s="15">
        <v>147419</v>
      </c>
      <c r="Q79" s="15" t="s">
        <v>238</v>
      </c>
      <c r="R79" s="15">
        <v>170154</v>
      </c>
      <c r="S79" s="15" t="s">
        <v>1025</v>
      </c>
      <c r="T79" s="17">
        <v>540041</v>
      </c>
      <c r="U79" s="15" t="s">
        <v>1075</v>
      </c>
      <c r="V79" s="17">
        <v>621429</v>
      </c>
      <c r="W79" s="15" t="s">
        <v>846</v>
      </c>
      <c r="X79" s="17">
        <v>693058</v>
      </c>
      <c r="Y79" s="22" t="s">
        <v>144</v>
      </c>
      <c r="Z79" s="17">
        <v>730426</v>
      </c>
      <c r="AA79" s="15" t="e">
        <f t="shared" si="0"/>
        <v>#VALUE!</v>
      </c>
      <c r="AB79" s="15" t="e">
        <f t="shared" si="1"/>
        <v>#VALUE!</v>
      </c>
    </row>
    <row r="80" spans="1:28" x14ac:dyDescent="0.2">
      <c r="A80" s="18" t="s">
        <v>454</v>
      </c>
      <c r="B80" s="15">
        <v>28409</v>
      </c>
      <c r="C80" s="15" t="s">
        <v>1054</v>
      </c>
      <c r="D80" s="15">
        <v>41012</v>
      </c>
      <c r="E80" s="15" t="s">
        <v>211</v>
      </c>
      <c r="F80" s="15">
        <v>57907</v>
      </c>
      <c r="G80" s="18" t="s">
        <v>1023</v>
      </c>
      <c r="H80" s="15">
        <v>81778</v>
      </c>
      <c r="I80" s="18" t="s">
        <v>802</v>
      </c>
      <c r="J80" s="15">
        <v>96099</v>
      </c>
      <c r="K80" s="15" t="s">
        <v>1043</v>
      </c>
      <c r="L80" s="15">
        <v>112802</v>
      </c>
      <c r="M80" s="15" t="s">
        <v>452</v>
      </c>
      <c r="N80" s="15">
        <v>144478</v>
      </c>
      <c r="O80" s="16" t="s">
        <v>1032</v>
      </c>
      <c r="P80" s="15">
        <v>144865</v>
      </c>
      <c r="Q80" s="15" t="s">
        <v>211</v>
      </c>
      <c r="R80" s="15">
        <v>169523</v>
      </c>
      <c r="S80" s="15" t="s">
        <v>1023</v>
      </c>
      <c r="T80" s="17">
        <v>534943</v>
      </c>
      <c r="U80" s="15" t="s">
        <v>1023</v>
      </c>
      <c r="V80" s="17">
        <v>610470</v>
      </c>
      <c r="W80" s="15" t="s">
        <v>861</v>
      </c>
      <c r="X80" s="17">
        <v>685306</v>
      </c>
      <c r="Y80" s="22" t="s">
        <v>1074</v>
      </c>
      <c r="Z80" s="17">
        <v>708009</v>
      </c>
      <c r="AA80" s="15" t="e">
        <f t="shared" si="0"/>
        <v>#VALUE!</v>
      </c>
      <c r="AB80" s="15" t="e">
        <f t="shared" si="1"/>
        <v>#VALUE!</v>
      </c>
    </row>
    <row r="81" spans="1:28" x14ac:dyDescent="0.2">
      <c r="A81" s="16" t="s">
        <v>739</v>
      </c>
      <c r="B81" s="15">
        <v>28249</v>
      </c>
      <c r="C81" s="15" t="s">
        <v>1053</v>
      </c>
      <c r="D81" s="15">
        <v>40703</v>
      </c>
      <c r="E81" s="15" t="s">
        <v>1034</v>
      </c>
      <c r="F81" s="15">
        <v>57310</v>
      </c>
      <c r="G81" s="15" t="s">
        <v>1034</v>
      </c>
      <c r="H81" s="15">
        <v>78483</v>
      </c>
      <c r="I81" s="18" t="s">
        <v>1023</v>
      </c>
      <c r="J81" s="15">
        <v>88056</v>
      </c>
      <c r="K81" s="15" t="s">
        <v>700</v>
      </c>
      <c r="L81" s="15">
        <v>111971</v>
      </c>
      <c r="M81" s="15" t="s">
        <v>1032</v>
      </c>
      <c r="N81" s="15">
        <v>143740</v>
      </c>
      <c r="O81" s="18" t="s">
        <v>1025</v>
      </c>
      <c r="P81" s="15">
        <v>144191</v>
      </c>
      <c r="Q81" s="15" t="s">
        <v>512</v>
      </c>
      <c r="R81" s="15">
        <v>164800</v>
      </c>
      <c r="S81" s="15" t="s">
        <v>949</v>
      </c>
      <c r="T81" s="17">
        <v>511111</v>
      </c>
      <c r="U81" s="15" t="s">
        <v>1072</v>
      </c>
      <c r="V81" s="17">
        <v>589998</v>
      </c>
      <c r="W81" s="15" t="s">
        <v>1075</v>
      </c>
      <c r="X81" s="17">
        <v>670291</v>
      </c>
      <c r="Y81" s="22" t="s">
        <v>19</v>
      </c>
      <c r="Z81" s="17">
        <v>704845</v>
      </c>
      <c r="AB81" s="15" t="str">
        <f t="shared" si="1"/>
        <v>Wichita</v>
      </c>
    </row>
    <row r="82" spans="1:28" x14ac:dyDescent="0.2">
      <c r="A82" s="16" t="s">
        <v>1017</v>
      </c>
      <c r="B82" s="15">
        <v>26440</v>
      </c>
      <c r="C82" s="18" t="s">
        <v>989</v>
      </c>
      <c r="D82" s="15">
        <v>39652</v>
      </c>
      <c r="E82" s="15" t="s">
        <v>1052</v>
      </c>
      <c r="F82" s="15">
        <v>56715</v>
      </c>
      <c r="G82" s="15" t="s">
        <v>1050</v>
      </c>
      <c r="H82" s="15">
        <v>76889</v>
      </c>
      <c r="I82" s="18" t="s">
        <v>86</v>
      </c>
      <c r="J82" s="15">
        <v>87977</v>
      </c>
      <c r="K82" s="18" t="s">
        <v>1011</v>
      </c>
      <c r="L82" s="15">
        <v>109822</v>
      </c>
      <c r="M82" s="15" t="s">
        <v>325</v>
      </c>
      <c r="N82" s="15">
        <v>141508</v>
      </c>
      <c r="O82" s="16" t="s">
        <v>1036</v>
      </c>
      <c r="P82" s="15">
        <v>140149</v>
      </c>
      <c r="Q82" s="15" t="s">
        <v>784</v>
      </c>
      <c r="R82" s="15">
        <v>163005</v>
      </c>
      <c r="S82" s="15" t="s">
        <v>205</v>
      </c>
      <c r="T82" s="17">
        <v>506877</v>
      </c>
      <c r="U82" s="15" t="s">
        <v>949</v>
      </c>
      <c r="V82" s="17">
        <v>571185</v>
      </c>
      <c r="W82" s="15" t="s">
        <v>205</v>
      </c>
      <c r="X82" s="17">
        <v>664639</v>
      </c>
      <c r="Y82" s="22" t="s">
        <v>846</v>
      </c>
      <c r="Z82" s="17">
        <v>702724</v>
      </c>
      <c r="AA82" s="15" t="e">
        <f t="shared" si="0"/>
        <v>#VALUE!</v>
      </c>
      <c r="AB82" s="15" t="e">
        <f t="shared" si="1"/>
        <v>#VALUE!</v>
      </c>
    </row>
    <row r="83" spans="1:28" x14ac:dyDescent="0.2">
      <c r="A83" s="16" t="s">
        <v>198</v>
      </c>
      <c r="B83" s="15">
        <v>25710</v>
      </c>
      <c r="C83" s="18" t="s">
        <v>313</v>
      </c>
      <c r="D83" s="15">
        <v>39371</v>
      </c>
      <c r="E83" s="15" t="s">
        <v>1026</v>
      </c>
      <c r="F83" s="15">
        <v>55484</v>
      </c>
      <c r="G83" s="15" t="s">
        <v>1016</v>
      </c>
      <c r="H83" s="15">
        <v>76745</v>
      </c>
      <c r="I83" s="15" t="s">
        <v>763</v>
      </c>
      <c r="J83" s="15">
        <v>84642</v>
      </c>
      <c r="K83" s="18" t="s">
        <v>248</v>
      </c>
      <c r="L83" s="15">
        <v>108382</v>
      </c>
      <c r="M83" s="15" t="s">
        <v>317</v>
      </c>
      <c r="N83" s="15">
        <v>138429</v>
      </c>
      <c r="O83" s="16" t="s">
        <v>325</v>
      </c>
      <c r="P83" s="15">
        <v>138830</v>
      </c>
      <c r="Q83" s="15" t="s">
        <v>966</v>
      </c>
      <c r="R83" s="15">
        <v>161837</v>
      </c>
      <c r="S83" s="15" t="s">
        <v>452</v>
      </c>
      <c r="T83" s="17">
        <v>494051</v>
      </c>
      <c r="U83" s="15" t="s">
        <v>1083</v>
      </c>
      <c r="V83" s="17">
        <v>569355</v>
      </c>
      <c r="W83" s="15" t="s">
        <v>870</v>
      </c>
      <c r="X83" s="17">
        <v>662620</v>
      </c>
      <c r="Y83" s="22" t="s">
        <v>1020</v>
      </c>
      <c r="Z83" s="17">
        <v>692556</v>
      </c>
      <c r="AB83" s="15" t="str">
        <f t="shared" si="1"/>
        <v>Jackson</v>
      </c>
    </row>
    <row r="84" spans="1:28" x14ac:dyDescent="0.2">
      <c r="A84" s="20" t="s">
        <v>949</v>
      </c>
      <c r="B84" s="15">
        <v>24737</v>
      </c>
      <c r="C84" s="15" t="s">
        <v>343</v>
      </c>
      <c r="D84" s="15">
        <v>38613</v>
      </c>
      <c r="E84" s="15" t="s">
        <v>531</v>
      </c>
      <c r="F84" s="15">
        <v>54931</v>
      </c>
      <c r="G84" s="15" t="s">
        <v>1045</v>
      </c>
      <c r="H84" s="15">
        <v>76122</v>
      </c>
      <c r="I84" s="15" t="s">
        <v>1030</v>
      </c>
      <c r="J84" s="15">
        <v>82652</v>
      </c>
      <c r="K84" s="18" t="s">
        <v>1044</v>
      </c>
      <c r="L84" s="15">
        <v>106860</v>
      </c>
      <c r="M84" s="15" t="s">
        <v>47</v>
      </c>
      <c r="N84" s="15">
        <v>138046</v>
      </c>
      <c r="O84" s="18" t="s">
        <v>1058</v>
      </c>
      <c r="P84" s="15">
        <v>138200</v>
      </c>
      <c r="Q84" s="15" t="s">
        <v>473</v>
      </c>
      <c r="R84" s="15">
        <v>161196</v>
      </c>
      <c r="S84" s="15" t="s">
        <v>1072</v>
      </c>
      <c r="T84" s="17">
        <v>489483</v>
      </c>
      <c r="U84" s="15" t="s">
        <v>1070</v>
      </c>
      <c r="V84" s="17">
        <v>569099</v>
      </c>
      <c r="W84" s="15" t="s">
        <v>887</v>
      </c>
      <c r="X84" s="17">
        <v>651435</v>
      </c>
      <c r="Y84" s="22" t="s">
        <v>1075</v>
      </c>
      <c r="Z84" s="17">
        <v>675669</v>
      </c>
      <c r="AA84" s="15" t="e">
        <f t="shared" si="0"/>
        <v>#VALUE!</v>
      </c>
      <c r="AB84" s="15" t="e">
        <f t="shared" si="1"/>
        <v>#VALUE!</v>
      </c>
    </row>
    <row r="85" spans="1:28" x14ac:dyDescent="0.2">
      <c r="A85" s="15" t="s">
        <v>1053</v>
      </c>
      <c r="B85" s="15">
        <v>23320</v>
      </c>
      <c r="C85" s="15" t="s">
        <v>605</v>
      </c>
      <c r="D85" s="15">
        <v>38131</v>
      </c>
      <c r="E85" s="15" t="s">
        <v>729</v>
      </c>
      <c r="F85" s="15">
        <v>54433</v>
      </c>
      <c r="G85" s="15" t="s">
        <v>531</v>
      </c>
      <c r="H85" s="15">
        <v>75919</v>
      </c>
      <c r="I85" s="15" t="s">
        <v>531</v>
      </c>
      <c r="J85" s="15">
        <v>82080</v>
      </c>
      <c r="K85" s="15" t="s">
        <v>605</v>
      </c>
      <c r="L85" s="15">
        <v>106581</v>
      </c>
      <c r="M85" s="15" t="s">
        <v>605</v>
      </c>
      <c r="N85" s="15">
        <v>134404</v>
      </c>
      <c r="O85" s="16" t="s">
        <v>441</v>
      </c>
      <c r="P85" s="15">
        <v>137800</v>
      </c>
      <c r="Q85" s="15" t="s">
        <v>343</v>
      </c>
      <c r="R85" s="15">
        <v>159684</v>
      </c>
      <c r="S85" s="15" t="s">
        <v>1083</v>
      </c>
      <c r="T85" s="17">
        <v>488114</v>
      </c>
      <c r="U85" s="15" t="s">
        <v>861</v>
      </c>
      <c r="V85" s="17">
        <v>563660</v>
      </c>
      <c r="W85" s="15" t="s">
        <v>236</v>
      </c>
      <c r="X85" s="17">
        <v>645609</v>
      </c>
      <c r="Y85" s="22" t="s">
        <v>1076</v>
      </c>
      <c r="Z85" s="17">
        <v>675067</v>
      </c>
      <c r="AA85" s="15" t="e">
        <f t="shared" si="0"/>
        <v>#VALUE!</v>
      </c>
      <c r="AB85" s="15" t="e">
        <f t="shared" si="1"/>
        <v>#VALUE!</v>
      </c>
    </row>
    <row r="86" spans="1:28" x14ac:dyDescent="0.2">
      <c r="A86" s="15" t="s">
        <v>86</v>
      </c>
      <c r="B86" s="15">
        <v>22317</v>
      </c>
      <c r="C86" s="18" t="s">
        <v>1014</v>
      </c>
      <c r="D86" s="15">
        <v>37838</v>
      </c>
      <c r="E86" s="15" t="s">
        <v>1053</v>
      </c>
      <c r="F86" s="15">
        <v>53024</v>
      </c>
      <c r="G86" s="18" t="s">
        <v>962</v>
      </c>
      <c r="H86" s="15">
        <v>75378</v>
      </c>
      <c r="I86" s="15" t="s">
        <v>1045</v>
      </c>
      <c r="J86" s="15">
        <v>81973</v>
      </c>
      <c r="K86" s="15" t="s">
        <v>1045</v>
      </c>
      <c r="L86" s="15">
        <v>104640</v>
      </c>
      <c r="M86" s="19" t="s">
        <v>364</v>
      </c>
      <c r="N86" s="15">
        <v>133904</v>
      </c>
      <c r="O86" s="16" t="s">
        <v>1039</v>
      </c>
      <c r="P86" s="15">
        <v>137700</v>
      </c>
      <c r="Q86" s="15" t="s">
        <v>1023</v>
      </c>
      <c r="R86" s="15">
        <v>159218</v>
      </c>
      <c r="S86" s="15" t="s">
        <v>861</v>
      </c>
      <c r="T86" s="17">
        <v>480628</v>
      </c>
      <c r="U86" s="15" t="s">
        <v>205</v>
      </c>
      <c r="V86" s="17">
        <v>549021</v>
      </c>
      <c r="W86" s="15" t="s">
        <v>1083</v>
      </c>
      <c r="X86" s="17">
        <v>640537</v>
      </c>
      <c r="Y86" s="22" t="s">
        <v>962</v>
      </c>
      <c r="Z86" s="17">
        <v>671456</v>
      </c>
      <c r="AB86" s="15" t="str">
        <f t="shared" si="1"/>
        <v>Stockton</v>
      </c>
    </row>
    <row r="87" spans="1:28" x14ac:dyDescent="0.2">
      <c r="A87" s="15" t="s">
        <v>995</v>
      </c>
      <c r="B87" s="15">
        <v>21588</v>
      </c>
      <c r="C87" s="18" t="s">
        <v>493</v>
      </c>
      <c r="D87" s="15">
        <v>36317</v>
      </c>
      <c r="E87" s="15" t="s">
        <v>1054</v>
      </c>
      <c r="F87" s="15">
        <v>52564</v>
      </c>
      <c r="G87" s="18" t="s">
        <v>759</v>
      </c>
      <c r="H87" s="15">
        <v>69254</v>
      </c>
      <c r="I87" s="18" t="s">
        <v>962</v>
      </c>
      <c r="J87" s="15">
        <v>79880</v>
      </c>
      <c r="K87" s="18" t="s">
        <v>1023</v>
      </c>
      <c r="L87" s="15">
        <v>102234</v>
      </c>
      <c r="M87" s="15" t="s">
        <v>1040</v>
      </c>
      <c r="N87" s="15">
        <v>132419</v>
      </c>
      <c r="O87" s="18" t="s">
        <v>236</v>
      </c>
      <c r="P87" s="15">
        <v>135100</v>
      </c>
      <c r="Q87" s="15" t="s">
        <v>1024</v>
      </c>
      <c r="R87" s="15">
        <v>156966</v>
      </c>
      <c r="S87" s="15" t="s">
        <v>551</v>
      </c>
      <c r="T87" s="17">
        <v>462662</v>
      </c>
      <c r="U87" s="15" t="s">
        <v>452</v>
      </c>
      <c r="V87" s="17">
        <v>547015</v>
      </c>
      <c r="W87" s="15" t="s">
        <v>949</v>
      </c>
      <c r="X87" s="17">
        <v>623063</v>
      </c>
      <c r="Y87" s="22" t="s">
        <v>551</v>
      </c>
      <c r="Z87" s="17">
        <v>660422</v>
      </c>
      <c r="AB87" s="15" t="str">
        <f t="shared" si="1"/>
        <v>Madison</v>
      </c>
    </row>
    <row r="88" spans="1:28" x14ac:dyDescent="0.2">
      <c r="A88" s="15" t="s">
        <v>759</v>
      </c>
      <c r="B88" s="15">
        <v>21533</v>
      </c>
      <c r="C88" s="15" t="s">
        <v>1017</v>
      </c>
      <c r="D88" s="15">
        <v>35195</v>
      </c>
      <c r="E88" s="18" t="s">
        <v>1014</v>
      </c>
      <c r="F88" s="15">
        <v>51666</v>
      </c>
      <c r="G88" s="15" t="s">
        <v>602</v>
      </c>
      <c r="H88" s="15">
        <v>68293</v>
      </c>
      <c r="I88" s="15" t="s">
        <v>1034</v>
      </c>
      <c r="J88" s="15">
        <v>78843</v>
      </c>
      <c r="K88" s="15" t="s">
        <v>1046</v>
      </c>
      <c r="L88" s="15">
        <v>99311</v>
      </c>
      <c r="M88" s="15" t="s">
        <v>211</v>
      </c>
      <c r="N88" s="15">
        <v>130082</v>
      </c>
      <c r="O88" s="16" t="s">
        <v>1059</v>
      </c>
      <c r="P88" s="15">
        <v>134600</v>
      </c>
      <c r="Q88" s="15" t="s">
        <v>1025</v>
      </c>
      <c r="R88" s="15">
        <v>155651</v>
      </c>
      <c r="S88" s="15" t="s">
        <v>1020</v>
      </c>
      <c r="T88" s="17">
        <v>451141</v>
      </c>
      <c r="U88" s="15" t="s">
        <v>236</v>
      </c>
      <c r="V88" s="17">
        <v>537475</v>
      </c>
      <c r="W88" s="15" t="s">
        <v>1073</v>
      </c>
      <c r="X88" s="17">
        <v>618754</v>
      </c>
      <c r="Y88" s="22" t="s">
        <v>1077</v>
      </c>
      <c r="Z88" s="17">
        <v>659605</v>
      </c>
      <c r="AA88" s="15" t="e">
        <f t="shared" si="0"/>
        <v>#VALUE!</v>
      </c>
      <c r="AB88" s="15" t="e">
        <f t="shared" si="1"/>
        <v>#VALUE!</v>
      </c>
    </row>
    <row r="89" spans="1:28" x14ac:dyDescent="0.2">
      <c r="A89" s="15" t="s">
        <v>236</v>
      </c>
      <c r="B89" s="15">
        <v>21172</v>
      </c>
      <c r="C89" s="18" t="s">
        <v>759</v>
      </c>
      <c r="D89" s="15">
        <v>34953</v>
      </c>
      <c r="E89" s="18" t="s">
        <v>759</v>
      </c>
      <c r="F89" s="15">
        <v>50874</v>
      </c>
      <c r="G89" s="18" t="s">
        <v>1011</v>
      </c>
      <c r="H89" s="15">
        <v>67177</v>
      </c>
      <c r="I89" s="15" t="s">
        <v>602</v>
      </c>
      <c r="J89" s="15">
        <v>78703</v>
      </c>
      <c r="K89" s="15" t="s">
        <v>531</v>
      </c>
      <c r="L89" s="15">
        <v>98948</v>
      </c>
      <c r="M89" s="19" t="s">
        <v>23</v>
      </c>
      <c r="N89" s="15">
        <v>129789</v>
      </c>
      <c r="O89" s="16" t="s">
        <v>605</v>
      </c>
      <c r="P89" s="15">
        <v>133400</v>
      </c>
      <c r="Q89" s="15" t="s">
        <v>846</v>
      </c>
      <c r="R89" s="15">
        <v>152300</v>
      </c>
      <c r="S89" s="15" t="s">
        <v>1079</v>
      </c>
      <c r="T89" s="17">
        <v>443241</v>
      </c>
      <c r="U89" s="15" t="s">
        <v>551</v>
      </c>
      <c r="V89" s="17">
        <v>535453</v>
      </c>
      <c r="W89" s="15" t="s">
        <v>144</v>
      </c>
      <c r="X89" s="17">
        <v>616566</v>
      </c>
      <c r="Y89" s="22" t="s">
        <v>870</v>
      </c>
      <c r="Z89" s="17">
        <v>650502</v>
      </c>
      <c r="AA89" s="15" t="e">
        <f t="shared" si="0"/>
        <v>#VALUE!</v>
      </c>
      <c r="AB89" s="15" t="e">
        <f t="shared" si="1"/>
        <v>#VALUE!</v>
      </c>
    </row>
    <row r="90" spans="1:28" x14ac:dyDescent="0.2">
      <c r="A90" s="18" t="s">
        <v>1011</v>
      </c>
      <c r="B90" s="15">
        <v>14123</v>
      </c>
      <c r="C90" s="15" t="s">
        <v>1056</v>
      </c>
      <c r="D90" s="15">
        <v>34740</v>
      </c>
      <c r="E90" s="15" t="s">
        <v>888</v>
      </c>
      <c r="F90" s="15">
        <v>50027</v>
      </c>
      <c r="G90" s="15" t="s">
        <v>605</v>
      </c>
      <c r="H90" s="15">
        <v>66167</v>
      </c>
      <c r="I90" s="18" t="s">
        <v>1011</v>
      </c>
      <c r="J90" s="15">
        <v>78342</v>
      </c>
      <c r="K90" s="18" t="s">
        <v>452</v>
      </c>
      <c r="L90" s="15">
        <v>98313</v>
      </c>
      <c r="M90" s="15" t="s">
        <v>543</v>
      </c>
      <c r="N90" s="15">
        <v>128763</v>
      </c>
      <c r="O90" s="16" t="s">
        <v>962</v>
      </c>
      <c r="P90" s="15">
        <v>132900</v>
      </c>
      <c r="Q90" s="15" t="s">
        <v>1026</v>
      </c>
      <c r="R90" s="15">
        <v>152000</v>
      </c>
      <c r="S90" s="15" t="s">
        <v>236</v>
      </c>
      <c r="T90" s="17">
        <v>409482</v>
      </c>
      <c r="U90" s="15" t="s">
        <v>1020</v>
      </c>
      <c r="V90" s="17">
        <v>518628</v>
      </c>
      <c r="W90" s="15" t="s">
        <v>1020</v>
      </c>
      <c r="X90" s="17">
        <v>606474</v>
      </c>
      <c r="Y90" s="22" t="s">
        <v>887</v>
      </c>
      <c r="Z90" s="17">
        <v>643640</v>
      </c>
      <c r="AB90" s="15" t="str">
        <f t="shared" si="1"/>
        <v>Colorado Springs</v>
      </c>
    </row>
    <row r="91" spans="1:28" x14ac:dyDescent="0.2">
      <c r="A91" s="9" t="s">
        <v>962</v>
      </c>
      <c r="B91" s="8">
        <v>13700</v>
      </c>
      <c r="C91" s="18" t="s">
        <v>1011</v>
      </c>
      <c r="D91" s="15">
        <v>27991</v>
      </c>
      <c r="E91" s="18" t="s">
        <v>962</v>
      </c>
      <c r="F91" s="15">
        <v>48497</v>
      </c>
      <c r="G91" s="15" t="s">
        <v>888</v>
      </c>
      <c r="H91" s="15">
        <v>64100</v>
      </c>
      <c r="I91" s="15" t="s">
        <v>605</v>
      </c>
      <c r="J91" s="15">
        <v>78190</v>
      </c>
      <c r="K91" s="15" t="s">
        <v>1048</v>
      </c>
      <c r="L91" s="15">
        <v>97200</v>
      </c>
      <c r="M91" s="15" t="s">
        <v>531</v>
      </c>
      <c r="N91" s="15">
        <v>128580</v>
      </c>
      <c r="O91" s="16" t="s">
        <v>1030</v>
      </c>
      <c r="P91" s="15">
        <v>132800</v>
      </c>
      <c r="Q91" s="15" t="s">
        <v>1027</v>
      </c>
      <c r="R91" s="15">
        <v>150300</v>
      </c>
      <c r="S91" s="15" t="s">
        <v>1074</v>
      </c>
      <c r="T91" s="17">
        <v>405382</v>
      </c>
      <c r="U91" s="15" t="s">
        <v>1079</v>
      </c>
      <c r="V91" s="17">
        <v>508041</v>
      </c>
      <c r="W91" s="15" t="s">
        <v>551</v>
      </c>
      <c r="X91" s="17">
        <v>605449</v>
      </c>
      <c r="Y91" s="22" t="s">
        <v>949</v>
      </c>
      <c r="Z91" s="17">
        <v>637578</v>
      </c>
      <c r="AA91" s="15" t="e">
        <f t="shared" si="0"/>
        <v>#VALUE!</v>
      </c>
      <c r="AB91" s="15" t="e">
        <f t="shared" si="1"/>
        <v>#VALUE!</v>
      </c>
    </row>
    <row r="92" spans="1:28" x14ac:dyDescent="0.2">
      <c r="A92" s="9" t="s">
        <v>1027</v>
      </c>
      <c r="B92" s="8">
        <v>13600</v>
      </c>
      <c r="C92" s="9" t="s">
        <v>923</v>
      </c>
      <c r="D92" s="8">
        <v>26400</v>
      </c>
      <c r="E92" s="18" t="s">
        <v>1011</v>
      </c>
      <c r="F92" s="15">
        <v>38652</v>
      </c>
      <c r="G92" s="15" t="s">
        <v>1030</v>
      </c>
      <c r="H92" s="15">
        <v>62700</v>
      </c>
      <c r="I92" s="15" t="s">
        <v>1050</v>
      </c>
      <c r="J92" s="15">
        <v>77700</v>
      </c>
      <c r="K92" s="15" t="s">
        <v>1038</v>
      </c>
      <c r="L92" s="15">
        <v>96700</v>
      </c>
      <c r="M92" s="15" t="s">
        <v>763</v>
      </c>
      <c r="N92" s="15">
        <v>126720</v>
      </c>
      <c r="O92" s="18" t="s">
        <v>1023</v>
      </c>
      <c r="P92" s="15">
        <v>132500</v>
      </c>
      <c r="Q92" s="15" t="s">
        <v>47</v>
      </c>
      <c r="R92" s="15">
        <v>149200</v>
      </c>
      <c r="S92" s="15" t="s">
        <v>1077</v>
      </c>
      <c r="T92" s="17">
        <v>399438</v>
      </c>
      <c r="U92" s="15" t="s">
        <v>1077</v>
      </c>
      <c r="V92" s="17">
        <v>493203</v>
      </c>
      <c r="W92" s="15" t="s">
        <v>1074</v>
      </c>
      <c r="X92" s="17">
        <v>602098</v>
      </c>
      <c r="Y92" s="22" t="s">
        <v>1062</v>
      </c>
      <c r="Z92" s="17">
        <v>635527</v>
      </c>
      <c r="AA92" s="15" t="e">
        <f t="shared" si="0"/>
        <v>#VALUE!</v>
      </c>
      <c r="AB92" s="15" t="e">
        <f t="shared" si="1"/>
        <v>#VALUE!</v>
      </c>
    </row>
    <row r="93" spans="1:28" x14ac:dyDescent="0.2">
      <c r="A93" s="9" t="s">
        <v>510</v>
      </c>
      <c r="B93" s="8">
        <v>13400</v>
      </c>
      <c r="C93" s="9" t="s">
        <v>237</v>
      </c>
      <c r="D93" s="8">
        <v>26300</v>
      </c>
      <c r="E93" s="9" t="s">
        <v>923</v>
      </c>
      <c r="F93" s="8">
        <v>38500</v>
      </c>
      <c r="G93" s="15" t="s">
        <v>1052</v>
      </c>
      <c r="H93" s="15">
        <v>60800</v>
      </c>
      <c r="I93" s="15" t="s">
        <v>846</v>
      </c>
      <c r="J93" s="15">
        <v>75500</v>
      </c>
      <c r="K93" s="15" t="s">
        <v>551</v>
      </c>
      <c r="L93" s="15">
        <v>96100</v>
      </c>
      <c r="M93" s="19" t="s">
        <v>551</v>
      </c>
      <c r="N93" s="15">
        <v>126705</v>
      </c>
      <c r="O93" s="16" t="s">
        <v>1034</v>
      </c>
      <c r="P93" s="15">
        <v>131500</v>
      </c>
      <c r="Q93" s="15" t="s">
        <v>861</v>
      </c>
      <c r="R93" s="15">
        <v>148300</v>
      </c>
      <c r="S93" s="15" t="s">
        <v>1080</v>
      </c>
      <c r="T93" s="17">
        <v>398978</v>
      </c>
      <c r="U93" s="15" t="s">
        <v>1076</v>
      </c>
      <c r="V93" s="17">
        <v>485410</v>
      </c>
      <c r="W93" s="15" t="s">
        <v>1076</v>
      </c>
      <c r="X93" s="17">
        <v>597162</v>
      </c>
      <c r="Y93" s="22" t="s">
        <v>1078</v>
      </c>
      <c r="Z93" s="17">
        <v>633768</v>
      </c>
      <c r="AA93" s="15" t="e">
        <f t="shared" ref="AA93:AA107" si="2">LEFT(S93,SEARCH("-",S93)-2)</f>
        <v>#VALUE!</v>
      </c>
      <c r="AB93" s="15" t="e">
        <f t="shared" ref="AB93:AB107" si="3">IF(ISBLANK(AA93),S93,AA93)</f>
        <v>#VALUE!</v>
      </c>
    </row>
    <row r="94" spans="1:28" x14ac:dyDescent="0.2">
      <c r="A94" s="9" t="s">
        <v>343</v>
      </c>
      <c r="B94" s="8">
        <v>13100</v>
      </c>
      <c r="C94" s="9" t="s">
        <v>551</v>
      </c>
      <c r="D94" s="8">
        <v>25500</v>
      </c>
      <c r="E94" s="9" t="s">
        <v>1056</v>
      </c>
      <c r="F94" s="8">
        <v>38400</v>
      </c>
      <c r="G94" s="15" t="s">
        <v>1054</v>
      </c>
      <c r="H94" s="15">
        <v>60300</v>
      </c>
      <c r="I94" s="15" t="s">
        <v>759</v>
      </c>
      <c r="J94" s="15">
        <v>69300</v>
      </c>
      <c r="K94" s="15" t="s">
        <v>1030</v>
      </c>
      <c r="L94" s="15">
        <v>95700</v>
      </c>
      <c r="M94" s="19" t="s">
        <v>1025</v>
      </c>
      <c r="N94" s="15">
        <v>119615</v>
      </c>
      <c r="O94" s="16" t="s">
        <v>317</v>
      </c>
      <c r="P94" s="15">
        <v>129200</v>
      </c>
      <c r="Q94" s="15" t="s">
        <v>1028</v>
      </c>
      <c r="R94" s="15">
        <v>145300</v>
      </c>
      <c r="S94" s="15" t="s">
        <v>1076</v>
      </c>
      <c r="T94" s="17">
        <v>388284</v>
      </c>
      <c r="U94" s="15" t="s">
        <v>1074</v>
      </c>
      <c r="V94" s="17">
        <v>483888</v>
      </c>
      <c r="W94" s="15" t="s">
        <v>1077</v>
      </c>
      <c r="X94" s="17">
        <v>590299</v>
      </c>
      <c r="Y94" s="22" t="s">
        <v>1079</v>
      </c>
      <c r="Z94" s="17">
        <v>604167</v>
      </c>
      <c r="AA94" s="15" t="e">
        <f t="shared" si="2"/>
        <v>#VALUE!</v>
      </c>
      <c r="AB94" s="15" t="e">
        <f t="shared" si="3"/>
        <v>#VALUE!</v>
      </c>
    </row>
    <row r="95" spans="1:28" x14ac:dyDescent="0.2">
      <c r="A95" s="9" t="s">
        <v>364</v>
      </c>
      <c r="B95" s="8">
        <v>12500</v>
      </c>
      <c r="C95" s="9" t="s">
        <v>1063</v>
      </c>
      <c r="D95" s="8">
        <v>25300</v>
      </c>
      <c r="E95" s="9" t="s">
        <v>551</v>
      </c>
      <c r="F95" s="8">
        <v>38400</v>
      </c>
      <c r="G95" s="15" t="s">
        <v>551</v>
      </c>
      <c r="H95" s="15">
        <v>57900</v>
      </c>
      <c r="I95" s="15" t="s">
        <v>995</v>
      </c>
      <c r="J95" s="15">
        <v>68500</v>
      </c>
      <c r="K95" s="15" t="s">
        <v>995</v>
      </c>
      <c r="L95" s="15">
        <v>95300</v>
      </c>
      <c r="M95" s="15" t="s">
        <v>493</v>
      </c>
      <c r="N95" s="15">
        <v>111800</v>
      </c>
      <c r="O95" s="16" t="s">
        <v>47</v>
      </c>
      <c r="P95" s="15">
        <v>127000</v>
      </c>
      <c r="Q95" s="15" t="s">
        <v>1029</v>
      </c>
      <c r="R95" s="15">
        <v>142500</v>
      </c>
      <c r="S95" s="15" t="s">
        <v>1070</v>
      </c>
      <c r="T95" s="17">
        <v>383545</v>
      </c>
      <c r="U95" s="15" t="s">
        <v>1080</v>
      </c>
      <c r="V95" s="17">
        <v>476299</v>
      </c>
      <c r="W95" s="15" t="s">
        <v>452</v>
      </c>
      <c r="X95" s="17">
        <v>587115</v>
      </c>
      <c r="Y95" s="22" t="s">
        <v>452</v>
      </c>
      <c r="Z95" s="17">
        <v>597788</v>
      </c>
      <c r="AA95" s="15" t="e">
        <f t="shared" si="2"/>
        <v>#VALUE!</v>
      </c>
      <c r="AB95" s="15" t="e">
        <f t="shared" si="3"/>
        <v>#VALUE!</v>
      </c>
    </row>
    <row r="96" spans="1:28" x14ac:dyDescent="0.2">
      <c r="A96" s="9" t="s">
        <v>104</v>
      </c>
      <c r="B96" s="8">
        <v>11300</v>
      </c>
      <c r="C96" s="9" t="s">
        <v>391</v>
      </c>
      <c r="D96" s="8">
        <v>25200</v>
      </c>
      <c r="E96" s="9" t="s">
        <v>237</v>
      </c>
      <c r="F96" s="8">
        <v>37500</v>
      </c>
      <c r="G96" s="15" t="s">
        <v>1061</v>
      </c>
      <c r="H96" s="15">
        <v>57700</v>
      </c>
      <c r="I96" s="15" t="s">
        <v>888</v>
      </c>
      <c r="J96" s="15">
        <v>67800</v>
      </c>
      <c r="K96" s="15" t="s">
        <v>1061</v>
      </c>
      <c r="L96" s="15">
        <v>94000</v>
      </c>
      <c r="M96" s="15" t="s">
        <v>962</v>
      </c>
      <c r="N96" s="15">
        <v>111100</v>
      </c>
      <c r="O96" s="16" t="s">
        <v>700</v>
      </c>
      <c r="P96" s="15">
        <v>127000</v>
      </c>
      <c r="Q96" s="15" t="s">
        <v>441</v>
      </c>
      <c r="R96" s="15">
        <v>142500</v>
      </c>
      <c r="S96" s="15" t="s">
        <v>1062</v>
      </c>
      <c r="T96" s="17">
        <v>383006</v>
      </c>
      <c r="U96" s="15" t="s">
        <v>1062</v>
      </c>
      <c r="V96" s="17">
        <v>472344</v>
      </c>
      <c r="W96" s="15" t="s">
        <v>1079</v>
      </c>
      <c r="X96" s="17">
        <v>564873</v>
      </c>
      <c r="Y96" s="22" t="s">
        <v>1080</v>
      </c>
      <c r="Z96" s="17">
        <v>596849</v>
      </c>
      <c r="AA96" s="15" t="e">
        <f t="shared" si="2"/>
        <v>#VALUE!</v>
      </c>
      <c r="AB96" s="15" t="e">
        <f t="shared" si="3"/>
        <v>#VALUE!</v>
      </c>
    </row>
    <row r="97" spans="1:28" x14ac:dyDescent="0.2">
      <c r="A97" s="9" t="s">
        <v>835</v>
      </c>
      <c r="B97" s="8">
        <v>10300</v>
      </c>
      <c r="C97" s="9" t="s">
        <v>364</v>
      </c>
      <c r="D97" s="8">
        <v>24900</v>
      </c>
      <c r="E97" s="9" t="s">
        <v>1058</v>
      </c>
      <c r="F97" s="8">
        <v>35600</v>
      </c>
      <c r="G97" s="15" t="s">
        <v>995</v>
      </c>
      <c r="H97" s="15">
        <v>57700</v>
      </c>
      <c r="I97" s="15" t="s">
        <v>551</v>
      </c>
      <c r="J97" s="15">
        <v>67400</v>
      </c>
      <c r="K97" s="15" t="s">
        <v>763</v>
      </c>
      <c r="L97" s="15">
        <v>92900</v>
      </c>
      <c r="M97" s="15" t="s">
        <v>1044</v>
      </c>
      <c r="N97" s="15">
        <v>108300</v>
      </c>
      <c r="O97" s="18" t="s">
        <v>512</v>
      </c>
      <c r="P97" s="15">
        <v>125800</v>
      </c>
      <c r="Q97" s="15" t="s">
        <v>802</v>
      </c>
      <c r="R97" s="15">
        <v>141700</v>
      </c>
      <c r="S97" s="15" t="s">
        <v>1073</v>
      </c>
      <c r="T97" s="17">
        <v>335113</v>
      </c>
      <c r="U97" s="15" t="s">
        <v>144</v>
      </c>
      <c r="V97" s="17">
        <v>464872</v>
      </c>
      <c r="W97" s="15" t="s">
        <v>1062</v>
      </c>
      <c r="X97" s="17">
        <v>564191</v>
      </c>
      <c r="Y97" s="22" t="s">
        <v>1081</v>
      </c>
      <c r="Z97" s="21">
        <v>574659</v>
      </c>
      <c r="AA97" s="15" t="e">
        <f t="shared" si="2"/>
        <v>#VALUE!</v>
      </c>
      <c r="AB97" s="15" t="e">
        <f t="shared" si="3"/>
        <v>#VALUE!</v>
      </c>
    </row>
    <row r="98" spans="1:28" x14ac:dyDescent="0.2">
      <c r="A98" s="9" t="s">
        <v>1064</v>
      </c>
      <c r="B98" s="8">
        <v>10200</v>
      </c>
      <c r="C98" s="9" t="s">
        <v>861</v>
      </c>
      <c r="D98" s="8">
        <v>23300</v>
      </c>
      <c r="E98" s="9" t="s">
        <v>1063</v>
      </c>
      <c r="F98" s="8">
        <v>35100</v>
      </c>
      <c r="G98" s="15" t="s">
        <v>198</v>
      </c>
      <c r="H98" s="15">
        <v>56100</v>
      </c>
      <c r="I98" s="15" t="s">
        <v>1052</v>
      </c>
      <c r="J98" s="15">
        <v>66100</v>
      </c>
      <c r="K98" s="15" t="s">
        <v>1034</v>
      </c>
      <c r="L98" s="15">
        <v>92100</v>
      </c>
      <c r="M98" s="15" t="s">
        <v>1034</v>
      </c>
      <c r="N98" s="15">
        <v>107800</v>
      </c>
      <c r="O98" s="16" t="s">
        <v>1040</v>
      </c>
      <c r="P98" s="15">
        <v>125600</v>
      </c>
      <c r="Q98" s="15" t="s">
        <v>763</v>
      </c>
      <c r="R98" s="15">
        <v>139700</v>
      </c>
      <c r="S98" s="15" t="s">
        <v>144</v>
      </c>
      <c r="T98" s="17">
        <v>319596</v>
      </c>
      <c r="U98" s="15" t="s">
        <v>1073</v>
      </c>
      <c r="V98" s="17">
        <v>440910</v>
      </c>
      <c r="W98" s="15" t="s">
        <v>1080</v>
      </c>
      <c r="X98" s="17">
        <v>543372</v>
      </c>
      <c r="Y98" s="22" t="s">
        <v>211</v>
      </c>
      <c r="Z98" s="21">
        <v>560793</v>
      </c>
      <c r="AB98" s="15" t="str">
        <f t="shared" si="3"/>
        <v>Boise City</v>
      </c>
    </row>
    <row r="99" spans="1:28" x14ac:dyDescent="0.2">
      <c r="A99" s="9" t="s">
        <v>1025</v>
      </c>
      <c r="B99" s="8">
        <v>10000</v>
      </c>
      <c r="C99" s="9" t="s">
        <v>962</v>
      </c>
      <c r="D99" s="8">
        <v>22700</v>
      </c>
      <c r="E99" s="9" t="s">
        <v>86</v>
      </c>
      <c r="F99" s="8">
        <v>34900</v>
      </c>
      <c r="G99" s="15" t="s">
        <v>1053</v>
      </c>
      <c r="H99" s="15">
        <v>53800</v>
      </c>
      <c r="I99" s="15" t="s">
        <v>1054</v>
      </c>
      <c r="J99" s="15">
        <v>65900</v>
      </c>
      <c r="K99" s="15" t="s">
        <v>759</v>
      </c>
      <c r="L99" s="15">
        <v>91900</v>
      </c>
      <c r="M99" s="15" t="s">
        <v>1023</v>
      </c>
      <c r="N99" s="15">
        <v>107800</v>
      </c>
      <c r="O99" s="16" t="s">
        <v>888</v>
      </c>
      <c r="P99" s="15">
        <v>125000</v>
      </c>
      <c r="Q99" s="15" t="s">
        <v>1030</v>
      </c>
      <c r="R99" s="15">
        <v>139100</v>
      </c>
      <c r="S99" s="15" t="s">
        <v>1078</v>
      </c>
      <c r="T99" s="17">
        <v>269407</v>
      </c>
      <c r="U99" s="15" t="s">
        <v>1078</v>
      </c>
      <c r="V99" s="17">
        <v>376775</v>
      </c>
      <c r="W99" s="15" t="s">
        <v>1078</v>
      </c>
      <c r="X99" s="17">
        <v>526885</v>
      </c>
      <c r="Y99" s="22" t="s">
        <v>1021</v>
      </c>
      <c r="Z99" s="21">
        <v>559891</v>
      </c>
      <c r="AA99" s="15" t="e">
        <f t="shared" si="2"/>
        <v>#VALUE!</v>
      </c>
      <c r="AB99" s="15" t="e">
        <f t="shared" si="3"/>
        <v>#VALUE!</v>
      </c>
    </row>
    <row r="100" spans="1:28" x14ac:dyDescent="0.2">
      <c r="A100" s="9" t="s">
        <v>662</v>
      </c>
      <c r="B100" s="8">
        <v>10000</v>
      </c>
      <c r="C100" s="9" t="s">
        <v>452</v>
      </c>
      <c r="D100" s="8">
        <v>21300</v>
      </c>
      <c r="E100" s="9" t="s">
        <v>391</v>
      </c>
      <c r="F100" s="8">
        <v>31000</v>
      </c>
      <c r="G100" s="15" t="s">
        <v>1025</v>
      </c>
      <c r="H100" s="15">
        <v>53600</v>
      </c>
      <c r="I100" s="15" t="s">
        <v>988</v>
      </c>
      <c r="J100" s="15">
        <v>65400</v>
      </c>
      <c r="K100" s="15" t="s">
        <v>364</v>
      </c>
      <c r="L100" s="15">
        <v>91700</v>
      </c>
      <c r="M100" s="15" t="s">
        <v>1043</v>
      </c>
      <c r="N100" s="15">
        <v>107700</v>
      </c>
      <c r="O100" s="16" t="s">
        <v>1060</v>
      </c>
      <c r="P100" s="15">
        <v>122500</v>
      </c>
      <c r="Q100" s="15" t="s">
        <v>1031</v>
      </c>
      <c r="R100" s="15">
        <v>138900</v>
      </c>
      <c r="S100" s="15" t="s">
        <v>1084</v>
      </c>
      <c r="T100" s="17">
        <v>268820</v>
      </c>
      <c r="U100" s="15" t="s">
        <v>1052</v>
      </c>
      <c r="V100" s="17">
        <v>376067</v>
      </c>
      <c r="W100" s="15" t="s">
        <v>507</v>
      </c>
      <c r="X100" s="21">
        <v>519446</v>
      </c>
      <c r="Y100" s="22" t="s">
        <v>1082</v>
      </c>
      <c r="Z100" s="21">
        <v>555485</v>
      </c>
      <c r="AA100" s="15" t="e">
        <f t="shared" si="2"/>
        <v>#VALUE!</v>
      </c>
      <c r="AB100" s="15" t="e">
        <f t="shared" si="3"/>
        <v>#VALUE!</v>
      </c>
    </row>
    <row r="101" spans="1:28" x14ac:dyDescent="0.2">
      <c r="A101" s="9" t="s">
        <v>1061</v>
      </c>
      <c r="B101" s="8">
        <v>9400</v>
      </c>
      <c r="C101" s="9" t="s">
        <v>1061</v>
      </c>
      <c r="D101" s="8">
        <v>20600</v>
      </c>
      <c r="E101" s="9" t="s">
        <v>236</v>
      </c>
      <c r="F101" s="8">
        <v>30100</v>
      </c>
      <c r="G101" s="15" t="s">
        <v>86</v>
      </c>
      <c r="H101" s="15">
        <v>53100</v>
      </c>
      <c r="I101" s="15" t="s">
        <v>198</v>
      </c>
      <c r="J101" s="15">
        <v>62100</v>
      </c>
      <c r="K101" s="15" t="s">
        <v>962</v>
      </c>
      <c r="L101" s="15">
        <v>87800</v>
      </c>
      <c r="M101" s="15" t="s">
        <v>1046</v>
      </c>
      <c r="N101" s="15">
        <v>104500</v>
      </c>
      <c r="O101" s="16" t="s">
        <v>1053</v>
      </c>
      <c r="P101" s="15">
        <v>122400</v>
      </c>
      <c r="Q101" s="15" t="s">
        <v>1032</v>
      </c>
      <c r="R101" s="15">
        <v>138000</v>
      </c>
      <c r="S101" s="15" t="s">
        <v>759</v>
      </c>
      <c r="T101" s="17">
        <v>268513</v>
      </c>
      <c r="U101" s="15" t="s">
        <v>1016</v>
      </c>
      <c r="V101" s="17">
        <v>375973</v>
      </c>
      <c r="W101" s="15" t="s">
        <v>1021</v>
      </c>
      <c r="X101" s="21">
        <v>514752</v>
      </c>
      <c r="Y101" s="22" t="s">
        <v>1034</v>
      </c>
      <c r="Z101" s="21">
        <v>550085</v>
      </c>
      <c r="AB101" s="15" t="str">
        <f t="shared" si="3"/>
        <v>Roanoke</v>
      </c>
    </row>
    <row r="102" spans="1:28" x14ac:dyDescent="0.2">
      <c r="A102" s="9" t="s">
        <v>222</v>
      </c>
      <c r="B102" s="8">
        <v>9400</v>
      </c>
      <c r="C102" s="9" t="s">
        <v>1058</v>
      </c>
      <c r="D102" s="8">
        <v>20200</v>
      </c>
      <c r="E102" s="9" t="s">
        <v>588</v>
      </c>
      <c r="F102" s="8">
        <v>29600</v>
      </c>
      <c r="G102" s="15" t="s">
        <v>923</v>
      </c>
      <c r="H102" s="15">
        <v>52800</v>
      </c>
      <c r="I102" s="15" t="s">
        <v>452</v>
      </c>
      <c r="J102" s="15">
        <v>62100</v>
      </c>
      <c r="K102" s="15" t="s">
        <v>237</v>
      </c>
      <c r="L102" s="15">
        <v>86900</v>
      </c>
      <c r="O102" s="18" t="s">
        <v>1027</v>
      </c>
      <c r="P102" s="15">
        <v>121600</v>
      </c>
      <c r="Q102" s="15" t="s">
        <v>1033</v>
      </c>
      <c r="R102" s="15">
        <v>136400</v>
      </c>
      <c r="S102" s="15" t="s">
        <v>52</v>
      </c>
      <c r="T102" s="17">
        <v>266021</v>
      </c>
      <c r="U102" s="15" t="s">
        <v>748</v>
      </c>
      <c r="V102" s="17">
        <v>373712</v>
      </c>
      <c r="W102" s="15" t="s">
        <v>603</v>
      </c>
      <c r="X102" s="21">
        <v>514451</v>
      </c>
      <c r="Y102" s="22" t="s">
        <v>603</v>
      </c>
      <c r="Z102" s="21">
        <v>549815</v>
      </c>
      <c r="AB102" s="15" t="str">
        <f t="shared" si="3"/>
        <v>Anchorage</v>
      </c>
    </row>
    <row r="103" spans="1:28" x14ac:dyDescent="0.2">
      <c r="A103" s="9" t="s">
        <v>1045</v>
      </c>
      <c r="B103" s="8">
        <v>9100</v>
      </c>
      <c r="C103" s="9" t="s">
        <v>1027</v>
      </c>
      <c r="D103" s="8">
        <v>19200</v>
      </c>
      <c r="E103" s="9" t="s">
        <v>988</v>
      </c>
      <c r="F103" s="8">
        <v>29100</v>
      </c>
      <c r="G103" s="15" t="s">
        <v>364</v>
      </c>
      <c r="H103" s="15">
        <v>52500</v>
      </c>
      <c r="I103" s="15" t="s">
        <v>1038</v>
      </c>
      <c r="J103" s="15">
        <v>60800</v>
      </c>
      <c r="K103" s="15" t="s">
        <v>923</v>
      </c>
      <c r="L103" s="15">
        <v>84700</v>
      </c>
      <c r="O103" s="16" t="s">
        <v>211</v>
      </c>
      <c r="P103" s="15">
        <v>119100</v>
      </c>
      <c r="Q103" s="15" t="s">
        <v>846</v>
      </c>
      <c r="R103" s="15">
        <v>133100</v>
      </c>
      <c r="S103" s="15" t="s">
        <v>130</v>
      </c>
      <c r="T103" s="17">
        <v>264497</v>
      </c>
      <c r="U103" s="15" t="s">
        <v>67</v>
      </c>
      <c r="V103" s="17">
        <v>369186</v>
      </c>
      <c r="W103" s="15" t="s">
        <v>1005</v>
      </c>
      <c r="X103" s="21">
        <v>514104</v>
      </c>
      <c r="Y103" s="22" t="s">
        <v>507</v>
      </c>
      <c r="Z103" s="21">
        <v>543557</v>
      </c>
      <c r="AB103" s="15" t="str">
        <f t="shared" si="3"/>
        <v>Binghamton</v>
      </c>
    </row>
    <row r="104" spans="1:28" x14ac:dyDescent="0.2">
      <c r="A104" s="9" t="s">
        <v>441</v>
      </c>
      <c r="B104" s="8">
        <v>8100</v>
      </c>
      <c r="C104" s="9" t="s">
        <v>222</v>
      </c>
      <c r="D104" s="8">
        <v>18500</v>
      </c>
      <c r="E104" s="9" t="s">
        <v>835</v>
      </c>
      <c r="F104" s="8">
        <v>25200</v>
      </c>
      <c r="G104" s="15" t="s">
        <v>1062</v>
      </c>
      <c r="H104" s="15">
        <v>52000</v>
      </c>
      <c r="I104" s="18" t="s">
        <v>364</v>
      </c>
      <c r="J104" s="15">
        <v>60700</v>
      </c>
      <c r="K104" s="15" t="s">
        <v>1050</v>
      </c>
      <c r="L104" s="15">
        <v>82800</v>
      </c>
      <c r="O104" s="18" t="s">
        <v>802</v>
      </c>
      <c r="P104" s="15">
        <v>118300</v>
      </c>
      <c r="Q104" s="15" t="s">
        <v>363</v>
      </c>
      <c r="R104" s="15">
        <v>131900</v>
      </c>
      <c r="S104" s="15" t="s">
        <v>167</v>
      </c>
      <c r="T104" s="17">
        <v>260120</v>
      </c>
      <c r="U104" s="15" t="s">
        <v>846</v>
      </c>
      <c r="V104" s="17">
        <v>368451</v>
      </c>
      <c r="X104" s="21"/>
      <c r="Y104" s="22" t="s">
        <v>1036</v>
      </c>
      <c r="Z104" s="21">
        <v>538952</v>
      </c>
      <c r="AA104" s="15" t="e">
        <f t="shared" si="2"/>
        <v>#VALUE!</v>
      </c>
      <c r="AB104" s="15" t="e">
        <f t="shared" si="3"/>
        <v>#VALUE!</v>
      </c>
    </row>
    <row r="105" spans="1:28" x14ac:dyDescent="0.2">
      <c r="A105" s="9" t="s">
        <v>908</v>
      </c>
      <c r="B105" s="8">
        <v>8000</v>
      </c>
      <c r="C105" s="9" t="s">
        <v>1062</v>
      </c>
      <c r="D105" s="8">
        <v>18200</v>
      </c>
      <c r="E105" s="9" t="s">
        <v>1027</v>
      </c>
      <c r="F105" s="8">
        <v>24400</v>
      </c>
      <c r="G105" s="15" t="s">
        <v>237</v>
      </c>
      <c r="H105" s="15">
        <v>51600</v>
      </c>
      <c r="I105" s="18" t="s">
        <v>1062</v>
      </c>
      <c r="J105" s="15">
        <v>60200</v>
      </c>
      <c r="K105" s="15" t="s">
        <v>846</v>
      </c>
      <c r="L105" s="15">
        <v>81600</v>
      </c>
      <c r="O105" s="16" t="s">
        <v>1022</v>
      </c>
      <c r="P105" s="15">
        <v>116000</v>
      </c>
      <c r="Q105" s="15" t="s">
        <v>962</v>
      </c>
      <c r="R105" s="15">
        <v>131900</v>
      </c>
      <c r="S105" s="15" t="s">
        <v>873</v>
      </c>
      <c r="T105" s="17">
        <v>259107</v>
      </c>
      <c r="U105" s="15" t="s">
        <v>921</v>
      </c>
      <c r="V105" s="17">
        <v>368011</v>
      </c>
      <c r="X105" s="21"/>
      <c r="Y105" s="22" t="s">
        <v>1005</v>
      </c>
      <c r="Z105" s="21">
        <v>535420</v>
      </c>
      <c r="AB105" s="15" t="str">
        <f t="shared" si="3"/>
        <v>Tallahassee</v>
      </c>
    </row>
    <row r="106" spans="1:28" x14ac:dyDescent="0.2">
      <c r="C106" s="9" t="s">
        <v>896</v>
      </c>
      <c r="D106" s="8">
        <v>18200</v>
      </c>
      <c r="G106" s="15" t="s">
        <v>739</v>
      </c>
      <c r="H106" s="15">
        <v>50100</v>
      </c>
      <c r="I106" s="18" t="s">
        <v>1025</v>
      </c>
      <c r="J106" s="15">
        <v>59300</v>
      </c>
      <c r="K106" s="15" t="s">
        <v>729</v>
      </c>
      <c r="L106" s="15">
        <v>80000</v>
      </c>
      <c r="O106" s="16" t="s">
        <v>1061</v>
      </c>
      <c r="P106" s="15">
        <v>115900</v>
      </c>
      <c r="Q106" s="15" t="s">
        <v>325</v>
      </c>
      <c r="R106" s="15">
        <v>130500</v>
      </c>
      <c r="S106" s="15" t="s">
        <v>802</v>
      </c>
      <c r="T106" s="17">
        <v>257899</v>
      </c>
      <c r="U106" s="15" t="s">
        <v>438</v>
      </c>
      <c r="V106" s="17">
        <v>367122</v>
      </c>
      <c r="X106" s="21"/>
      <c r="AB106" s="15" t="str">
        <f t="shared" si="3"/>
        <v>Savannah</v>
      </c>
    </row>
    <row r="107" spans="1:28" x14ac:dyDescent="0.2">
      <c r="C107" s="9" t="s">
        <v>144</v>
      </c>
      <c r="D107" s="8">
        <v>17400</v>
      </c>
      <c r="I107" s="18" t="s">
        <v>1061</v>
      </c>
      <c r="J107" s="15">
        <v>59100</v>
      </c>
      <c r="O107" s="18" t="s">
        <v>23</v>
      </c>
      <c r="P107" s="15">
        <v>115800</v>
      </c>
      <c r="Q107" s="15" t="s">
        <v>1034</v>
      </c>
      <c r="R107" s="15">
        <v>130400</v>
      </c>
      <c r="S107" s="15" t="s">
        <v>752</v>
      </c>
      <c r="T107" s="17">
        <v>257193</v>
      </c>
      <c r="U107" s="15" t="s">
        <v>359</v>
      </c>
      <c r="V107" s="17">
        <v>362476</v>
      </c>
      <c r="X107" s="21"/>
      <c r="AB107" s="15" t="str">
        <f t="shared" si="3"/>
        <v>Reno</v>
      </c>
    </row>
    <row r="108" spans="1:28" x14ac:dyDescent="0.2">
      <c r="C108" s="9" t="s">
        <v>1026</v>
      </c>
      <c r="D108" s="8">
        <v>16800</v>
      </c>
      <c r="O108" s="15"/>
      <c r="T108" s="21"/>
      <c r="V108" s="21"/>
      <c r="X108" s="21"/>
    </row>
    <row r="109" spans="1:28" x14ac:dyDescent="0.2">
      <c r="T109" s="21"/>
      <c r="V109" s="21"/>
    </row>
    <row r="110" spans="1:28" x14ac:dyDescent="0.2">
      <c r="R110" s="21"/>
      <c r="T110" s="21"/>
    </row>
    <row r="111" spans="1:28" x14ac:dyDescent="0.2">
      <c r="T111" s="21"/>
      <c r="V111" s="21"/>
    </row>
    <row r="112" spans="1:28" x14ac:dyDescent="0.2">
      <c r="T112" s="21"/>
      <c r="V112" s="21"/>
    </row>
  </sheetData>
  <sortState ref="A1:A11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2019-09-10T21:31:34Z</dcterms:created>
  <dcterms:modified xsi:type="dcterms:W3CDTF">2019-09-21T09:49:00Z</dcterms:modified>
</cp:coreProperties>
</file>