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.sharepoint.com/teams/GE35_TMP00773/Gedeelde documenten/General/Data extractie/"/>
    </mc:Choice>
  </mc:AlternateContent>
  <xr:revisionPtr revIDLastSave="11450" documentId="11_5F67C39C2CDA1652D79C4D70BB24CAAE3773F06D" xr6:coauthVersionLast="45" xr6:coauthVersionMax="45" xr10:uidLastSave="{D426E134-657E-FF4F-8B24-B3A0F8ACE67B}"/>
  <bookViews>
    <workbookView xWindow="0" yWindow="460" windowWidth="28800" windowHeight="17540" firstSheet="2" activeTab="2" xr2:uid="{00000000-000D-0000-FFFF-FFFF00000000}"/>
  </bookViews>
  <sheets>
    <sheet name="Excluded_single" sheetId="7" r:id="rId1"/>
    <sheet name="Excluded_cohort" sheetId="4" r:id="rId2"/>
    <sheet name="Single cases" sheetId="1" r:id="rId3"/>
    <sheet name="Cohorts" sheetId="2" r:id="rId4"/>
    <sheet name="Count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3" i="2" l="1"/>
  <c r="AH91" i="2"/>
  <c r="H13" i="3"/>
  <c r="G22" i="4" l="1"/>
  <c r="EF131" i="1" l="1"/>
  <c r="EF129" i="1"/>
  <c r="EF17" i="1"/>
  <c r="ED131" i="1"/>
  <c r="ED129" i="1"/>
  <c r="AA22" i="2"/>
  <c r="DZ129" i="1"/>
  <c r="DZ131" i="1"/>
  <c r="Z20" i="2" l="1"/>
  <c r="DV17" i="1"/>
  <c r="DU17" i="1"/>
  <c r="DT17" i="1"/>
  <c r="DR17" i="1"/>
  <c r="DQ17" i="1"/>
  <c r="DP17" i="1"/>
  <c r="DE131" i="1" l="1"/>
  <c r="DD131" i="1"/>
  <c r="DC131" i="1"/>
  <c r="DB131" i="1"/>
  <c r="DA131" i="1"/>
  <c r="DE17" i="1"/>
  <c r="DD17" i="1"/>
  <c r="DB17" i="1"/>
  <c r="DA17" i="1"/>
  <c r="CH129" i="1" l="1"/>
  <c r="CH131" i="1"/>
  <c r="CG129" i="1"/>
  <c r="CG131" i="1"/>
  <c r="T81" i="2" l="1"/>
  <c r="T77" i="2"/>
  <c r="BH131" i="1" l="1"/>
  <c r="C4" i="3" l="1"/>
  <c r="C3" i="3"/>
  <c r="AH131" i="1"/>
  <c r="AH129" i="1"/>
  <c r="C6" i="3" l="1"/>
  <c r="C13" i="3" s="1"/>
</calcChain>
</file>

<file path=xl/sharedStrings.xml><?xml version="1.0" encoding="utf-8"?>
<sst xmlns="http://schemas.openxmlformats.org/spreadsheetml/2006/main" count="6559" uniqueCount="1353">
  <si>
    <t>NOT EXCLUDED</t>
  </si>
  <si>
    <t>too little data? exclude? AGREE</t>
  </si>
  <si>
    <t>exclude? Covid unknown</t>
  </si>
  <si>
    <t>Record</t>
  </si>
  <si>
    <t>variable_id</t>
  </si>
  <si>
    <t>Overlap with Pouletty et al?</t>
  </si>
  <si>
    <t>Doi</t>
  </si>
  <si>
    <t>https://doi.org/10.1111/dth.13770</t>
  </si>
  <si>
    <t>https://doi.org/10.1111/jdv.16666</t>
  </si>
  <si>
    <t>https://doi.org/10.1097/inf.0000000000002802</t>
  </si>
  <si>
    <t>doi</t>
  </si>
  <si>
    <t>https://dx.doi.org/10.1007%2Fs00381-020-04755-8</t>
  </si>
  <si>
    <t>https://doi.org/10.1016/S2352-4642(20)30175-9</t>
  </si>
  <si>
    <t>Date of publication</t>
  </si>
  <si>
    <t>date_of_publication</t>
  </si>
  <si>
    <t>First author</t>
  </si>
  <si>
    <t>Yozgat et al</t>
  </si>
  <si>
    <t>Labé et al.</t>
  </si>
  <si>
    <t>Italy</t>
  </si>
  <si>
    <t>Country</t>
  </si>
  <si>
    <t>country</t>
  </si>
  <si>
    <t>US</t>
  </si>
  <si>
    <t>France</t>
  </si>
  <si>
    <t>Journal</t>
  </si>
  <si>
    <t xml:space="preserve">Dermatologic therapy </t>
  </si>
  <si>
    <t>Journal of the European Academy of Dermatology and Venereology</t>
  </si>
  <si>
    <t>Buonsenso et al.</t>
  </si>
  <si>
    <t>first_author</t>
  </si>
  <si>
    <t>Schupper et al.</t>
  </si>
  <si>
    <t>Ouldali et al.</t>
  </si>
  <si>
    <t>Pediatr Infect Dis J</t>
  </si>
  <si>
    <t>journal</t>
  </si>
  <si>
    <t>Childs Nerv Syst.</t>
  </si>
  <si>
    <t>Lancet Child &amp; Adolesc Health</t>
  </si>
  <si>
    <t>Primary input by</t>
  </si>
  <si>
    <t>LH</t>
  </si>
  <si>
    <t xml:space="preserve">. </t>
  </si>
  <si>
    <t>Cross-checked by</t>
  </si>
  <si>
    <t>RVP</t>
  </si>
  <si>
    <t>prim_input</t>
  </si>
  <si>
    <t>cross_check</t>
  </si>
  <si>
    <t>Patient ID in publication</t>
  </si>
  <si>
    <t>NA</t>
  </si>
  <si>
    <t>Case 1</t>
  </si>
  <si>
    <t>Patient 34</t>
  </si>
  <si>
    <t>patientID_pub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</si>
  <si>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</si>
  <si>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</si>
  <si>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</si>
  <si>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</si>
  <si>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</si>
  <si>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</si>
  <si>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</si>
  <si>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</si>
  <si>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</si>
  <si>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</si>
  <si>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characteristics:</t>
  </si>
  <si>
    <t>Patient 128</t>
  </si>
  <si>
    <t>Internal patient ID</t>
  </si>
  <si>
    <t>patientID_int</t>
  </si>
  <si>
    <t>Patient 108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</si>
  <si>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</si>
  <si>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</si>
  <si>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</si>
  <si>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</si>
  <si>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</si>
  <si>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</si>
  <si>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</si>
  <si>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</si>
  <si>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</si>
  <si>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</si>
  <si>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Sex</t>
  </si>
  <si>
    <t>M/F</t>
  </si>
  <si>
    <t>F</t>
  </si>
  <si>
    <t>notes</t>
  </si>
  <si>
    <t>NOT COUNT AS CASES IN TOTAL? lab values in cohorts</t>
  </si>
  <si>
    <t>Age</t>
  </si>
  <si>
    <t>y</t>
  </si>
  <si>
    <t>M</t>
  </si>
  <si>
    <t>Ethnicity</t>
  </si>
  <si>
    <t>White/Black/Asian/Hispanic/Other</t>
  </si>
  <si>
    <t>sex</t>
  </si>
  <si>
    <t>Length</t>
  </si>
  <si>
    <t>cm</t>
  </si>
  <si>
    <t>age</t>
  </si>
  <si>
    <t>Weight</t>
  </si>
  <si>
    <t>kg</t>
  </si>
  <si>
    <t>ethnicity</t>
  </si>
  <si>
    <t>BMI</t>
  </si>
  <si>
    <t>kg/m²</t>
  </si>
  <si>
    <t>length</t>
  </si>
  <si>
    <t>Overweight/obesity (BMI&gt;25)</t>
  </si>
  <si>
    <t>yes/no</t>
  </si>
  <si>
    <t>weight</t>
  </si>
  <si>
    <t>Comorbidities:</t>
  </si>
  <si>
    <t>overweight</t>
  </si>
  <si>
    <t>Cardiovascular disease</t>
  </si>
  <si>
    <t>yes/no/NA</t>
  </si>
  <si>
    <t>specify</t>
  </si>
  <si>
    <t>VSD</t>
  </si>
  <si>
    <t>Respiratory disease</t>
  </si>
  <si>
    <t>comorb_cardiovasc</t>
  </si>
  <si>
    <t>asthma</t>
  </si>
  <si>
    <t>comorb_resp</t>
  </si>
  <si>
    <t>hay fever</t>
  </si>
  <si>
    <t>comorb_resp_astma</t>
  </si>
  <si>
    <t>comorb_resp_hay</t>
  </si>
  <si>
    <t>Diabetes Mellitus</t>
  </si>
  <si>
    <t>tracheomalacia</t>
  </si>
  <si>
    <t>comorb_diabetes</t>
  </si>
  <si>
    <t>Renal disease</t>
  </si>
  <si>
    <t>comorb_renal</t>
  </si>
  <si>
    <t>Malignancy/Cancer</t>
  </si>
  <si>
    <t>comorb_malignancy</t>
  </si>
  <si>
    <t>Immunodeficiency</t>
  </si>
  <si>
    <t>comorb_immunodef</t>
  </si>
  <si>
    <t>Other</t>
  </si>
  <si>
    <t>CAH</t>
  </si>
  <si>
    <t>hypothyroidism</t>
  </si>
  <si>
    <t>comorb_CAH</t>
  </si>
  <si>
    <t>alopecia areata</t>
  </si>
  <si>
    <t>comorb_hypothyr</t>
  </si>
  <si>
    <t>Crohn's disease</t>
  </si>
  <si>
    <t>comorb_alopecia</t>
  </si>
  <si>
    <t>PFAPA syndrome</t>
  </si>
  <si>
    <t>comorb_crohn</t>
  </si>
  <si>
    <t>NAFLD</t>
  </si>
  <si>
    <t>comorb_PFAPA</t>
  </si>
  <si>
    <t>Short bowel syndrome</t>
  </si>
  <si>
    <t>comorb_NAFLD</t>
  </si>
  <si>
    <t>comorb_SBS</t>
  </si>
  <si>
    <t>SARS-CoV-2:</t>
  </si>
  <si>
    <t>Tracheomalacia</t>
  </si>
  <si>
    <t>comorb_tracheomalacia</t>
  </si>
  <si>
    <t>Close contacts with confirmed or suspicious COVID-19</t>
  </si>
  <si>
    <t>eczema</t>
  </si>
  <si>
    <t>comorb_eczema</t>
  </si>
  <si>
    <t>Respiratory PCR</t>
  </si>
  <si>
    <t>pos/neg</t>
  </si>
  <si>
    <t>neg</t>
  </si>
  <si>
    <t>constipation</t>
  </si>
  <si>
    <t>comorb_constipation</t>
  </si>
  <si>
    <t>Fecal PCR</t>
  </si>
  <si>
    <t>G6PDH</t>
  </si>
  <si>
    <t>comorb_G6PDH</t>
  </si>
  <si>
    <t>Serology</t>
  </si>
  <si>
    <t>JIA</t>
  </si>
  <si>
    <t>comorb_JIA</t>
  </si>
  <si>
    <t>IgA</t>
  </si>
  <si>
    <t>IgM</t>
  </si>
  <si>
    <t>covid_closecontact</t>
  </si>
  <si>
    <t>IgG</t>
  </si>
  <si>
    <t>covid_PCR_pos</t>
  </si>
  <si>
    <t>covid_PCR_stool_pos</t>
  </si>
  <si>
    <t>Clinical symptoms</t>
  </si>
  <si>
    <t>covid_sero_pos</t>
  </si>
  <si>
    <t>Fever</t>
  </si>
  <si>
    <t>yes</t>
  </si>
  <si>
    <t>covid_IgA_pos</t>
  </si>
  <si>
    <t>Days of fever</t>
  </si>
  <si>
    <t>#</t>
  </si>
  <si>
    <t>covid_IgM_pos</t>
  </si>
  <si>
    <t>covid_IgG_pos</t>
  </si>
  <si>
    <t>URT</t>
  </si>
  <si>
    <t>Dyspnea</t>
  </si>
  <si>
    <t>symp_fever</t>
  </si>
  <si>
    <t>Pneumonia / infiltrate</t>
  </si>
  <si>
    <t>symp_fever_days</t>
  </si>
  <si>
    <t>Respiratory failure</t>
  </si>
  <si>
    <t>Chest pain</t>
  </si>
  <si>
    <t>symp_resp_NS</t>
  </si>
  <si>
    <t>symp_resp_URT</t>
  </si>
  <si>
    <t>GI symptoms</t>
  </si>
  <si>
    <t>symp_resp_dyspnea</t>
  </si>
  <si>
    <t>Abdominal pain</t>
  </si>
  <si>
    <t>symp_resp_pneumonia</t>
  </si>
  <si>
    <t>Vomiting</t>
  </si>
  <si>
    <t>symp_resp_failure</t>
  </si>
  <si>
    <t>Diarrhoea</t>
  </si>
  <si>
    <t>symp_resp_chestpain</t>
  </si>
  <si>
    <t>Ileitis/colitis/ileocolitis</t>
  </si>
  <si>
    <t>symp_GI_NS</t>
  </si>
  <si>
    <t>Neurological</t>
  </si>
  <si>
    <t>symp_GI_abdopain</t>
  </si>
  <si>
    <t>GCS</t>
  </si>
  <si>
    <t>3-15</t>
  </si>
  <si>
    <t>symp_GI_vomiting</t>
  </si>
  <si>
    <t>Headache</t>
  </si>
  <si>
    <t>symp_GI_diarrh</t>
  </si>
  <si>
    <t>Meningitis</t>
  </si>
  <si>
    <t>symp_GI_colitis</t>
  </si>
  <si>
    <t>Meningism</t>
  </si>
  <si>
    <t>Encephalopathy</t>
  </si>
  <si>
    <t>Asthenia/lethargy</t>
  </si>
  <si>
    <t>symp_neuro_GCS</t>
  </si>
  <si>
    <t>Irritability</t>
  </si>
  <si>
    <t>symp_neuro_headache</t>
  </si>
  <si>
    <t>symp_neuro_meningitis</t>
  </si>
  <si>
    <t>Dermatological</t>
  </si>
  <si>
    <t>symp_neuro_meningism</t>
  </si>
  <si>
    <t>Skin blisters</t>
  </si>
  <si>
    <t>symp_neuro_encefalo</t>
  </si>
  <si>
    <t>Urticaria</t>
  </si>
  <si>
    <t>symp_neuro_asthenia</t>
  </si>
  <si>
    <t>Erythema multiforme</t>
  </si>
  <si>
    <t>symp_neuro_irritab</t>
  </si>
  <si>
    <t>Renal</t>
  </si>
  <si>
    <t>symp_dermato_NS</t>
  </si>
  <si>
    <t>AKI</t>
  </si>
  <si>
    <t>symp_dermato_blist</t>
  </si>
  <si>
    <t>pyelonephritis</t>
  </si>
  <si>
    <t>symp_dermato_urticaria</t>
  </si>
  <si>
    <t>Myocarditis</t>
  </si>
  <si>
    <t>symp_renal_NS</t>
  </si>
  <si>
    <t>Pericarditis/effusion</t>
  </si>
  <si>
    <t>symp_renal_AKI</t>
  </si>
  <si>
    <t>Coronary dilatation</t>
  </si>
  <si>
    <t>symp_renal_APN</t>
  </si>
  <si>
    <t>Aneurysm</t>
  </si>
  <si>
    <t>LV dysfunction LVEF 30-55%</t>
  </si>
  <si>
    <t>LV dysfunction LVEF &lt;30%</t>
  </si>
  <si>
    <t>symp_cardiovasc_myocard</t>
  </si>
  <si>
    <t>Shock/hypotension</t>
  </si>
  <si>
    <t>symp_cardiovasc_pericard</t>
  </si>
  <si>
    <t>LVEF</t>
  </si>
  <si>
    <t>%</t>
  </si>
  <si>
    <t>symp_cardiovasc_cordilat</t>
  </si>
  <si>
    <t>Tachycardia</t>
  </si>
  <si>
    <t>symp_cardiovasc_aneurysm</t>
  </si>
  <si>
    <t>Arrythmia</t>
  </si>
  <si>
    <t>symp_cardiovasc_LV_30to55</t>
  </si>
  <si>
    <t>symp_cardiovasc_LV_less30</t>
  </si>
  <si>
    <t>Kawasaki criteria</t>
  </si>
  <si>
    <t>symp_cardiovasc_shock</t>
  </si>
  <si>
    <t>Typical Kawasaki (&gt;=4)</t>
  </si>
  <si>
    <t>symp_cardiovasc_LVEF</t>
  </si>
  <si>
    <t>Atypical Kawasaki (2-3)</t>
  </si>
  <si>
    <t>no</t>
  </si>
  <si>
    <t>symp_cardiovasc_tachycard</t>
  </si>
  <si>
    <t>Fever &gt;= 5 days</t>
  </si>
  <si>
    <t>symp_cardiovasc_arrhyt</t>
  </si>
  <si>
    <t>Exanthema</t>
  </si>
  <si>
    <t>Extremity changes</t>
  </si>
  <si>
    <t>Lip/tongue abnormalities</t>
  </si>
  <si>
    <t>Complete Kawasaki (&gt;=4)</t>
  </si>
  <si>
    <t>kawasaki_complete</t>
  </si>
  <si>
    <t>Cervical adenopathy</t>
  </si>
  <si>
    <t>Incomplete Kawasaki (2-3): WAAR = fever &gt;=5d + 2-3 criteria</t>
  </si>
  <si>
    <t>kawasaki_incomplete</t>
  </si>
  <si>
    <t>Non-exudative conjunctivitis</t>
  </si>
  <si>
    <t>kawasaki_fever</t>
  </si>
  <si>
    <t>kawasaki_exanthema</t>
  </si>
  <si>
    <t>Kobayashi score</t>
  </si>
  <si>
    <t>kawasaki_extremity</t>
  </si>
  <si>
    <t>kawasaki_mouth</t>
  </si>
  <si>
    <t>kawasaki_cervical</t>
  </si>
  <si>
    <t>MAS</t>
  </si>
  <si>
    <t>kawasaki_conjunctivitis</t>
  </si>
  <si>
    <t>Serous effusion other than pericarditis</t>
  </si>
  <si>
    <t>kawasaki_koyobashi</t>
  </si>
  <si>
    <t>Laboratory tests:</t>
  </si>
  <si>
    <t>Hb (lowest)</t>
  </si>
  <si>
    <t>g/dl</t>
  </si>
  <si>
    <t>symp_other</t>
  </si>
  <si>
    <t>Anemia (&lt;10 g/dl)</t>
  </si>
  <si>
    <t>symp_MAS</t>
  </si>
  <si>
    <t>White blood count (highest)</t>
  </si>
  <si>
    <t>/µl</t>
  </si>
  <si>
    <t>symp_effusion</t>
  </si>
  <si>
    <t>Leukopenia (&lt;5000/µl)</t>
  </si>
  <si>
    <t>Hyperleukocytosis (&gt;17.500/µl)</t>
  </si>
  <si>
    <t>Lymphocytes (lowest)</t>
  </si>
  <si>
    <t>lab_Hb_lowest</t>
  </si>
  <si>
    <t>Lymphopenia (&lt;1250/µl)</t>
  </si>
  <si>
    <t>lab_anemia</t>
  </si>
  <si>
    <t>Neutrophils (highest)</t>
  </si>
  <si>
    <t>lab_WBC_highest</t>
  </si>
  <si>
    <t>Neutropenia (&lt;1500/µl)</t>
  </si>
  <si>
    <t>lab_leukopenia</t>
  </si>
  <si>
    <t>Neutrophilia (&gt;8000/µl)</t>
  </si>
  <si>
    <t>lab_hyperleuko</t>
  </si>
  <si>
    <t>Platelets (lowest)</t>
  </si>
  <si>
    <t>lab_lymphocytes_lowest</t>
  </si>
  <si>
    <t>Thrombopenia (&lt;50.000/µl)</t>
  </si>
  <si>
    <t>lab_lymphopenia</t>
  </si>
  <si>
    <t>Trombocytosis (&gt;500.000/µl)</t>
  </si>
  <si>
    <t>lab_neutrophils</t>
  </si>
  <si>
    <t>lab_neutropenia</t>
  </si>
  <si>
    <t>Sodium</t>
  </si>
  <si>
    <t>mmol/l</t>
  </si>
  <si>
    <t>lab_neutrophilia</t>
  </si>
  <si>
    <t>Hyponatriemia (&lt;130mmol/l)</t>
  </si>
  <si>
    <t>Platelets (NS)</t>
  </si>
  <si>
    <t>lab_platelets_NS</t>
  </si>
  <si>
    <t>Ferritin NS</t>
  </si>
  <si>
    <t>ng/ml</t>
  </si>
  <si>
    <t>Platelet (highest)</t>
  </si>
  <si>
    <t>lab_platelets_highest</t>
  </si>
  <si>
    <t>Ferritin admission</t>
  </si>
  <si>
    <t>Platelet (lowest)</t>
  </si>
  <si>
    <t>lab_platelets_lowest</t>
  </si>
  <si>
    <t>Ferritin peak</t>
  </si>
  <si>
    <t>lab_thrombopenia</t>
  </si>
  <si>
    <t>lab_thrombocytosis</t>
  </si>
  <si>
    <t>D-dimer NS</t>
  </si>
  <si>
    <t>D-dimer peak</t>
  </si>
  <si>
    <t>lab_sodium</t>
  </si>
  <si>
    <t>lab_hypoNa</t>
  </si>
  <si>
    <t>Lactate at admission</t>
  </si>
  <si>
    <t>lab_ferritin_NS</t>
  </si>
  <si>
    <t>lab_ferritin_admis</t>
  </si>
  <si>
    <t>Fibrinogen</t>
  </si>
  <si>
    <t>mg/dl</t>
  </si>
  <si>
    <t>lab_ferritin_peak</t>
  </si>
  <si>
    <t>Triglycerides</t>
  </si>
  <si>
    <t>Albumin at admission</t>
  </si>
  <si>
    <t>g/l</t>
  </si>
  <si>
    <t>lab_Ddim_NS</t>
  </si>
  <si>
    <t>Albumin lowest</t>
  </si>
  <si>
    <t>lab_Ddim_peak</t>
  </si>
  <si>
    <t>Albumin NS</t>
  </si>
  <si>
    <t>Creatinin</t>
  </si>
  <si>
    <t>lab_lactate</t>
  </si>
  <si>
    <t>AST</t>
  </si>
  <si>
    <t>U/L</t>
  </si>
  <si>
    <t>ALT peak</t>
  </si>
  <si>
    <t>lab_fibrino</t>
  </si>
  <si>
    <t>ALT NS</t>
  </si>
  <si>
    <t>lab_triglyc</t>
  </si>
  <si>
    <t>lab_albumin_admis</t>
  </si>
  <si>
    <t>CK</t>
  </si>
  <si>
    <t>U/l</t>
  </si>
  <si>
    <t>lab_albumin_lowest</t>
  </si>
  <si>
    <t>LDH</t>
  </si>
  <si>
    <t>lab_albumin_NS</t>
  </si>
  <si>
    <t>hs Troponin at admission</t>
  </si>
  <si>
    <t>ng/l</t>
  </si>
  <si>
    <t>lab_creat</t>
  </si>
  <si>
    <t>hs Troponin max</t>
  </si>
  <si>
    <t>lab_AST</t>
  </si>
  <si>
    <t>NTproBNP</t>
  </si>
  <si>
    <t>pg/ml</t>
  </si>
  <si>
    <t>lab_ALT_peak</t>
  </si>
  <si>
    <t>BNP at admission</t>
  </si>
  <si>
    <t>lab_ALT_NS</t>
  </si>
  <si>
    <t>BNP max</t>
  </si>
  <si>
    <t>lab_CK</t>
  </si>
  <si>
    <t>CRP at admission</t>
  </si>
  <si>
    <t>mg/l</t>
  </si>
  <si>
    <t>lab_LDH</t>
  </si>
  <si>
    <t>CRP NS</t>
  </si>
  <si>
    <t>lab_troponin_admis</t>
  </si>
  <si>
    <t>CRP peak</t>
  </si>
  <si>
    <t>lab_troponin_max</t>
  </si>
  <si>
    <t>Procalcitonine at admission</t>
  </si>
  <si>
    <t>lab_NTproBNP</t>
  </si>
  <si>
    <t>Procalcitonine peak</t>
  </si>
  <si>
    <t>lab_BNP_admis</t>
  </si>
  <si>
    <t>Procalcitonine NS</t>
  </si>
  <si>
    <t>lab_BNP_max</t>
  </si>
  <si>
    <t>ESR</t>
  </si>
  <si>
    <t>mm/u</t>
  </si>
  <si>
    <t>lab_CRP_admis</t>
  </si>
  <si>
    <t>IL-6</t>
  </si>
  <si>
    <t>lab_CRP_NS</t>
  </si>
  <si>
    <t>IL-8</t>
  </si>
  <si>
    <t>lab_CRP_peak</t>
  </si>
  <si>
    <t>TNFa</t>
  </si>
  <si>
    <t>lab_PCT_admis</t>
  </si>
  <si>
    <t>IL1b</t>
  </si>
  <si>
    <t>lab_PCT_peak</t>
  </si>
  <si>
    <t>IL2</t>
  </si>
  <si>
    <t>lab_PCT_NS</t>
  </si>
  <si>
    <t>lab_ESR</t>
  </si>
  <si>
    <t>Complement</t>
  </si>
  <si>
    <t>&gt;150</t>
  </si>
  <si>
    <t>lab_IL6</t>
  </si>
  <si>
    <t>Immunoglobulins</t>
  </si>
  <si>
    <t>lab_IL8</t>
  </si>
  <si>
    <t>lab_TNF</t>
  </si>
  <si>
    <t>Urine</t>
  </si>
  <si>
    <t>lab_IL1</t>
  </si>
  <si>
    <t>lab_IL2</t>
  </si>
  <si>
    <t>Radiological :</t>
  </si>
  <si>
    <t>Chest X-ray</t>
  </si>
  <si>
    <t>lab_complement</t>
  </si>
  <si>
    <t>Chest CT</t>
  </si>
  <si>
    <t>lab_Igs</t>
  </si>
  <si>
    <t>Admission data :</t>
  </si>
  <si>
    <t>lab_urine</t>
  </si>
  <si>
    <t>Days of hospitalisation</t>
  </si>
  <si>
    <t>Days of ICU care</t>
  </si>
  <si>
    <t>Admission PICU</t>
  </si>
  <si>
    <t>PELOD2 at admission</t>
  </si>
  <si>
    <t>score</t>
  </si>
  <si>
    <t>Critical care interventions:</t>
  </si>
  <si>
    <t>Non-invasive ventilation</t>
  </si>
  <si>
    <t>days</t>
  </si>
  <si>
    <t>admis_hosp_days</t>
  </si>
  <si>
    <t>Invasive ventilation</t>
  </si>
  <si>
    <t>admis_ICU_days</t>
  </si>
  <si>
    <t>admis_PICU_admis</t>
  </si>
  <si>
    <t>Inotropes/vasopressors</t>
  </si>
  <si>
    <t>lab_PELOD2</t>
  </si>
  <si>
    <t>ECMO</t>
  </si>
  <si>
    <t>critcare_NIV</t>
  </si>
  <si>
    <t>Renal replacement</t>
  </si>
  <si>
    <t>critcare_NIV_days</t>
  </si>
  <si>
    <t>critcare_MV</t>
  </si>
  <si>
    <t>critcare_MV_days</t>
  </si>
  <si>
    <t>Therapeutics</t>
  </si>
  <si>
    <t>critcare_inotrop</t>
  </si>
  <si>
    <t>Corticosteroids</t>
  </si>
  <si>
    <t>critcare_inotrop_days</t>
  </si>
  <si>
    <t>critcare_ECMO</t>
  </si>
  <si>
    <t>Aspirin low dose</t>
  </si>
  <si>
    <t>critcare_ECMO_days</t>
  </si>
  <si>
    <t>critcare_RRT</t>
  </si>
  <si>
    <t>Aspirin high dose</t>
  </si>
  <si>
    <t>Aspirin NS</t>
  </si>
  <si>
    <t>Heparin</t>
  </si>
  <si>
    <t>rx_cortic</t>
  </si>
  <si>
    <t>IVIG at least once</t>
  </si>
  <si>
    <t>rx_aspirin_low</t>
  </si>
  <si>
    <t>IVIG more than once</t>
  </si>
  <si>
    <t>rx_aspirin_high</t>
  </si>
  <si>
    <t>Biotherapeutics</t>
  </si>
  <si>
    <t>rx_aspirin_NS</t>
  </si>
  <si>
    <t>Anakinra</t>
  </si>
  <si>
    <t>rx_heparin</t>
  </si>
  <si>
    <t>Tocilizumab</t>
  </si>
  <si>
    <t>Infliximab</t>
  </si>
  <si>
    <t>rx_IVIg_once</t>
  </si>
  <si>
    <t>Antibiotics</t>
  </si>
  <si>
    <t>Convalescent plasma</t>
  </si>
  <si>
    <t>rx_IVIg_multip</t>
  </si>
  <si>
    <t>Remdesivir</t>
  </si>
  <si>
    <t>Outcome</t>
  </si>
  <si>
    <t>rx_anakinra</t>
  </si>
  <si>
    <t>Death</t>
  </si>
  <si>
    <t>rx_tocilizumab</t>
  </si>
  <si>
    <t>Residual LV dysfunction at discharge/follow-up</t>
  </si>
  <si>
    <t>rx_infliximab</t>
  </si>
  <si>
    <t>rx_antibiotics</t>
  </si>
  <si>
    <t>rx_plasma</t>
  </si>
  <si>
    <t>rx_remdesivir</t>
  </si>
  <si>
    <t>outcome_death</t>
  </si>
  <si>
    <t>outcome_LVdysf</t>
  </si>
  <si>
    <t>infarction and ICH on ECMO</t>
  </si>
  <si>
    <t>EXCLUDE, CANT EXTRACT MIS-C</t>
  </si>
  <si>
    <t>https://doi.org/10.1101/2020.06.05.20123117</t>
  </si>
  <si>
    <t>https://doi.org/10.2214/AJR.20.24032</t>
  </si>
  <si>
    <t>Perez-Toledo M et al.</t>
  </si>
  <si>
    <t>Belot A. et al.</t>
  </si>
  <si>
    <t>MedRxiv</t>
  </si>
  <si>
    <t>Euro surveillance</t>
  </si>
  <si>
    <t>Blumfield et al.</t>
  </si>
  <si>
    <t>AJR</t>
  </si>
  <si>
    <t>Blumfied</t>
  </si>
  <si>
    <t>cohort_id</t>
  </si>
  <si>
    <t>Ouldali</t>
  </si>
  <si>
    <t>covid</t>
  </si>
  <si>
    <t>cohort_type</t>
  </si>
  <si>
    <t>Total number of cases described in this record</t>
  </si>
  <si>
    <t>categorical variable / statistic</t>
  </si>
  <si>
    <t>unit</t>
  </si>
  <si>
    <t>tot_cases_n</t>
  </si>
  <si>
    <t>n</t>
  </si>
  <si>
    <t>means are reported (coded as median as a surrogate)</t>
  </si>
  <si>
    <t>median</t>
  </si>
  <si>
    <t>sex_m</t>
  </si>
  <si>
    <t>Q1</t>
  </si>
  <si>
    <t>sex_f</t>
  </si>
  <si>
    <t>Q3</t>
  </si>
  <si>
    <t>age_med_yrs</t>
  </si>
  <si>
    <t>min</t>
  </si>
  <si>
    <t>age_Q1_yrs</t>
  </si>
  <si>
    <t>max</t>
  </si>
  <si>
    <t>age_Q3_yrs</t>
  </si>
  <si>
    <t>&lt;1y</t>
  </si>
  <si>
    <t>age_min_yrs</t>
  </si>
  <si>
    <t>1-4y</t>
  </si>
  <si>
    <t>age_max_yrs</t>
  </si>
  <si>
    <t>1-5y</t>
  </si>
  <si>
    <t>age_n_under1</t>
  </si>
  <si>
    <t>5-9y</t>
  </si>
  <si>
    <t>age_n_1to4</t>
  </si>
  <si>
    <t>6-10y</t>
  </si>
  <si>
    <t>age_n_1to5</t>
  </si>
  <si>
    <t>10-14y</t>
  </si>
  <si>
    <t>age_n_5to9</t>
  </si>
  <si>
    <t>11-16y</t>
  </si>
  <si>
    <t>age_n_6to10</t>
  </si>
  <si>
    <t>0-5y</t>
  </si>
  <si>
    <t>age_n_10to14</t>
  </si>
  <si>
    <t>6-12y</t>
  </si>
  <si>
    <t>age_n_11to16</t>
  </si>
  <si>
    <t>13-20y</t>
  </si>
  <si>
    <t>age_n_0to5</t>
  </si>
  <si>
    <t>15-20y</t>
  </si>
  <si>
    <t>age_n_6to12</t>
  </si>
  <si>
    <t>age_n_13to20</t>
  </si>
  <si>
    <t>Race</t>
  </si>
  <si>
    <t>White (incl Hispanic)</t>
  </si>
  <si>
    <t>age_n_15to20</t>
  </si>
  <si>
    <t>Black</t>
  </si>
  <si>
    <t>Asian</t>
  </si>
  <si>
    <t>race_n_white</t>
  </si>
  <si>
    <t>race_n_black</t>
  </si>
  <si>
    <t>Unknown</t>
  </si>
  <si>
    <t>race_n_asian</t>
  </si>
  <si>
    <t>Hispanic</t>
  </si>
  <si>
    <t>race_n_other</t>
  </si>
  <si>
    <t>Non-Hispanic</t>
  </si>
  <si>
    <t>race_n_unknown</t>
  </si>
  <si>
    <t>ethn_n_hisp</t>
  </si>
  <si>
    <t>eth_n_nonhisp</t>
  </si>
  <si>
    <t>length_med_cm</t>
  </si>
  <si>
    <t>weight_med_kg</t>
  </si>
  <si>
    <t>bmi_med</t>
  </si>
  <si>
    <t>BMI&gt;25 or &gt;85% percentile for age/sex</t>
  </si>
  <si>
    <t>bmi_Q1</t>
  </si>
  <si>
    <t>bmi_Q3</t>
  </si>
  <si>
    <t>n_overweight</t>
  </si>
  <si>
    <t>notes_weight</t>
  </si>
  <si>
    <t>comorb_n_cardiovasc</t>
  </si>
  <si>
    <t>comorb_n_resp</t>
  </si>
  <si>
    <t>chronic lung disease (asthma, oxygen dependence, former premature)</t>
  </si>
  <si>
    <t>comorb_n_astma</t>
  </si>
  <si>
    <t>comorb_n_chronlungdz</t>
  </si>
  <si>
    <t>comorb_n_diabetes_mell</t>
  </si>
  <si>
    <t>comorb_n_renaldz</t>
  </si>
  <si>
    <t>comorb_n_malign</t>
  </si>
  <si>
    <t>comorb_n_immunodef</t>
  </si>
  <si>
    <t>lupus</t>
  </si>
  <si>
    <t>neurodisability</t>
  </si>
  <si>
    <t>comorb_n_NS</t>
  </si>
  <si>
    <t>sickle cell trait</t>
  </si>
  <si>
    <t>comorb_n_lupus</t>
  </si>
  <si>
    <t>alopecia</t>
  </si>
  <si>
    <t>comorb_n_neurodis</t>
  </si>
  <si>
    <t>hypothyroidism and NAFLD</t>
  </si>
  <si>
    <t>comorb_n_sickle</t>
  </si>
  <si>
    <t>comorb_n_alopecia</t>
  </si>
  <si>
    <t>comorb_n_hypothyroid</t>
  </si>
  <si>
    <t>neurological</t>
  </si>
  <si>
    <t>comorb_n_neurolog</t>
  </si>
  <si>
    <t>1 sickle cell, 1 VSD, 1 with history or recurren UTI</t>
  </si>
  <si>
    <t>rheumatological</t>
  </si>
  <si>
    <t>comorb_n_rheum</t>
  </si>
  <si>
    <t>PCR respiratory</t>
  </si>
  <si>
    <t>positive</t>
  </si>
  <si>
    <t>negative</t>
  </si>
  <si>
    <t>NS</t>
  </si>
  <si>
    <t>PCR fecal</t>
  </si>
  <si>
    <t>covid_n_closecontact</t>
  </si>
  <si>
    <t>covid_n_PCR_pos</t>
  </si>
  <si>
    <t>covid_n_PCR_neg</t>
  </si>
  <si>
    <t>covid_n_PCR_stool_pos</t>
  </si>
  <si>
    <t>covid_n_PCR_stool_neg</t>
  </si>
  <si>
    <t>covid_n_sero_pos</t>
  </si>
  <si>
    <t>covid_n_sero_neg</t>
  </si>
  <si>
    <t>any</t>
  </si>
  <si>
    <t>covid_n_sero_any</t>
  </si>
  <si>
    <t>covid_n_IgA_pos</t>
  </si>
  <si>
    <t>covid_n_IgA_neg</t>
  </si>
  <si>
    <t>covid_n_IgM_pos</t>
  </si>
  <si>
    <t>covid_n_IgM_neg</t>
  </si>
  <si>
    <t>covid_n_IgG_pos</t>
  </si>
  <si>
    <t>covid_n_IgG_neg</t>
  </si>
  <si>
    <t>symp_fever_n</t>
  </si>
  <si>
    <t>symp_fever_days_min</t>
  </si>
  <si>
    <t>symp_fever_days_med</t>
  </si>
  <si>
    <t>symp_fever_days_max</t>
  </si>
  <si>
    <t>symp_fever_days_Q1</t>
  </si>
  <si>
    <t>LRT</t>
  </si>
  <si>
    <t>symp_fever_days_Q3</t>
  </si>
  <si>
    <t>Pneumonia / lung infiltrates</t>
  </si>
  <si>
    <t>symp_resp_any_n</t>
  </si>
  <si>
    <t>symp_resp_URT_n</t>
  </si>
  <si>
    <t>symp_resp_LRT_n</t>
  </si>
  <si>
    <t>symp_resp_dyspnea_n</t>
  </si>
  <si>
    <t>symp_resp_pneumonia_n</t>
  </si>
  <si>
    <t>symp_resp_chestpain_n</t>
  </si>
  <si>
    <t>symp_resp_failure_n</t>
  </si>
  <si>
    <t>Colitis</t>
  </si>
  <si>
    <t>symp_GI_any_n</t>
  </si>
  <si>
    <t>symp_GI_abdopain_n</t>
  </si>
  <si>
    <t>symp_GI_vomiting_n</t>
  </si>
  <si>
    <t>symp_GI_diarrh_n</t>
  </si>
  <si>
    <t>symp_GI_colitis_n</t>
  </si>
  <si>
    <t>symp_neuro_any_n</t>
  </si>
  <si>
    <t>Asthenia / lethargy</t>
  </si>
  <si>
    <t>symp_neuro_meningitis_n</t>
  </si>
  <si>
    <t>symp_neuro_encefalo_n</t>
  </si>
  <si>
    <t>symp_neuro_asthenia_n</t>
  </si>
  <si>
    <t>symp_neuro_headache_n</t>
  </si>
  <si>
    <t>symp_neuro_irritab_n</t>
  </si>
  <si>
    <t>See exanthema in Kawasaki criteria</t>
  </si>
  <si>
    <t>symp_dermato_any_n</t>
  </si>
  <si>
    <t>symp_renal_any_n</t>
  </si>
  <si>
    <t>symp_renal_AKI_n</t>
  </si>
  <si>
    <t>Pericarditis or effussion</t>
  </si>
  <si>
    <t>symp_renal_pyelonephr_n</t>
  </si>
  <si>
    <t>Coronary dilatation (Z-score &gt;+2)</t>
  </si>
  <si>
    <t>symp_cardiovasc_any_n</t>
  </si>
  <si>
    <t>LV dysfunction  (LVEF &lt;30%)</t>
  </si>
  <si>
    <t>symp_cardiovasc_myocard_n</t>
  </si>
  <si>
    <t>LV dysfunction  (LVEF 30-55%)</t>
  </si>
  <si>
    <t>symp_cardiovasc_pericard_n</t>
  </si>
  <si>
    <t>symp_cardiovasc_cordilat_n</t>
  </si>
  <si>
    <t>symp_cardiovasc_aneurysm_n</t>
  </si>
  <si>
    <t>symp_cardiovasc_LV_less30_n</t>
  </si>
  <si>
    <t>symp_cardiovasc_LV_30to55_n</t>
  </si>
  <si>
    <t>symp_cardiovasc_LVEF_med</t>
  </si>
  <si>
    <t>Hypotension/shock</t>
  </si>
  <si>
    <t>symp_cardiovasc_LVEF_Q1</t>
  </si>
  <si>
    <t>symp_cardiovasc_LVEF_Q3</t>
  </si>
  <si>
    <t>Arrhythmia</t>
  </si>
  <si>
    <t>symp_cardiovasc_LVEF_min</t>
  </si>
  <si>
    <t>Thrombotic event</t>
  </si>
  <si>
    <t>symp_cardiovasc_LVEF_max</t>
  </si>
  <si>
    <t>symp_cardiovasc_shock_n</t>
  </si>
  <si>
    <t>symp_cardiovasc_tachycard_n</t>
  </si>
  <si>
    <t>symp_cardiovasc_arrhyt_n</t>
  </si>
  <si>
    <t>symp_cardiovasc_thrombo_n</t>
  </si>
  <si>
    <t>Typical or atypical Kawasaki</t>
  </si>
  <si>
    <t>kawasaki_complete_n</t>
  </si>
  <si>
    <t>Incomplete Kawasaki (2-3)</t>
  </si>
  <si>
    <t>kawasaki_incomplete_n</t>
  </si>
  <si>
    <t>Complete or incomplete Kawasaki</t>
  </si>
  <si>
    <t>kawasaki_comp_or_incomp_n</t>
  </si>
  <si>
    <t>kawasaki_fever_n</t>
  </si>
  <si>
    <t>kawasaki_exanthema_n</t>
  </si>
  <si>
    <t>kawasaki_mouth_n</t>
  </si>
  <si>
    <t>kawasaki_extremity_n</t>
  </si>
  <si>
    <t>Serous effusion</t>
  </si>
  <si>
    <t>kawasaki_cervical_n</t>
  </si>
  <si>
    <t>Arthritis</t>
  </si>
  <si>
    <t>kawasaki_conjunctivitis_n</t>
  </si>
  <si>
    <t>symp_effusion_n</t>
  </si>
  <si>
    <t>Hb NS</t>
  </si>
  <si>
    <t>number of patients with value</t>
  </si>
  <si>
    <t>symp_arthritis_n</t>
  </si>
  <si>
    <t>symp_mas</t>
  </si>
  <si>
    <t>Hb baseline</t>
  </si>
  <si>
    <t>lab_Hb_NS_n</t>
  </si>
  <si>
    <t>lab_Hb_NS_med</t>
  </si>
  <si>
    <t>lab_Hb_NS_Q1</t>
  </si>
  <si>
    <t>lab_Hb_NS_Q3</t>
  </si>
  <si>
    <t>WBC count NS</t>
  </si>
  <si>
    <t>lab_Hb_baseline_n</t>
  </si>
  <si>
    <t>lab_Hb_baseline_med</t>
  </si>
  <si>
    <t>WBC count baseline</t>
  </si>
  <si>
    <t>lab_WBC_NS_n</t>
  </si>
  <si>
    <t>lab_WBC_NS_med</t>
  </si>
  <si>
    <t>lab_WBC_NS_Q1</t>
  </si>
  <si>
    <t>lab_WBC_NS_Q3</t>
  </si>
  <si>
    <t>Neutrophil count NS</t>
  </si>
  <si>
    <t>lab_WBC_baseline_n</t>
  </si>
  <si>
    <t>lab_WBC_baseline_med</t>
  </si>
  <si>
    <t>lab_WBC_baseline_Q1</t>
  </si>
  <si>
    <t>lab_WBC_baseline_Q3</t>
  </si>
  <si>
    <t>Lymphocyte count NS</t>
  </si>
  <si>
    <t>lab_neutro_NS_n</t>
  </si>
  <si>
    <t>lab_neutro_NS_med</t>
  </si>
  <si>
    <t>lab_neutro_NS_Q1</t>
  </si>
  <si>
    <t>lab_neutro_NS_Q3</t>
  </si>
  <si>
    <t>Lymphocyte count baseline</t>
  </si>
  <si>
    <t>lab_lympho_NS_n</t>
  </si>
  <si>
    <t>lab_lympho_NS_med</t>
  </si>
  <si>
    <t>lab_lympho_NS_Q1</t>
  </si>
  <si>
    <t>lab_lympho_NS_Q3</t>
  </si>
  <si>
    <t>Lymphocyte % NS</t>
  </si>
  <si>
    <t>lab_lympho_baseline_n</t>
  </si>
  <si>
    <t>% of WBC</t>
  </si>
  <si>
    <t>lab_lympho_baseline_med</t>
  </si>
  <si>
    <t>lab_lympho_baseline_Q1</t>
  </si>
  <si>
    <t>lab_lympho_baseline_Q3</t>
  </si>
  <si>
    <t>Neutrophil % NS</t>
  </si>
  <si>
    <t>Platelet count NS</t>
  </si>
  <si>
    <t>Platelet count baseline</t>
  </si>
  <si>
    <t>lab_platelet_NS_n</t>
  </si>
  <si>
    <t>lab_platelet_NS_med</t>
  </si>
  <si>
    <t>lab_platelet_NS_Q1</t>
  </si>
  <si>
    <t>lab_platelet_NS_Q3</t>
  </si>
  <si>
    <t>Platelet count lowest</t>
  </si>
  <si>
    <t>lab_platelet_baseline_n</t>
  </si>
  <si>
    <t>lab_platelet_baseline_med</t>
  </si>
  <si>
    <t>lab_platelet_baseline_Q1</t>
  </si>
  <si>
    <t>lab_platelet_baseline_Q3</t>
  </si>
  <si>
    <t>lab_platelet_lowest_n</t>
  </si>
  <si>
    <t>lab_platelet_lowest_med</t>
  </si>
  <si>
    <t>CK, LDH</t>
  </si>
  <si>
    <t>lab_platelet_lowest_Q1</t>
  </si>
  <si>
    <t>lab_platelet_lowest_Q3</t>
  </si>
  <si>
    <t>Sodium NS</t>
  </si>
  <si>
    <t>Sodium baseline</t>
  </si>
  <si>
    <t>lab_sodium_NS_n</t>
  </si>
  <si>
    <t>lab_sodium_NS_med</t>
  </si>
  <si>
    <t>lab_sodium_NS_Q1</t>
  </si>
  <si>
    <t>lab_sodium_NS_Q3</t>
  </si>
  <si>
    <t>µg/l</t>
  </si>
  <si>
    <t>lab_sodium_baseline_n</t>
  </si>
  <si>
    <t>lab_sodium_baseline_med</t>
  </si>
  <si>
    <t>Ferritin baseline</t>
  </si>
  <si>
    <t>lab_ferritin_NS_n</t>
  </si>
  <si>
    <t>lab_ferritin_NS_med</t>
  </si>
  <si>
    <t>lab_ferritin_NS_Q1</t>
  </si>
  <si>
    <t>lab_ferritin_NS_Q3</t>
  </si>
  <si>
    <t>lab_ferritin_baseline_n</t>
  </si>
  <si>
    <t>lab_ferritin_baseline_med</t>
  </si>
  <si>
    <t>lab_ferritin_baseline_Q1</t>
  </si>
  <si>
    <t>lab_ferritin_baseline_Q3</t>
  </si>
  <si>
    <t>lab_ferritin_peak_n</t>
  </si>
  <si>
    <t>lab_ferritin_peak_med</t>
  </si>
  <si>
    <t>lab_ferritin_peak_Q1</t>
  </si>
  <si>
    <t>lab_ferritin_peak_Q3</t>
  </si>
  <si>
    <t>lab_creat_n</t>
  </si>
  <si>
    <t>ALT baseline</t>
  </si>
  <si>
    <t>lab_ALT_NS_n</t>
  </si>
  <si>
    <t>lab_ALT_NS_median</t>
  </si>
  <si>
    <t>lab_ALT_NS_Q1</t>
  </si>
  <si>
    <t>lab_ALT_NS_Q3</t>
  </si>
  <si>
    <t>AST NS</t>
  </si>
  <si>
    <t>lab_ALT_baseline_n</t>
  </si>
  <si>
    <t>lab_ALT_baseline_med</t>
  </si>
  <si>
    <t>lab_ALT_baseline_Q1</t>
  </si>
  <si>
    <t>lab_ALT_baseline_Q3</t>
  </si>
  <si>
    <t>AST baseline</t>
  </si>
  <si>
    <t>lab_AST_NS_n</t>
  </si>
  <si>
    <t>lab_AST_NS_med</t>
  </si>
  <si>
    <t>lab_AST_NS_Q1</t>
  </si>
  <si>
    <t>lab_AST_NS_Q3</t>
  </si>
  <si>
    <t>lab_AST_baseline_n</t>
  </si>
  <si>
    <t>lab_AST_baseline_med</t>
  </si>
  <si>
    <t>lab_AST_baseline_Q1</t>
  </si>
  <si>
    <t>lab_AST_baseline_Q3</t>
  </si>
  <si>
    <t>lab_albumin_NS_n</t>
  </si>
  <si>
    <t>lab_albumin_NS_med</t>
  </si>
  <si>
    <t>lab_albumin_NS_Q1</t>
  </si>
  <si>
    <t>lab_albumin_NS_Q3</t>
  </si>
  <si>
    <t>lab_albumin_low_n</t>
  </si>
  <si>
    <t>LDH baseline</t>
  </si>
  <si>
    <t>lab_albumin_low_med</t>
  </si>
  <si>
    <t>lab_albumin_low_Q1</t>
  </si>
  <si>
    <t>lab_albumin_low_Q3</t>
  </si>
  <si>
    <t>LDH NS</t>
  </si>
  <si>
    <t>lab_LDH_baseline_n</t>
  </si>
  <si>
    <t>lab_LDH_baseline_med</t>
  </si>
  <si>
    <t>lab_LDH_baseline_Q1</t>
  </si>
  <si>
    <t>lab_LDH_baseline_Q3</t>
  </si>
  <si>
    <t>lab_LDH_NS_n</t>
  </si>
  <si>
    <t>lab_LDH_NS_med</t>
  </si>
  <si>
    <t>CK baseline</t>
  </si>
  <si>
    <t>lab_LDH_NS_Q1</t>
  </si>
  <si>
    <t>lab_LDH_NS_Q3</t>
  </si>
  <si>
    <t>CK peak</t>
  </si>
  <si>
    <t>lab_CK_baseline_n</t>
  </si>
  <si>
    <t>lab_CK_baseline_med</t>
  </si>
  <si>
    <t>lab_CK_baseline_Q1</t>
  </si>
  <si>
    <t>lab_CK_baseline_Q3</t>
  </si>
  <si>
    <t>D-dimer baseline</t>
  </si>
  <si>
    <t>lab_CK_peak_n</t>
  </si>
  <si>
    <t>lab_CK_peak_med</t>
  </si>
  <si>
    <t>lab_CK_peak_Q1</t>
  </si>
  <si>
    <t>lab_CK_peak_Q3</t>
  </si>
  <si>
    <t>lab_Ddim_baseline_n</t>
  </si>
  <si>
    <t>lab_Ddim_baseline_med</t>
  </si>
  <si>
    <t>lab_Ddim_baseline_Q1</t>
  </si>
  <si>
    <t>lab_Ddim_baseline_Q3</t>
  </si>
  <si>
    <t>lab_Ddim_NS_n</t>
  </si>
  <si>
    <t>lab_Ddim_NS_med</t>
  </si>
  <si>
    <t>lab_Ddim_NS_Q1</t>
  </si>
  <si>
    <t>lab_Ddim_NS_Q3</t>
  </si>
  <si>
    <t>Fibrinogen NS</t>
  </si>
  <si>
    <t>lab_Ddim_peak_n</t>
  </si>
  <si>
    <t>lab_Ddim_peak_med</t>
  </si>
  <si>
    <t>lab_Ddim_peak_Q1</t>
  </si>
  <si>
    <t>lab_Ddim_peak_Q3</t>
  </si>
  <si>
    <t>hs Troponin baseline</t>
  </si>
  <si>
    <t>lab_fibrino_NS_n</t>
  </si>
  <si>
    <t>lab_fibrino_NS_med</t>
  </si>
  <si>
    <t>lab_fibrino_NS_Q1</t>
  </si>
  <si>
    <t>lab_fibrino_NS_Q3</t>
  </si>
  <si>
    <t>hs Troponin peak</t>
  </si>
  <si>
    <t>lab_troponin_baseline_n</t>
  </si>
  <si>
    <t>lab_troponin_baseline_med</t>
  </si>
  <si>
    <t>lab_troponin_baseline_Q1</t>
  </si>
  <si>
    <t>lab_troponin_baseline_Q3</t>
  </si>
  <si>
    <t>hs Troponin NS</t>
  </si>
  <si>
    <t>lab_troponin_peak_n</t>
  </si>
  <si>
    <t>lab_troponin_peak_med</t>
  </si>
  <si>
    <t>lab_troponin_peak_Q1</t>
  </si>
  <si>
    <t>lab_troponin_peak_Q3</t>
  </si>
  <si>
    <t>lab_troponin_NS_n</t>
  </si>
  <si>
    <t>NT-pro BNP baseline</t>
  </si>
  <si>
    <t>lab_troponin_NS_med</t>
  </si>
  <si>
    <t>lab_troponin_NS_Q1</t>
  </si>
  <si>
    <t>lab_troponin_NS_Q3</t>
  </si>
  <si>
    <t>NT-pro BNP peak</t>
  </si>
  <si>
    <t>lab_NTproBNP_baseline_n</t>
  </si>
  <si>
    <t>lab_NTproBNP_baseline_med</t>
  </si>
  <si>
    <t>lab_NTproBNP_baseline_Q1</t>
  </si>
  <si>
    <t>NT-pro BNP NS</t>
  </si>
  <si>
    <t>lab_NTproBNP_baseline_Q3</t>
  </si>
  <si>
    <t>lab_NTproBNP_peak_n</t>
  </si>
  <si>
    <t>lab_NTproBNP_peak_med</t>
  </si>
  <si>
    <t>lab_NTproBNP_peak_Q1</t>
  </si>
  <si>
    <t>lab_NTproBNP_peak_Q3</t>
  </si>
  <si>
    <t>BNP baseline</t>
  </si>
  <si>
    <t>lab_NTproBNP_NS_n</t>
  </si>
  <si>
    <t>lab_NTproBNP_NS_med</t>
  </si>
  <si>
    <t>lab_NTproBNP_NS_Q1</t>
  </si>
  <si>
    <t>lab_NTproBNP_NS_Q3</t>
  </si>
  <si>
    <t>BNP peak</t>
  </si>
  <si>
    <t>lab_BNP_baseline_n</t>
  </si>
  <si>
    <t>lab_BNP_baseline_med</t>
  </si>
  <si>
    <t>BNP NS</t>
  </si>
  <si>
    <t>lab_BNP_baseline_Q1</t>
  </si>
  <si>
    <t>lab_BNP_baseline_Q3</t>
  </si>
  <si>
    <t>lab_BNP_peak_n</t>
  </si>
  <si>
    <t>lab_BNP_peak_med</t>
  </si>
  <si>
    <t>lab_BNP_peak_Q1</t>
  </si>
  <si>
    <t>CRP baseline</t>
  </si>
  <si>
    <t>lab_BNP_peak_Q3</t>
  </si>
  <si>
    <t>lab_BNP_NS_n</t>
  </si>
  <si>
    <t>lab_BNP_NS_med</t>
  </si>
  <si>
    <t>lab_BNP_NS_min</t>
  </si>
  <si>
    <t>lab_BNP_NS_max</t>
  </si>
  <si>
    <t>lab_CRP_baseline_n</t>
  </si>
  <si>
    <t>lab_CRP_baseline_med</t>
  </si>
  <si>
    <t>lab_CRP_baseline_Q1</t>
  </si>
  <si>
    <t>lab_CRP_baseline_Q3</t>
  </si>
  <si>
    <t>lab_CRP_peak_n</t>
  </si>
  <si>
    <t>lab_CRP_peak_med</t>
  </si>
  <si>
    <t>lab_CRP_peak_Q1</t>
  </si>
  <si>
    <t>ESR baseline</t>
  </si>
  <si>
    <t>lab_CRP_peak_Q3</t>
  </si>
  <si>
    <t>lab_CRP_NS_n</t>
  </si>
  <si>
    <t>lab_CRP_NS_med</t>
  </si>
  <si>
    <t>lab_CRP_NS_Q1</t>
  </si>
  <si>
    <t>ESR peak</t>
  </si>
  <si>
    <t>lab_CRP_NS_Q3</t>
  </si>
  <si>
    <t>lab_ESR_baseline_n</t>
  </si>
  <si>
    <t>lab_ESR_baseline_med</t>
  </si>
  <si>
    <t>ESR NS</t>
  </si>
  <si>
    <t>lab_ESR_baseline_Q1</t>
  </si>
  <si>
    <t>lab_ESR_baseline_Q3</t>
  </si>
  <si>
    <t>lab_ESR_peak_n</t>
  </si>
  <si>
    <t>lab_ESR_peak_med</t>
  </si>
  <si>
    <t>Pro-calcitonine baseline</t>
  </si>
  <si>
    <t>lab_ESR_peak_Q1</t>
  </si>
  <si>
    <t>lab_ESR_peak_Q3</t>
  </si>
  <si>
    <t>lab_ESR_NS_n</t>
  </si>
  <si>
    <t>lab_ESR_NS_med</t>
  </si>
  <si>
    <t>Pro-calcitonine peak</t>
  </si>
  <si>
    <t>lab_ESR_NS_Q1</t>
  </si>
  <si>
    <t>lab_ESR_NS_Q3</t>
  </si>
  <si>
    <t>lab_PCT_baseline_n</t>
  </si>
  <si>
    <t>lab_PCT_baseline_med</t>
  </si>
  <si>
    <t>Pro-calcitonine NS</t>
  </si>
  <si>
    <t>lab_PCT_baseline_Q1</t>
  </si>
  <si>
    <t>lab_PCT_baseline_Q3</t>
  </si>
  <si>
    <t>lab_PCT_peak_n</t>
  </si>
  <si>
    <t>lab_PCT_peak_med</t>
  </si>
  <si>
    <t>IL-6 baseline</t>
  </si>
  <si>
    <t>lab_PCT_peak_Q1</t>
  </si>
  <si>
    <t>lab_PCT_peak_Q3</t>
  </si>
  <si>
    <t>lab_PCT_NS_n</t>
  </si>
  <si>
    <t>lab_PCT_NS_med</t>
  </si>
  <si>
    <t>IL-6 NS</t>
  </si>
  <si>
    <t>lab_PCT_NS_Q1</t>
  </si>
  <si>
    <t>lab_PCT_NS_Q3</t>
  </si>
  <si>
    <t>lab_IL6_baseline_n</t>
  </si>
  <si>
    <t>lab_IL6_baseline_med</t>
  </si>
  <si>
    <t>IL-1 NS</t>
  </si>
  <si>
    <t>lab_IL6_baseline_Q1</t>
  </si>
  <si>
    <t>lab_IL6_baseline_Q3</t>
  </si>
  <si>
    <t>lab_IL6_NS_n</t>
  </si>
  <si>
    <t>lab_IL6_NS_med</t>
  </si>
  <si>
    <t>IL-8 NS</t>
  </si>
  <si>
    <t>lab_IL6_NS_Q1</t>
  </si>
  <si>
    <t>lab_IL6_NS_Q3</t>
  </si>
  <si>
    <t>lab_IL1_NS_n</t>
  </si>
  <si>
    <t>lab_IL1_NS_med</t>
  </si>
  <si>
    <t>lab_IL1_NS_Q1</t>
  </si>
  <si>
    <t>lab_IL1_NS_Q3</t>
  </si>
  <si>
    <t>lab_IL8_NS_n</t>
  </si>
  <si>
    <t>lab_IL8_NS_med</t>
  </si>
  <si>
    <t>lab_IL8_NS_Q1</t>
  </si>
  <si>
    <t>lab_IL8_NS_Q3</t>
  </si>
  <si>
    <t>d</t>
  </si>
  <si>
    <t>radiol_CRX</t>
  </si>
  <si>
    <t>lab_CCT</t>
  </si>
  <si>
    <t>number of cases if other than total number of cases described in this record</t>
  </si>
  <si>
    <t>lab_other</t>
  </si>
  <si>
    <t>admis_days_hosp_med</t>
  </si>
  <si>
    <t>admis_days_hosp_Q1</t>
  </si>
  <si>
    <t>admis_days_hosp_Q3</t>
  </si>
  <si>
    <t>admis_days_ICU_n</t>
  </si>
  <si>
    <t>admis_days_ICU_med</t>
  </si>
  <si>
    <t>admis_days_ICU_min</t>
  </si>
  <si>
    <t>admis_days_ICU_Q1</t>
  </si>
  <si>
    <t>admis_days_ICU_Q3</t>
  </si>
  <si>
    <t>admis_days_ICU_max</t>
  </si>
  <si>
    <t>critcare_NIV_n</t>
  </si>
  <si>
    <t>critcare_MV_n</t>
  </si>
  <si>
    <t>critcare_MV_med</t>
  </si>
  <si>
    <t>critcare_MV_min</t>
  </si>
  <si>
    <t>critcare_MV_max</t>
  </si>
  <si>
    <t>critcare_inotrop_n</t>
  </si>
  <si>
    <t>critcare_inotrop_med</t>
  </si>
  <si>
    <t>critcare_inotrop_Q1</t>
  </si>
  <si>
    <t>critcare_inotrop_Q3</t>
  </si>
  <si>
    <t>critcare_ECMO_n</t>
  </si>
  <si>
    <t>critcare_ECMO_med</t>
  </si>
  <si>
    <t>critcare_ECMO_Q1</t>
  </si>
  <si>
    <t>critcare_ECMO_Q3</t>
  </si>
  <si>
    <t>critcare_RRT_n</t>
  </si>
  <si>
    <t>rx_cortic_n</t>
  </si>
  <si>
    <t>rx_aspirin_low_n</t>
  </si>
  <si>
    <t>rx_aspirin_high_n</t>
  </si>
  <si>
    <t>rx_heparin_n</t>
  </si>
  <si>
    <t>rx_IVIg_once_n</t>
  </si>
  <si>
    <t>rx_IVIg_multip_n</t>
  </si>
  <si>
    <t>rx_anakinra_n</t>
  </si>
  <si>
    <t>rx_infliximab_n</t>
  </si>
  <si>
    <t>rx_tocilizumab_n</t>
  </si>
  <si>
    <t>rx_antibiotics_n</t>
  </si>
  <si>
    <t>rx_plasma_n</t>
  </si>
  <si>
    <t>rx_remdesivir_n</t>
  </si>
  <si>
    <t>outcome_death_n</t>
  </si>
  <si>
    <t>outcome_LVdysfunc_n</t>
  </si>
  <si>
    <t>SINGLE CASES</t>
  </si>
  <si>
    <t>https://doi.org/10.1186/s13613-020-00690-8</t>
  </si>
  <si>
    <t>https://doi.org/10.1016/S0140-6736(20)31103-X</t>
  </si>
  <si>
    <t>https://doi.org/10.1093/jpids/piaa061</t>
  </si>
  <si>
    <t>https://doi.org/10.1542/hpeds.2020-0123</t>
  </si>
  <si>
    <t>https://doi.org/10.1016/j.ajem.2020.05.058</t>
  </si>
  <si>
    <t>https://dx.doi.org/10.1016%2FS0140-6736(20)31094-1</t>
  </si>
  <si>
    <t>https://pubmed.ncbi.nlm.nih.gov/32393681/</t>
  </si>
  <si>
    <t>https://pubmed.ncbi.nlm.nih.gov/32393680/</t>
  </si>
  <si>
    <t>https://doi.org/10.1111/jdv.16749</t>
  </si>
  <si>
    <t>https://doi.org/10.1093/jpids/piaa069</t>
  </si>
  <si>
    <t>https://doi.org/10.1007/s12098-020-03357-1</t>
  </si>
  <si>
    <t>https://pubmed.ncbi.nlm.nih.gov/32441271/</t>
  </si>
  <si>
    <t>https://dx.doi.org/10.1097%2FMPG.0000000000002809</t>
  </si>
  <si>
    <t>https://doi.org/10.1542/peds.2020-1711</t>
  </si>
  <si>
    <t>https://dx.doi.org/10.1016%2FS2352-4642(20)30164-4</t>
  </si>
  <si>
    <t>https://dx.doi.org/10.1016%2Fj.ajem.2020.05.117</t>
  </si>
  <si>
    <t>http://dx.doi.org/10.1136/bcr-2020-236986</t>
  </si>
  <si>
    <t>https://doi.org/10.1002/jmv.26224</t>
  </si>
  <si>
    <t>https://doi.org/10.1007/s00246-020-02393-0</t>
  </si>
  <si>
    <t>https://pubmed.ncbi.nlm.nih.gov/32580256</t>
  </si>
  <si>
    <t>https://doi.org/10.1017/S1047951120001857</t>
  </si>
  <si>
    <t>https://doi.org/10.1016/j.jaccas.2020.05.082</t>
  </si>
  <si>
    <t>https://doi.org/10.1002/jmv.26189</t>
  </si>
  <si>
    <t>https://doi.org/10.1002/jmv.26206</t>
  </si>
  <si>
    <t>10.1097/INF.0000000000002788</t>
  </si>
  <si>
    <t>https://doi.org/10.1148/radiol.2020202288</t>
  </si>
  <si>
    <t>https://10.1136/annrheumdis-2020-217960</t>
  </si>
  <si>
    <t>https://dx.doi.org/10.1016%2FS2352-4642(20)30168-1</t>
  </si>
  <si>
    <t>https://dx.doi.org/10.1016%2Fj.ppedcard.2020.101270</t>
  </si>
  <si>
    <t>https://doi.org/10.1016/j.clinpr.2020.100033</t>
  </si>
  <si>
    <t>https://doi.org/10.4103/apc.APC_77_20</t>
  </si>
  <si>
    <t>https://dx.doi.org/10.1016%2Fj.anpede.2020.05.002</t>
  </si>
  <si>
    <t>https://doi.org/10.1016/S2665-9913(20)30231-9</t>
  </si>
  <si>
    <t>https://doi.org/10.1111/jpc.15048</t>
  </si>
  <si>
    <t>https://dx.doi.org/10.3389%2Ffimmu.2020.01665</t>
  </si>
  <si>
    <t>https://doi.org/10.3389/fmed.2020.00428</t>
  </si>
  <si>
    <t>https://doi.org/10.1093/tropej/fmaa060</t>
  </si>
  <si>
    <t>https://dx.doi.org/10.1155%2F2020%2F8875987</t>
  </si>
  <si>
    <t>https://doi.org/10.3389/fped.2020.00398</t>
  </si>
  <si>
    <t>https://doi.org/10.7759/cureus.8915</t>
  </si>
  <si>
    <t>https://doi.org/10.1093/tropej/fmaa047</t>
  </si>
  <si>
    <t>https://doi.org/10.1097/inf.0000000000002804</t>
  </si>
  <si>
    <t>10.1111/echo.14814</t>
  </si>
  <si>
    <t xml:space="preserve"> 10.1093/jpids/piaa087</t>
  </si>
  <si>
    <t>10.1001/jamaneurol.2020.2687</t>
  </si>
  <si>
    <t>10.1101/2020.07.08.20137497</t>
  </si>
  <si>
    <t>Turkey</t>
  </si>
  <si>
    <t>United Kingdom</t>
  </si>
  <si>
    <t>India</t>
  </si>
  <si>
    <t>Israel</t>
  </si>
  <si>
    <t>Switzerland</t>
  </si>
  <si>
    <t>Spain</t>
  </si>
  <si>
    <t>Iran</t>
  </si>
  <si>
    <t>Czech Republic</t>
  </si>
  <si>
    <t>Belgium</t>
  </si>
  <si>
    <t>Saudi Arabia</t>
  </si>
  <si>
    <t>Grimaud et al.</t>
  </si>
  <si>
    <t>Verdoni L. et al.</t>
  </si>
  <si>
    <t>Deza Leon et al.</t>
  </si>
  <si>
    <t>Jones V et al.</t>
  </si>
  <si>
    <t>Waltuch et al.</t>
  </si>
  <si>
    <t>Riphagen S. et al.</t>
  </si>
  <si>
    <t>Balasubramanian S. et al.</t>
  </si>
  <si>
    <t>Rivera-Figueroa et al.</t>
  </si>
  <si>
    <t>Schnapp A. et al.</t>
  </si>
  <si>
    <t>Chiotos K. et al.</t>
  </si>
  <si>
    <t>Rauf A. et al.</t>
  </si>
  <si>
    <t>Acharyya B et al.</t>
  </si>
  <si>
    <t>Dolinger M. et al.</t>
  </si>
  <si>
    <t>Licciardi F. et al.</t>
  </si>
  <si>
    <t>Dallan C. et al.</t>
  </si>
  <si>
    <t>Greene A. et al.</t>
  </si>
  <si>
    <t>Bapst et al.</t>
  </si>
  <si>
    <t>Riollano-Cruz et al.</t>
  </si>
  <si>
    <t>Chiu et al</t>
  </si>
  <si>
    <t>Dasgupta et al.</t>
  </si>
  <si>
    <t>Rodriguez-Gonzalez et al.</t>
  </si>
  <si>
    <t>Joshi K et al</t>
  </si>
  <si>
    <t>Giannattasio A. et al.</t>
  </si>
  <si>
    <t>Foong Ng K et al.</t>
  </si>
  <si>
    <t>Trogen B et al.</t>
  </si>
  <si>
    <t>Blondiaux E. et al.</t>
  </si>
  <si>
    <t>Pouletty M. et al.</t>
  </si>
  <si>
    <t>Wolfler et al.</t>
  </si>
  <si>
    <t>Vari et al.</t>
  </si>
  <si>
    <t>Haigh et al.</t>
  </si>
  <si>
    <t>Ferrero et al.</t>
  </si>
  <si>
    <t>Puyo et al.</t>
  </si>
  <si>
    <t>Vergnano et al.</t>
  </si>
  <si>
    <t>Bahrami et al.</t>
  </si>
  <si>
    <t>Klocperk et al.</t>
  </si>
  <si>
    <t>Cogan et al.</t>
  </si>
  <si>
    <t>Gupta et al.</t>
  </si>
  <si>
    <t>Kest et al.</t>
  </si>
  <si>
    <t>Cazzaniga et al.</t>
  </si>
  <si>
    <t>Nguyen et al.</t>
  </si>
  <si>
    <t>Raut et al.</t>
  </si>
  <si>
    <t>Regev et al.</t>
  </si>
  <si>
    <t>Bhansali et al</t>
  </si>
  <si>
    <t>Rogo et al</t>
  </si>
  <si>
    <t>Abdel-Mannan et al</t>
  </si>
  <si>
    <t>Al-Aamri et al</t>
  </si>
  <si>
    <t>Annals of Intensive Care</t>
  </si>
  <si>
    <t>Lancet</t>
  </si>
  <si>
    <t>Journal of the Pediatric Infectious Diseases Society</t>
  </si>
  <si>
    <t>Hospital Pediatrics</t>
  </si>
  <si>
    <t>The American Journal of Emergency Medicine</t>
  </si>
  <si>
    <t>Indian Pediatrics</t>
  </si>
  <si>
    <t>J Pediatric Infect Dis Soc</t>
  </si>
  <si>
    <t>Indian J Pediatr.</t>
  </si>
  <si>
    <t>J Pediatr Gastroenterol Nutr.</t>
  </si>
  <si>
    <t>Pediatrics</t>
  </si>
  <si>
    <t xml:space="preserve">Lancet Child Adolesc Health. </t>
  </si>
  <si>
    <t>Am J Emerg Med.</t>
  </si>
  <si>
    <t>BMJ Case Reports</t>
  </si>
  <si>
    <t>Journal of Medical Virology</t>
  </si>
  <si>
    <t>Pediatr Cardiology</t>
  </si>
  <si>
    <t>South Dakota medicine</t>
  </si>
  <si>
    <t>Cardiology in the Young</t>
  </si>
  <si>
    <t>JACC Case Reports</t>
  </si>
  <si>
    <t>The Pediatric infectious disease journal</t>
  </si>
  <si>
    <t>Radiology</t>
  </si>
  <si>
    <t>Ann Rheum Dis</t>
  </si>
  <si>
    <t>Prog Pediatr Cardiol.</t>
  </si>
  <si>
    <t>Clinical Infection in Practice</t>
  </si>
  <si>
    <t>Ann Pediatr Card</t>
  </si>
  <si>
    <t>An Pediatr (Engl Ed)</t>
  </si>
  <si>
    <t>Lancet Rheum</t>
  </si>
  <si>
    <t>J Paediatr Child Health</t>
  </si>
  <si>
    <t>Front Immunol.</t>
  </si>
  <si>
    <t>Front Med.</t>
  </si>
  <si>
    <t>J Trop Pediatr</t>
  </si>
  <si>
    <t xml:space="preserve">Case Rep Pediatr. </t>
  </si>
  <si>
    <t>Front Pediatr.</t>
  </si>
  <si>
    <t>Cureus</t>
  </si>
  <si>
    <t>Echocardiography</t>
  </si>
  <si>
    <t>JAMA Neurology</t>
  </si>
  <si>
    <t>medrxiv</t>
  </si>
  <si>
    <t>RVP (symptoms to do)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</si>
  <si>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</si>
  <si>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</si>
  <si>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</si>
  <si>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</si>
  <si>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</si>
  <si>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</si>
  <si>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</si>
  <si>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</si>
  <si>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</si>
  <si>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</si>
  <si>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Case 2</t>
  </si>
  <si>
    <t>Case 3</t>
  </si>
  <si>
    <t>Case 4</t>
  </si>
  <si>
    <t>Case 5</t>
  </si>
  <si>
    <t>Case 6</t>
  </si>
  <si>
    <t>Infant 1</t>
  </si>
  <si>
    <t>Infant 2</t>
  </si>
  <si>
    <t>Infant 3</t>
  </si>
  <si>
    <t>Infant 4</t>
  </si>
  <si>
    <t>Infant 5</t>
  </si>
  <si>
    <t>Infant 6</t>
  </si>
  <si>
    <t>Infant 7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</si>
  <si>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</si>
  <si>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</si>
  <si>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</si>
  <si>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</si>
  <si>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</si>
  <si>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</si>
  <si>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</si>
  <si>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</si>
  <si>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</si>
  <si>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</si>
  <si>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</si>
  <si>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</si>
  <si>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</si>
  <si>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</si>
  <si>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</si>
  <si>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</si>
  <si>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</si>
  <si>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</si>
  <si>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</si>
  <si>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</si>
  <si>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</si>
  <si>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</si>
  <si>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</si>
  <si>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</si>
  <si>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</si>
  <si>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</si>
  <si>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</si>
  <si>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</si>
  <si>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</si>
  <si>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</si>
  <si>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</si>
  <si>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</si>
  <si>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</si>
  <si>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</si>
  <si>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</si>
  <si>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</si>
  <si>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</si>
  <si>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</si>
  <si>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</si>
  <si>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</si>
  <si>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</si>
  <si>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</si>
  <si>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</si>
  <si>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</si>
  <si>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</si>
  <si>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</si>
  <si>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</si>
  <si>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</si>
  <si>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</si>
  <si>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</si>
  <si>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</si>
  <si>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</si>
  <si>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</si>
  <si>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</si>
  <si>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</si>
  <si>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</si>
  <si>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</si>
  <si>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</si>
  <si>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</si>
  <si>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</si>
  <si>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</si>
  <si>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</si>
  <si>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</si>
  <si>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</si>
  <si>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</si>
  <si>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</si>
  <si>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</si>
  <si>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</si>
  <si>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</si>
  <si>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</si>
  <si>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</si>
  <si>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</si>
  <si>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</si>
  <si>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</si>
  <si>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</si>
  <si>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</si>
  <si>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</si>
  <si>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</si>
  <si>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</si>
  <si>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</si>
  <si>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</si>
  <si>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</si>
  <si>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</si>
  <si>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</si>
  <si>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</si>
  <si>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</si>
  <si>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</si>
  <si>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</si>
  <si>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</si>
  <si>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</si>
  <si>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</si>
  <si>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</si>
  <si>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</si>
  <si>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</si>
  <si>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</si>
  <si>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</si>
  <si>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</si>
  <si>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</si>
  <si>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</si>
  <si>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</si>
  <si>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</si>
  <si>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</si>
  <si>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</si>
  <si>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</si>
  <si>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</si>
  <si>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129</t>
  </si>
  <si>
    <t>Patient 130</t>
  </si>
  <si>
    <t>Patient 131</t>
  </si>
  <si>
    <t>Patient 132</t>
  </si>
  <si>
    <t>Patient 133</t>
  </si>
  <si>
    <t>Patient 134</t>
  </si>
  <si>
    <t>lab_PCT_admis &gt; 100, set to 100 and lab_PCT_peak &gt; 200, set to 200</t>
  </si>
  <si>
    <t>lab_PCT_NS &gt; 100, set to 100</t>
  </si>
  <si>
    <t>lab_CRP_admis  &gt;300, set to 300</t>
  </si>
  <si>
    <t>comorb = VSD</t>
  </si>
  <si>
    <t>All other clinical data in Cohort tab</t>
  </si>
  <si>
    <t>estimated lab values from graphs</t>
  </si>
  <si>
    <t>BNPmax above limit of detection</t>
  </si>
  <si>
    <t>unit D-dim? should be wrong as µg/ml is implausible</t>
  </si>
  <si>
    <t>NOT COUNT AS CASES IN TOTAL</t>
  </si>
  <si>
    <t>White</t>
  </si>
  <si>
    <t>Asian/White mixed</t>
  </si>
  <si>
    <t>Hispanic/Latino</t>
  </si>
  <si>
    <t>non-Hispanic/Latino</t>
  </si>
  <si>
    <t xml:space="preserve"> African American/Caucasian</t>
  </si>
  <si>
    <t>Mixed</t>
  </si>
  <si>
    <t>White/Hispanic</t>
  </si>
  <si>
    <t>White/HIspanic</t>
  </si>
  <si>
    <t>African American</t>
  </si>
  <si>
    <t>South Asian</t>
  </si>
  <si>
    <t>Afro-Carribean</t>
  </si>
  <si>
    <t>Arab</t>
  </si>
  <si>
    <t>B-ALL</t>
  </si>
  <si>
    <t>&gt;=4</t>
  </si>
  <si>
    <t>&gt;=5</t>
  </si>
  <si>
    <t>&gt;5</t>
  </si>
  <si>
    <t>PS: sum of fever before hosp (text) and during admission (table)</t>
  </si>
  <si>
    <t>&gt;55</t>
  </si>
  <si>
    <t>PS: no LVEF, but only LVSF mentioned; if moderatly diminished = LVEF 30-50%</t>
  </si>
  <si>
    <t>PS: severe right ventricular dysfunction</t>
  </si>
  <si>
    <t>PS: highest values (NB: cytokines not consistent between table and full text! e.g. difference in IL-8 and IL-6 on D3</t>
  </si>
  <si>
    <t>PS: in article mentioned as atypical Kawasaki, but criteria for complete Kawasaki are present</t>
  </si>
  <si>
    <t>PS: medium dose aspirin, cortico as pre-medication for anayflaxis during IVIG</t>
  </si>
  <si>
    <t>giant aneurysm rupture</t>
  </si>
  <si>
    <t>ICH and herniation</t>
  </si>
  <si>
    <t>PS2: entitled as "atypical Kawasaki" but all criteria for typical are present</t>
  </si>
  <si>
    <t> right middle cerebral artery (MCA) infarction</t>
  </si>
  <si>
    <t>COHORTS</t>
  </si>
  <si>
    <t>EXCLUDE? OVERLAP</t>
  </si>
  <si>
    <t>extract COVID-pos from table 1?</t>
  </si>
  <si>
    <t>https://doi.org/10.1161/circulationaha.120.048360</t>
  </si>
  <si>
    <t>https://doi:10.1001/jama.2020.10369</t>
  </si>
  <si>
    <t>https://doi.org/10.1053/j.gastro.2020.05.079</t>
  </si>
  <si>
    <t>https://doi.org/10.1136/bmj.m2094</t>
  </si>
  <si>
    <t>https://doi:10.1001/jama.2020.10374</t>
  </si>
  <si>
    <t>https://doi.org/10.1007/s00246-020-02391-2</t>
  </si>
  <si>
    <t>https://10.1056/NEJMoa2021756</t>
  </si>
  <si>
    <t>10.1056/NEJMoa2021680</t>
  </si>
  <si>
    <t>https://doi.org/10.1148/radiol.2020202543</t>
  </si>
  <si>
    <t>https://doi.org/10.1016/j.jpeds.2020.06.044</t>
  </si>
  <si>
    <t>https://doi.org/10.1016/j.jpeds.2020.06.045</t>
  </si>
  <si>
    <t>https://doi.org/10.1172/JCI140970</t>
  </si>
  <si>
    <t>https://doi.org/10.1093/cid/ciaa1042</t>
  </si>
  <si>
    <t>32769230_PMID</t>
  </si>
  <si>
    <t>https://doi.org/10.1172/JCI141113</t>
  </si>
  <si>
    <t>https://doi.org/10.1016/S2352-4642(20)30215-7</t>
  </si>
  <si>
    <t>10.1101/2020.07.12.20151068v1</t>
  </si>
  <si>
    <t>10.1101/2020.07.14.20153320</t>
  </si>
  <si>
    <t>10.1101/2020.07.10.20150755</t>
  </si>
  <si>
    <t xml:space="preserve"> Belhadjer Z. et al</t>
  </si>
  <si>
    <t>Whittaker E. et al</t>
  </si>
  <si>
    <t>Miller J. et al.</t>
  </si>
  <si>
    <t>Toubiana J. et al.</t>
  </si>
  <si>
    <t>Cheung E. et al.</t>
  </si>
  <si>
    <t>Ramcharan T. et al.</t>
  </si>
  <si>
    <t>Dufort et al.</t>
  </si>
  <si>
    <t>Feldstein et al.</t>
  </si>
  <si>
    <t>Hameed et al.</t>
  </si>
  <si>
    <t>Capone et al.</t>
  </si>
  <si>
    <t>Kaushik et al.</t>
  </si>
  <si>
    <t>Diorio et al.</t>
  </si>
  <si>
    <t>Moraleda et al.</t>
  </si>
  <si>
    <t>Dhanalakshmi et al.</t>
  </si>
  <si>
    <t>Lee et al.</t>
  </si>
  <si>
    <t>Davies et al.</t>
  </si>
  <si>
    <t>Weisberg et al.</t>
  </si>
  <si>
    <t xml:space="preserve">Swann et al. </t>
  </si>
  <si>
    <t>Rostad et al</t>
  </si>
  <si>
    <t>Circulation</t>
  </si>
  <si>
    <t>JAMA</t>
  </si>
  <si>
    <t>Gastroenterology</t>
  </si>
  <si>
    <t>BMJ</t>
  </si>
  <si>
    <t>Pediatr Cardiol</t>
  </si>
  <si>
    <t>NEJM</t>
  </si>
  <si>
    <t>J Pediatr</t>
  </si>
  <si>
    <t>J Clin Invest</t>
  </si>
  <si>
    <t>Clin Infect Dis.</t>
  </si>
  <si>
    <t>Indian Pediatr.</t>
  </si>
  <si>
    <t>Belhadjer</t>
  </si>
  <si>
    <t>Grimaud</t>
  </si>
  <si>
    <t>Verdoni</t>
  </si>
  <si>
    <t>Whittaker</t>
  </si>
  <si>
    <t>Whittaker - histor. KD</t>
  </si>
  <si>
    <t>Miller</t>
  </si>
  <si>
    <t>Toubiana</t>
  </si>
  <si>
    <t>Cheung</t>
  </si>
  <si>
    <t>Ramcharan</t>
  </si>
  <si>
    <t>Pouletty - severe</t>
  </si>
  <si>
    <t>Pouletty - nonsevere</t>
  </si>
  <si>
    <t>Pouletty - histor. KD</t>
  </si>
  <si>
    <t>Dufort 0-5y</t>
  </si>
  <si>
    <t>Dufort 6-12y</t>
  </si>
  <si>
    <t>Dufort 13-20y</t>
  </si>
  <si>
    <t>Feldstein</t>
  </si>
  <si>
    <t>Hameed</t>
  </si>
  <si>
    <t>Capone</t>
  </si>
  <si>
    <t>Kaushik</t>
  </si>
  <si>
    <t>Diorio</t>
  </si>
  <si>
    <t>Moraleda</t>
  </si>
  <si>
    <t>Dhanalakshmi</t>
  </si>
  <si>
    <t>Lee</t>
  </si>
  <si>
    <t>Davies</t>
  </si>
  <si>
    <t>Weisberg</t>
  </si>
  <si>
    <t>Swann</t>
  </si>
  <si>
    <t>Swann - COVID19</t>
  </si>
  <si>
    <t>Rostad</t>
  </si>
  <si>
    <t>MIS-C</t>
  </si>
  <si>
    <t>histor. KD</t>
  </si>
  <si>
    <t>COVID19</t>
  </si>
  <si>
    <t>single case information in separate tab; here only summary data that is not in single cases</t>
  </si>
  <si>
    <t>PS: Ashkenazi Jews counted as White</t>
  </si>
  <si>
    <t>Group 1 severe</t>
  </si>
  <si>
    <t>Group 2 non-severe</t>
  </si>
  <si>
    <t>0-20y</t>
  </si>
  <si>
    <t>8 cases of Riphagen et al. included! (Single Cases)</t>
  </si>
  <si>
    <t>4 patients already in Waltuch et al. (Single cases)</t>
  </si>
  <si>
    <t>3 patients already reported by Chiotios et al.</t>
  </si>
  <si>
    <t>29/78 in Whittaker and Riphagen et al., 6 in Ramcharan et al.</t>
  </si>
  <si>
    <t>PS: cytokine data in Single cases tab, PS: sex ratios should be wrong as total ratio is 1:1, subgroup cannot be 0.7 and 0.8 (probably M/F 4/3 and 4/5 resp but unsure...)</t>
  </si>
  <si>
    <t>PS: 5 cases have been reported earlier (Chiotos et al. en Rivera-Figueroa et al. - both in Single Cases)</t>
  </si>
  <si>
    <t>1 chronic hematological disease</t>
  </si>
  <si>
    <t>sickle cell anemia (n =1),mitochondrial disorder (n =1), autism (n = 1)and chromosomal abnormalities(n =1)</t>
  </si>
  <si>
    <t>5 on immunosuppr</t>
  </si>
  <si>
    <t xml:space="preserve"> </t>
  </si>
  <si>
    <t>Not extractable</t>
  </si>
  <si>
    <t>PS: ranges reported in full text, no Q1 or Q3</t>
  </si>
  <si>
    <t>3 thrombi</t>
  </si>
  <si>
    <t>Counts</t>
  </si>
  <si>
    <t>Single cases</t>
  </si>
  <si>
    <t>Mentioned in paper as double reported but not able to filter for</t>
  </si>
  <si>
    <t>Cohort cases</t>
  </si>
  <si>
    <t>5 cases have been reported earlier (Chiotos et al. en Rivera-Figueroa et al.)</t>
  </si>
  <si>
    <t>8 cases of Riphagen et al. included</t>
  </si>
  <si>
    <t>Total extracted</t>
  </si>
  <si>
    <t>Double in singles and in cohort tabs</t>
  </si>
  <si>
    <t>Pouletty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</si>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</sst>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4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3" fillId="0" borderId="2" xfId="0" applyFont="1" applyBorder="1"/>
    <xf numFmtId="17" fontId="0" fillId="0" borderId="0" xfId="0" quotePrefix="1" applyNumberFormat="1" applyFont="1"/>
    <xf numFmtId="14" fontId="0" fillId="0" borderId="0" xfId="0" applyNumberFormat="1" applyAlignment="1">
      <alignment horizontal="left"/>
    </xf>
    <xf numFmtId="0" fontId="4" fillId="0" borderId="2" xfId="1" applyBorder="1"/>
    <xf numFmtId="0" fontId="5" fillId="0" borderId="0" xfId="0" applyFont="1"/>
    <xf numFmtId="0" fontId="0" fillId="0" borderId="2" xfId="0" applyFont="1" applyBorder="1"/>
    <xf numFmtId="14" fontId="0" fillId="0" borderId="2" xfId="0" applyNumberFormat="1" applyFont="1" applyBorder="1"/>
    <xf numFmtId="0" fontId="4" fillId="0" borderId="0" xfId="1"/>
    <xf numFmtId="14" fontId="0" fillId="0" borderId="0" xfId="0" applyNumberFormat="1"/>
    <xf numFmtId="0" fontId="0" fillId="0" borderId="0" xfId="0" applyBorder="1"/>
    <xf numFmtId="0" fontId="0" fillId="0" borderId="3" xfId="0" applyBorder="1"/>
    <xf numFmtId="0" fontId="4" fillId="0" borderId="3" xfId="1" applyBorder="1"/>
    <xf numFmtId="14" fontId="0" fillId="0" borderId="3" xfId="0" applyNumberFormat="1" applyBorder="1"/>
    <xf numFmtId="0" fontId="3" fillId="0" borderId="3" xfId="0" applyFont="1" applyBorder="1"/>
    <xf numFmtId="0" fontId="4" fillId="0" borderId="0" xfId="1" applyBorder="1"/>
    <xf numFmtId="14" fontId="0" fillId="0" borderId="0" xfId="0" applyNumberFormat="1" applyBorder="1"/>
    <xf numFmtId="0" fontId="3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2" borderId="3" xfId="0" applyFill="1" applyBorder="1"/>
    <xf numFmtId="0" fontId="4" fillId="2" borderId="3" xfId="1" applyFill="1" applyBorder="1"/>
    <xf numFmtId="14" fontId="0" fillId="2" borderId="3" xfId="0" applyNumberForma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7" fontId="0" fillId="0" borderId="0" xfId="0" quotePrefix="1" applyNumberFormat="1"/>
    <xf numFmtId="0" fontId="6" fillId="0" borderId="0" xfId="0" applyFont="1"/>
    <xf numFmtId="0" fontId="0" fillId="0" borderId="4" xfId="0" applyBorder="1"/>
    <xf numFmtId="0" fontId="1" fillId="0" borderId="2" xfId="0" applyFont="1" applyBorder="1"/>
    <xf numFmtId="0" fontId="7" fillId="0" borderId="2" xfId="0" applyFont="1" applyBorder="1"/>
    <xf numFmtId="0" fontId="7" fillId="0" borderId="3" xfId="0" applyFont="1" applyBorder="1"/>
    <xf numFmtId="0" fontId="0" fillId="0" borderId="0" xfId="0" applyFill="1" applyBorder="1"/>
    <xf numFmtId="0" fontId="0" fillId="0" borderId="0" xfId="0" applyFill="1"/>
    <xf numFmtId="0" fontId="4" fillId="0" borderId="3" xfId="1" applyFill="1" applyBorder="1"/>
    <xf numFmtId="14" fontId="0" fillId="0" borderId="3" xfId="0" applyNumberFormat="1" applyFill="1" applyBorder="1"/>
    <xf numFmtId="0" fontId="0" fillId="0" borderId="3" xfId="0" applyFill="1" applyBorder="1"/>
    <xf numFmtId="0" fontId="0" fillId="0" borderId="2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5" xfId="0" applyBorder="1"/>
    <xf numFmtId="0" fontId="4" fillId="0" borderId="5" xfId="1" applyBorder="1"/>
    <xf numFmtId="14" fontId="0" fillId="0" borderId="5" xfId="0" applyNumberFormat="1" applyBorder="1"/>
    <xf numFmtId="0" fontId="0" fillId="3" borderId="5" xfId="0" applyFill="1" applyBorder="1"/>
    <xf numFmtId="0" fontId="0" fillId="0" borderId="6" xfId="0" applyBorder="1"/>
    <xf numFmtId="14" fontId="0" fillId="0" borderId="6" xfId="0" applyNumberFormat="1" applyBorder="1"/>
    <xf numFmtId="0" fontId="0" fillId="0" borderId="6" xfId="0" applyFill="1" applyBorder="1"/>
    <xf numFmtId="0" fontId="0" fillId="0" borderId="5" xfId="0" applyFill="1" applyBorder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2" fillId="0" borderId="0" xfId="0" applyFont="1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17" fontId="0" fillId="0" borderId="0" xfId="0" quotePrefix="1" applyNumberFormat="1" applyFont="1" applyBorder="1"/>
    <xf numFmtId="0" fontId="5" fillId="0" borderId="0" xfId="0" applyFont="1" applyBorder="1"/>
    <xf numFmtId="0" fontId="0" fillId="0" borderId="7" xfId="0" applyBorder="1"/>
    <xf numFmtId="14" fontId="0" fillId="0" borderId="7" xfId="0" applyNumberFormat="1" applyBorder="1"/>
    <xf numFmtId="0" fontId="0" fillId="0" borderId="7" xfId="0" applyFill="1" applyBorder="1"/>
    <xf numFmtId="0" fontId="0" fillId="3" borderId="7" xfId="0" applyFill="1" applyBorder="1"/>
    <xf numFmtId="0" fontId="10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S2352-4642(20)30175-9" TargetMode="External"/><Relationship Id="rId13" Type="http://schemas.openxmlformats.org/officeDocument/2006/relationships/hyperlink" Target="https://doi.org/10.1016/S2352-4642(20)30175-9" TargetMode="External"/><Relationship Id="rId3" Type="http://schemas.openxmlformats.org/officeDocument/2006/relationships/hyperlink" Target="https://doi.org/10.1097/inf.0000000000002802" TargetMode="External"/><Relationship Id="rId7" Type="http://schemas.openxmlformats.org/officeDocument/2006/relationships/hyperlink" Target="https://doi.org/10.1016/S2352-4642(20)30175-9" TargetMode="External"/><Relationship Id="rId12" Type="http://schemas.openxmlformats.org/officeDocument/2006/relationships/hyperlink" Target="https://doi.org/10.1016/S2352-4642(20)30175-9" TargetMode="External"/><Relationship Id="rId2" Type="http://schemas.openxmlformats.org/officeDocument/2006/relationships/hyperlink" Target="https://doi.org/10.1111/jdv.16666" TargetMode="External"/><Relationship Id="rId1" Type="http://schemas.openxmlformats.org/officeDocument/2006/relationships/hyperlink" Target="https://doi.org/10.1111/dth.13770" TargetMode="External"/><Relationship Id="rId6" Type="http://schemas.openxmlformats.org/officeDocument/2006/relationships/hyperlink" Target="https://doi.org/10.1016/S2352-4642(20)30175-9" TargetMode="External"/><Relationship Id="rId11" Type="http://schemas.openxmlformats.org/officeDocument/2006/relationships/hyperlink" Target="https://doi.org/10.1016/S2352-4642(20)30175-9" TargetMode="External"/><Relationship Id="rId5" Type="http://schemas.openxmlformats.org/officeDocument/2006/relationships/hyperlink" Target="https://doi.org/10.1016/S2352-4642(20)30175-9" TargetMode="External"/><Relationship Id="rId10" Type="http://schemas.openxmlformats.org/officeDocument/2006/relationships/hyperlink" Target="https://doi.org/10.1016/S2352-4642(20)30175-9" TargetMode="External"/><Relationship Id="rId4" Type="http://schemas.openxmlformats.org/officeDocument/2006/relationships/hyperlink" Target="https://dx.doi.org/10.1007%2Fs00381-020-04755-8" TargetMode="External"/><Relationship Id="rId9" Type="http://schemas.openxmlformats.org/officeDocument/2006/relationships/hyperlink" Target="https://doi.org/10.1016/S2352-4642(20)30175-9" TargetMode="External"/><Relationship Id="rId14" Type="http://schemas.openxmlformats.org/officeDocument/2006/relationships/hyperlink" Target="https://doi.org/10.1016/S2352-4642(20)30175-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S2352-4642(20)30175-9" TargetMode="External"/><Relationship Id="rId2" Type="http://schemas.openxmlformats.org/officeDocument/2006/relationships/hyperlink" Target="https://doi.org/10.2214/AJR.20.24032" TargetMode="External"/><Relationship Id="rId1" Type="http://schemas.openxmlformats.org/officeDocument/2006/relationships/hyperlink" Target="https://doi.org/10.1101/2020.06.05.2012311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S2665-9913(20)30231-9" TargetMode="External"/><Relationship Id="rId21" Type="http://schemas.openxmlformats.org/officeDocument/2006/relationships/hyperlink" Target="https://doi.org/10.1016/S0140-6736(20)31103-X" TargetMode="External"/><Relationship Id="rId42" Type="http://schemas.openxmlformats.org/officeDocument/2006/relationships/hyperlink" Target="https://dx.doi.org/10.1016%2FS0140-6736(20)31094-1" TargetMode="External"/><Relationship Id="rId47" Type="http://schemas.openxmlformats.org/officeDocument/2006/relationships/hyperlink" Target="https://doi.org/10.1111/jdv.16749" TargetMode="External"/><Relationship Id="rId63" Type="http://schemas.openxmlformats.org/officeDocument/2006/relationships/hyperlink" Target="https://doi.org/10.1542/peds.2020-1711" TargetMode="External"/><Relationship Id="rId68" Type="http://schemas.openxmlformats.org/officeDocument/2006/relationships/hyperlink" Target="https://dx.doi.org/10.1016%2Fj.ajem.2020.05.117" TargetMode="External"/><Relationship Id="rId84" Type="http://schemas.openxmlformats.org/officeDocument/2006/relationships/hyperlink" Target="https://doi.org/10.1002/jmv.26224" TargetMode="External"/><Relationship Id="rId89" Type="http://schemas.openxmlformats.org/officeDocument/2006/relationships/hyperlink" Target="https://doi.org/10.1016/j.jaccas.2020.05.082" TargetMode="External"/><Relationship Id="rId112" Type="http://schemas.openxmlformats.org/officeDocument/2006/relationships/hyperlink" Target="https://doi.org/10.4103/apc.APC_77_20" TargetMode="External"/><Relationship Id="rId16" Type="http://schemas.openxmlformats.org/officeDocument/2006/relationships/hyperlink" Target="https://doi.org/10.1186/s13613-020-00690-8" TargetMode="External"/><Relationship Id="rId107" Type="http://schemas.openxmlformats.org/officeDocument/2006/relationships/hyperlink" Target="https://doi.org/10.1016/j.clinpr.2020.100033" TargetMode="External"/><Relationship Id="rId11" Type="http://schemas.openxmlformats.org/officeDocument/2006/relationships/hyperlink" Target="https://doi.org/10.1186/s13613-020-00690-8" TargetMode="External"/><Relationship Id="rId32" Type="http://schemas.openxmlformats.org/officeDocument/2006/relationships/hyperlink" Target="https://doi.org/10.1111/jdv.16666" TargetMode="External"/><Relationship Id="rId37" Type="http://schemas.openxmlformats.org/officeDocument/2006/relationships/hyperlink" Target="https://dx.doi.org/10.1016%2FS0140-6736(20)31094-1" TargetMode="External"/><Relationship Id="rId53" Type="http://schemas.openxmlformats.org/officeDocument/2006/relationships/hyperlink" Target="https://doi.org/10.1093/jpids/piaa069" TargetMode="External"/><Relationship Id="rId58" Type="http://schemas.openxmlformats.org/officeDocument/2006/relationships/hyperlink" Target="https://10.0.4.112/annrheumdis-2020-217960" TargetMode="External"/><Relationship Id="rId74" Type="http://schemas.openxmlformats.org/officeDocument/2006/relationships/hyperlink" Target="https://doi.org/10.1002/jmv.26224" TargetMode="External"/><Relationship Id="rId79" Type="http://schemas.openxmlformats.org/officeDocument/2006/relationships/hyperlink" Target="https://doi.org/10.1002/jmv.26224" TargetMode="External"/><Relationship Id="rId102" Type="http://schemas.openxmlformats.org/officeDocument/2006/relationships/hyperlink" Target="https://dx.doi.org/10.1016%2FS2352-4642(20)30168-1" TargetMode="External"/><Relationship Id="rId123" Type="http://schemas.openxmlformats.org/officeDocument/2006/relationships/hyperlink" Target="https://dx.doi.org/10.3389%2Ffimmu.2020.01665" TargetMode="External"/><Relationship Id="rId128" Type="http://schemas.openxmlformats.org/officeDocument/2006/relationships/hyperlink" Target="https://dx.doi.org/10.1155%2F2020%2F8875987" TargetMode="External"/><Relationship Id="rId5" Type="http://schemas.openxmlformats.org/officeDocument/2006/relationships/hyperlink" Target="https://doi.org/10.1186/s13613-020-00690-8" TargetMode="External"/><Relationship Id="rId90" Type="http://schemas.openxmlformats.org/officeDocument/2006/relationships/hyperlink" Target="https://pubmed.ncbi.nlm.nih.gov/32580256" TargetMode="External"/><Relationship Id="rId95" Type="http://schemas.openxmlformats.org/officeDocument/2006/relationships/hyperlink" Target="https://doi.org/10.1148/radiol.2020202288" TargetMode="External"/><Relationship Id="rId22" Type="http://schemas.openxmlformats.org/officeDocument/2006/relationships/hyperlink" Target="https://doi.org/10.1016/S0140-6736(20)31103-X" TargetMode="External"/><Relationship Id="rId27" Type="http://schemas.openxmlformats.org/officeDocument/2006/relationships/hyperlink" Target="https://doi.org/10.1016/S0140-6736(20)31103-X" TargetMode="External"/><Relationship Id="rId43" Type="http://schemas.openxmlformats.org/officeDocument/2006/relationships/hyperlink" Target="https://dx.doi.org/10.1016%2FS0140-6736(20)31094-1" TargetMode="External"/><Relationship Id="rId48" Type="http://schemas.openxmlformats.org/officeDocument/2006/relationships/hyperlink" Target="https://doi.org/10.1093/jpids/piaa069" TargetMode="External"/><Relationship Id="rId64" Type="http://schemas.openxmlformats.org/officeDocument/2006/relationships/hyperlink" Target="https://doi.org/10.1542/peds.2020-1711" TargetMode="External"/><Relationship Id="rId69" Type="http://schemas.openxmlformats.org/officeDocument/2006/relationships/hyperlink" Target="http://dx.doi.org/10.1136/bcr-2020-236986" TargetMode="External"/><Relationship Id="rId113" Type="http://schemas.openxmlformats.org/officeDocument/2006/relationships/hyperlink" Target="https://doi.org/10.4103/apc.APC_77_20" TargetMode="External"/><Relationship Id="rId118" Type="http://schemas.openxmlformats.org/officeDocument/2006/relationships/hyperlink" Target="https://doi.org/10.1016/S2665-9913(20)30231-9" TargetMode="External"/><Relationship Id="rId80" Type="http://schemas.openxmlformats.org/officeDocument/2006/relationships/hyperlink" Target="https://doi.org/10.1002/jmv.26224" TargetMode="External"/><Relationship Id="rId85" Type="http://schemas.openxmlformats.org/officeDocument/2006/relationships/hyperlink" Target="https://doi.org/10.1007/s00246-020-02393-0" TargetMode="External"/><Relationship Id="rId12" Type="http://schemas.openxmlformats.org/officeDocument/2006/relationships/hyperlink" Target="https://doi.org/10.1186/s13613-020-00690-8" TargetMode="External"/><Relationship Id="rId17" Type="http://schemas.openxmlformats.org/officeDocument/2006/relationships/hyperlink" Target="https://doi.org/10.1186/s13613-020-00690-8" TargetMode="External"/><Relationship Id="rId33" Type="http://schemas.openxmlformats.org/officeDocument/2006/relationships/hyperlink" Target="https://doi.org/10.1016/j.ajem.2020.05.058" TargetMode="External"/><Relationship Id="rId38" Type="http://schemas.openxmlformats.org/officeDocument/2006/relationships/hyperlink" Target="https://dx.doi.org/10.1016%2FS0140-6736(20)31094-1" TargetMode="External"/><Relationship Id="rId59" Type="http://schemas.openxmlformats.org/officeDocument/2006/relationships/hyperlink" Target="https://10.0.4.112/annrheumdis-2020-217960" TargetMode="External"/><Relationship Id="rId103" Type="http://schemas.openxmlformats.org/officeDocument/2006/relationships/hyperlink" Target="https://dx.doi.org/10.1016%2FS2352-4642(20)30168-1" TargetMode="External"/><Relationship Id="rId108" Type="http://schemas.openxmlformats.org/officeDocument/2006/relationships/hyperlink" Target="https://doi.org/10.4103/apc.APC_77_20" TargetMode="External"/><Relationship Id="rId124" Type="http://schemas.openxmlformats.org/officeDocument/2006/relationships/hyperlink" Target="https://doi.org/10.3389/fmed.2020.00428" TargetMode="External"/><Relationship Id="rId129" Type="http://schemas.openxmlformats.org/officeDocument/2006/relationships/hyperlink" Target="https://doi.org/10.3389/fped.2020.00398" TargetMode="External"/><Relationship Id="rId54" Type="http://schemas.openxmlformats.org/officeDocument/2006/relationships/hyperlink" Target="https://doi.org/10.1007/s12098-020-03357-1" TargetMode="External"/><Relationship Id="rId70" Type="http://schemas.openxmlformats.org/officeDocument/2006/relationships/hyperlink" Target="https://doi.org/10.1002/jmv.26224" TargetMode="External"/><Relationship Id="rId75" Type="http://schemas.openxmlformats.org/officeDocument/2006/relationships/hyperlink" Target="https://doi.org/10.1002/jmv.26224" TargetMode="External"/><Relationship Id="rId91" Type="http://schemas.openxmlformats.org/officeDocument/2006/relationships/hyperlink" Target="https://doi.org/10.1002/jmv.26189" TargetMode="External"/><Relationship Id="rId96" Type="http://schemas.openxmlformats.org/officeDocument/2006/relationships/hyperlink" Target="https://doi.org/10.1148/radiol.2020202288" TargetMode="External"/><Relationship Id="rId1" Type="http://schemas.openxmlformats.org/officeDocument/2006/relationships/hyperlink" Target="https://doi.org/10.1186/s13613-020-00690-8" TargetMode="External"/><Relationship Id="rId6" Type="http://schemas.openxmlformats.org/officeDocument/2006/relationships/hyperlink" Target="https://doi.org/10.1186/s13613-020-00690-8" TargetMode="External"/><Relationship Id="rId23" Type="http://schemas.openxmlformats.org/officeDocument/2006/relationships/hyperlink" Target="https://doi.org/10.1016/S0140-6736(20)31103-X" TargetMode="External"/><Relationship Id="rId28" Type="http://schemas.openxmlformats.org/officeDocument/2006/relationships/hyperlink" Target="https://doi.org/10.1016/S0140-6736(20)31103-X" TargetMode="External"/><Relationship Id="rId49" Type="http://schemas.openxmlformats.org/officeDocument/2006/relationships/hyperlink" Target="https://doi.org/10.1093/jpids/piaa069" TargetMode="External"/><Relationship Id="rId114" Type="http://schemas.openxmlformats.org/officeDocument/2006/relationships/hyperlink" Target="https://dx.doi.org/10.1016%2Fj.anpede.2020.05.002" TargetMode="External"/><Relationship Id="rId119" Type="http://schemas.openxmlformats.org/officeDocument/2006/relationships/hyperlink" Target="https://doi.org/10.1016/S2665-9913(20)30231-9" TargetMode="External"/><Relationship Id="rId44" Type="http://schemas.openxmlformats.org/officeDocument/2006/relationships/hyperlink" Target="https://dx.doi.org/10.1016%2FS0140-6736(20)31094-1" TargetMode="External"/><Relationship Id="rId60" Type="http://schemas.openxmlformats.org/officeDocument/2006/relationships/hyperlink" Target="https://10.0.4.112/annrheumdis-2020-217960" TargetMode="External"/><Relationship Id="rId65" Type="http://schemas.openxmlformats.org/officeDocument/2006/relationships/hyperlink" Target="https://dx.doi.org/10.1016%2FS2352-4642(20)30164-4" TargetMode="External"/><Relationship Id="rId81" Type="http://schemas.openxmlformats.org/officeDocument/2006/relationships/hyperlink" Target="https://doi.org/10.1002/jmv.26224" TargetMode="External"/><Relationship Id="rId86" Type="http://schemas.openxmlformats.org/officeDocument/2006/relationships/hyperlink" Target="https://doi.org/10.1017/S1047951120001857" TargetMode="External"/><Relationship Id="rId130" Type="http://schemas.openxmlformats.org/officeDocument/2006/relationships/hyperlink" Target="https://doi.org/10.7759/cureus.8915" TargetMode="External"/><Relationship Id="rId13" Type="http://schemas.openxmlformats.org/officeDocument/2006/relationships/hyperlink" Target="https://doi.org/10.1186/s13613-020-00690-8" TargetMode="External"/><Relationship Id="rId18" Type="http://schemas.openxmlformats.org/officeDocument/2006/relationships/hyperlink" Target="https://doi.org/10.1186/s13613-020-00690-8" TargetMode="External"/><Relationship Id="rId39" Type="http://schemas.openxmlformats.org/officeDocument/2006/relationships/hyperlink" Target="https://dx.doi.org/10.1016%2FS0140-6736(20)31094-1" TargetMode="External"/><Relationship Id="rId109" Type="http://schemas.openxmlformats.org/officeDocument/2006/relationships/hyperlink" Target="https://doi.org/10.4103/apc.APC_77_20" TargetMode="External"/><Relationship Id="rId34" Type="http://schemas.openxmlformats.org/officeDocument/2006/relationships/hyperlink" Target="https://doi.org/10.1016/j.ajem.2020.05.058" TargetMode="External"/><Relationship Id="rId50" Type="http://schemas.openxmlformats.org/officeDocument/2006/relationships/hyperlink" Target="https://doi.org/10.1093/jpids/piaa069" TargetMode="External"/><Relationship Id="rId55" Type="http://schemas.openxmlformats.org/officeDocument/2006/relationships/hyperlink" Target="https://pubmed.ncbi.nlm.nih.gov/32441271/" TargetMode="External"/><Relationship Id="rId76" Type="http://schemas.openxmlformats.org/officeDocument/2006/relationships/hyperlink" Target="https://doi.org/10.1002/jmv.26224" TargetMode="External"/><Relationship Id="rId97" Type="http://schemas.openxmlformats.org/officeDocument/2006/relationships/hyperlink" Target="https://doi.org/10.1148/radiol.2020202288" TargetMode="External"/><Relationship Id="rId104" Type="http://schemas.openxmlformats.org/officeDocument/2006/relationships/hyperlink" Target="https://dx.doi.org/10.1016%2FS2352-4642(20)30168-1" TargetMode="External"/><Relationship Id="rId120" Type="http://schemas.openxmlformats.org/officeDocument/2006/relationships/hyperlink" Target="https://doi.org/10.1016/S2665-9913(20)30231-9" TargetMode="External"/><Relationship Id="rId125" Type="http://schemas.openxmlformats.org/officeDocument/2006/relationships/hyperlink" Target="https://dx.doi.org/10.1155%2F2020%2F8875987" TargetMode="External"/><Relationship Id="rId7" Type="http://schemas.openxmlformats.org/officeDocument/2006/relationships/hyperlink" Target="https://doi.org/10.1186/s13613-020-00690-8" TargetMode="External"/><Relationship Id="rId71" Type="http://schemas.openxmlformats.org/officeDocument/2006/relationships/hyperlink" Target="https://doi.org/10.1002/jmv.26224" TargetMode="External"/><Relationship Id="rId92" Type="http://schemas.openxmlformats.org/officeDocument/2006/relationships/hyperlink" Target="https://doi.org/10.1002/jmv.26206" TargetMode="External"/><Relationship Id="rId2" Type="http://schemas.openxmlformats.org/officeDocument/2006/relationships/hyperlink" Target="https://doi.org/10.1186/s13613-020-00690-8" TargetMode="External"/><Relationship Id="rId29" Type="http://schemas.openxmlformats.org/officeDocument/2006/relationships/hyperlink" Target="https://doi.org/10.1016/S0140-6736(20)31103-X" TargetMode="External"/><Relationship Id="rId24" Type="http://schemas.openxmlformats.org/officeDocument/2006/relationships/hyperlink" Target="https://doi.org/10.1016/S0140-6736(20)31103-X" TargetMode="External"/><Relationship Id="rId40" Type="http://schemas.openxmlformats.org/officeDocument/2006/relationships/hyperlink" Target="https://dx.doi.org/10.1016%2FS0140-6736(20)31094-1" TargetMode="External"/><Relationship Id="rId45" Type="http://schemas.openxmlformats.org/officeDocument/2006/relationships/hyperlink" Target="https://pubmed.ncbi.nlm.nih.gov/32393681/" TargetMode="External"/><Relationship Id="rId66" Type="http://schemas.openxmlformats.org/officeDocument/2006/relationships/hyperlink" Target="https://dx.doi.org/10.1016%2FS2352-4642(20)30164-4" TargetMode="External"/><Relationship Id="rId87" Type="http://schemas.openxmlformats.org/officeDocument/2006/relationships/hyperlink" Target="https://doi.org/10.1016/j.jaccas.2020.05.082" TargetMode="External"/><Relationship Id="rId110" Type="http://schemas.openxmlformats.org/officeDocument/2006/relationships/hyperlink" Target="https://doi.org/10.4103/apc.APC_77_20" TargetMode="External"/><Relationship Id="rId115" Type="http://schemas.openxmlformats.org/officeDocument/2006/relationships/hyperlink" Target="https://doi.org/10.1016/S2665-9913(20)30231-9" TargetMode="External"/><Relationship Id="rId131" Type="http://schemas.openxmlformats.org/officeDocument/2006/relationships/hyperlink" Target="https://doi.org/10.1093/tropej/fmaa047" TargetMode="External"/><Relationship Id="rId61" Type="http://schemas.openxmlformats.org/officeDocument/2006/relationships/hyperlink" Target="https://10.0.4.112/annrheumdis-2020-217960" TargetMode="External"/><Relationship Id="rId82" Type="http://schemas.openxmlformats.org/officeDocument/2006/relationships/hyperlink" Target="https://doi.org/10.1002/jmv.26224" TargetMode="External"/><Relationship Id="rId19" Type="http://schemas.openxmlformats.org/officeDocument/2006/relationships/hyperlink" Target="https://doi.org/10.1186/s13613-020-00690-8" TargetMode="External"/><Relationship Id="rId14" Type="http://schemas.openxmlformats.org/officeDocument/2006/relationships/hyperlink" Target="https://doi.org/10.1186/s13613-020-00690-8" TargetMode="External"/><Relationship Id="rId30" Type="http://schemas.openxmlformats.org/officeDocument/2006/relationships/hyperlink" Target="https://doi.org/10.1093/jpids/piaa061" TargetMode="External"/><Relationship Id="rId35" Type="http://schemas.openxmlformats.org/officeDocument/2006/relationships/hyperlink" Target="https://doi.org/10.1016/j.ajem.2020.05.058" TargetMode="External"/><Relationship Id="rId56" Type="http://schemas.openxmlformats.org/officeDocument/2006/relationships/hyperlink" Target="https://10.0.4.112/annrheumdis-2020-217960" TargetMode="External"/><Relationship Id="rId77" Type="http://schemas.openxmlformats.org/officeDocument/2006/relationships/hyperlink" Target="https://doi.org/10.1002/jmv.26224" TargetMode="External"/><Relationship Id="rId100" Type="http://schemas.openxmlformats.org/officeDocument/2006/relationships/hyperlink" Target="https://dx.doi.org/10.1016%2FS2352-4642(20)30168-1" TargetMode="External"/><Relationship Id="rId105" Type="http://schemas.openxmlformats.org/officeDocument/2006/relationships/hyperlink" Target="https://dx.doi.org/10.1007%2Fs00381-020-04755-8" TargetMode="External"/><Relationship Id="rId126" Type="http://schemas.openxmlformats.org/officeDocument/2006/relationships/hyperlink" Target="https://doi.org/10.1093/tropej/fmaa060" TargetMode="External"/><Relationship Id="rId8" Type="http://schemas.openxmlformats.org/officeDocument/2006/relationships/hyperlink" Target="https://doi.org/10.1186/s13613-020-00690-8" TargetMode="External"/><Relationship Id="rId51" Type="http://schemas.openxmlformats.org/officeDocument/2006/relationships/hyperlink" Target="https://doi.org/10.1093/jpids/piaa069" TargetMode="External"/><Relationship Id="rId72" Type="http://schemas.openxmlformats.org/officeDocument/2006/relationships/hyperlink" Target="https://doi.org/10.1002/jmv.26224" TargetMode="External"/><Relationship Id="rId93" Type="http://schemas.openxmlformats.org/officeDocument/2006/relationships/hyperlink" Target="https://doi.org/10.1002/jmv.26206" TargetMode="External"/><Relationship Id="rId98" Type="http://schemas.openxmlformats.org/officeDocument/2006/relationships/hyperlink" Target="https://doi.org/10.1148/radiol.2020202288" TargetMode="External"/><Relationship Id="rId121" Type="http://schemas.openxmlformats.org/officeDocument/2006/relationships/hyperlink" Target="https://doi.org/10.1016/S2665-9913(20)30231-9" TargetMode="External"/><Relationship Id="rId3" Type="http://schemas.openxmlformats.org/officeDocument/2006/relationships/hyperlink" Target="https://doi.org/10.1186/s13613-020-00690-8" TargetMode="External"/><Relationship Id="rId25" Type="http://schemas.openxmlformats.org/officeDocument/2006/relationships/hyperlink" Target="https://doi.org/10.1016/S0140-6736(20)31103-X" TargetMode="External"/><Relationship Id="rId46" Type="http://schemas.openxmlformats.org/officeDocument/2006/relationships/hyperlink" Target="https://pubmed.ncbi.nlm.nih.gov/32393680/" TargetMode="External"/><Relationship Id="rId67" Type="http://schemas.openxmlformats.org/officeDocument/2006/relationships/hyperlink" Target="https://dx.doi.org/10.1016%2FS2352-4642(20)30164-4" TargetMode="External"/><Relationship Id="rId116" Type="http://schemas.openxmlformats.org/officeDocument/2006/relationships/hyperlink" Target="https://doi.org/10.1016/S2665-9913(20)30231-9" TargetMode="External"/><Relationship Id="rId20" Type="http://schemas.openxmlformats.org/officeDocument/2006/relationships/hyperlink" Target="https://doi.org/10.1186/s13613-020-00690-8" TargetMode="External"/><Relationship Id="rId41" Type="http://schemas.openxmlformats.org/officeDocument/2006/relationships/hyperlink" Target="https://dx.doi.org/10.1016%2FS0140-6736(20)31094-1" TargetMode="External"/><Relationship Id="rId62" Type="http://schemas.openxmlformats.org/officeDocument/2006/relationships/hyperlink" Target="https://dx.doi.org/10.1097%2FMPG.0000000000002809" TargetMode="External"/><Relationship Id="rId83" Type="http://schemas.openxmlformats.org/officeDocument/2006/relationships/hyperlink" Target="https://doi.org/10.1002/jmv.26224" TargetMode="External"/><Relationship Id="rId88" Type="http://schemas.openxmlformats.org/officeDocument/2006/relationships/hyperlink" Target="https://doi.org/10.1016/j.jaccas.2020.05.082" TargetMode="External"/><Relationship Id="rId111" Type="http://schemas.openxmlformats.org/officeDocument/2006/relationships/hyperlink" Target="https://doi.org/10.4103/apc.APC_77_20" TargetMode="External"/><Relationship Id="rId132" Type="http://schemas.openxmlformats.org/officeDocument/2006/relationships/hyperlink" Target="https://doi.org/10.1097/inf.0000000000002804" TargetMode="External"/><Relationship Id="rId15" Type="http://schemas.openxmlformats.org/officeDocument/2006/relationships/hyperlink" Target="https://doi.org/10.1186/s13613-020-00690-8" TargetMode="External"/><Relationship Id="rId36" Type="http://schemas.openxmlformats.org/officeDocument/2006/relationships/hyperlink" Target="https://doi.org/10.1016/j.ajem.2020.05.058" TargetMode="External"/><Relationship Id="rId57" Type="http://schemas.openxmlformats.org/officeDocument/2006/relationships/hyperlink" Target="https://10.0.4.112/annrheumdis-2020-217960" TargetMode="External"/><Relationship Id="rId106" Type="http://schemas.openxmlformats.org/officeDocument/2006/relationships/hyperlink" Target="https://dx.doi.org/10.1016%2Fj.ppedcard.2020.101270" TargetMode="External"/><Relationship Id="rId127" Type="http://schemas.openxmlformats.org/officeDocument/2006/relationships/hyperlink" Target="https://dx.doi.org/10.1155%2F2020%2F8875987" TargetMode="External"/><Relationship Id="rId10" Type="http://schemas.openxmlformats.org/officeDocument/2006/relationships/hyperlink" Target="https://doi.org/10.1186/s13613-020-00690-8" TargetMode="External"/><Relationship Id="rId31" Type="http://schemas.openxmlformats.org/officeDocument/2006/relationships/hyperlink" Target="https://doi.org/10.1542/hpeds.2020-0123" TargetMode="External"/><Relationship Id="rId52" Type="http://schemas.openxmlformats.org/officeDocument/2006/relationships/hyperlink" Target="https://doi.org/10.1093/jpids/piaa069" TargetMode="External"/><Relationship Id="rId73" Type="http://schemas.openxmlformats.org/officeDocument/2006/relationships/hyperlink" Target="https://doi.org/10.1002/jmv.26224" TargetMode="External"/><Relationship Id="rId78" Type="http://schemas.openxmlformats.org/officeDocument/2006/relationships/hyperlink" Target="https://doi.org/10.1002/jmv.26224" TargetMode="External"/><Relationship Id="rId94" Type="http://schemas.openxmlformats.org/officeDocument/2006/relationships/hyperlink" Target="https://doi.org/10.1002/jmv.26206" TargetMode="External"/><Relationship Id="rId99" Type="http://schemas.openxmlformats.org/officeDocument/2006/relationships/hyperlink" Target="https://doi.org/10.1111/dth.13770" TargetMode="External"/><Relationship Id="rId101" Type="http://schemas.openxmlformats.org/officeDocument/2006/relationships/hyperlink" Target="https://dx.doi.org/10.1016%2FS2352-4642(20)30168-1" TargetMode="External"/><Relationship Id="rId122" Type="http://schemas.openxmlformats.org/officeDocument/2006/relationships/hyperlink" Target="https://doi.org/10.1111/jpc.15048" TargetMode="External"/><Relationship Id="rId4" Type="http://schemas.openxmlformats.org/officeDocument/2006/relationships/hyperlink" Target="https://doi.org/10.1186/s13613-020-00690-8" TargetMode="External"/><Relationship Id="rId9" Type="http://schemas.openxmlformats.org/officeDocument/2006/relationships/hyperlink" Target="https://doi.org/10.1186/s13613-020-00690-8" TargetMode="External"/><Relationship Id="rId26" Type="http://schemas.openxmlformats.org/officeDocument/2006/relationships/hyperlink" Target="https://doi.org/10.1016/S0140-6736(20)31103-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0.0.4.112/annrheumdis-2020-217960" TargetMode="External"/><Relationship Id="rId13" Type="http://schemas.openxmlformats.org/officeDocument/2006/relationships/hyperlink" Target="https://doi.org/10.1148/radiol.2020202543" TargetMode="External"/><Relationship Id="rId18" Type="http://schemas.openxmlformats.org/officeDocument/2006/relationships/hyperlink" Target="https://10.0.4.112/annrheumdis-2020-217960" TargetMode="External"/><Relationship Id="rId3" Type="http://schemas.openxmlformats.org/officeDocument/2006/relationships/hyperlink" Target="https://doi.org/10.1016/S0140-6736(20)31103-X" TargetMode="External"/><Relationship Id="rId21" Type="http://schemas.openxmlformats.org/officeDocument/2006/relationships/hyperlink" Target="https://doi.org/10.1172/JCI141113" TargetMode="External"/><Relationship Id="rId7" Type="http://schemas.openxmlformats.org/officeDocument/2006/relationships/hyperlink" Target="https://doi.org/10.1007/s00246-020-02391-2" TargetMode="External"/><Relationship Id="rId12" Type="http://schemas.openxmlformats.org/officeDocument/2006/relationships/hyperlink" Target="https://10.0.4.32/NEJMoa2021756" TargetMode="External"/><Relationship Id="rId17" Type="http://schemas.openxmlformats.org/officeDocument/2006/relationships/hyperlink" Target="https://doi:10.1001/jama.2020.10369" TargetMode="External"/><Relationship Id="rId2" Type="http://schemas.openxmlformats.org/officeDocument/2006/relationships/hyperlink" Target="https://doi.org/10.1186/s13613-020-00690-8" TargetMode="External"/><Relationship Id="rId16" Type="http://schemas.openxmlformats.org/officeDocument/2006/relationships/hyperlink" Target="https://10.0.4.112/annrheumdis-2020-217960" TargetMode="External"/><Relationship Id="rId20" Type="http://schemas.openxmlformats.org/officeDocument/2006/relationships/hyperlink" Target="https://doi.org/10.1093/cid/ciaa1042" TargetMode="External"/><Relationship Id="rId1" Type="http://schemas.openxmlformats.org/officeDocument/2006/relationships/hyperlink" Target="https://doi.org/10.1161/circulationaha.120.048360" TargetMode="External"/><Relationship Id="rId6" Type="http://schemas.openxmlformats.org/officeDocument/2006/relationships/hyperlink" Target="https://doi:10.1001/jama.2020.10374" TargetMode="External"/><Relationship Id="rId11" Type="http://schemas.openxmlformats.org/officeDocument/2006/relationships/hyperlink" Target="https://10.0.4.32/NEJMoa2021756" TargetMode="External"/><Relationship Id="rId5" Type="http://schemas.openxmlformats.org/officeDocument/2006/relationships/hyperlink" Target="https://doi.org/10.1136/bmj.m2094" TargetMode="External"/><Relationship Id="rId15" Type="http://schemas.openxmlformats.org/officeDocument/2006/relationships/hyperlink" Target="https://doi.org/10.1016/j.jpeds.2020.06.045" TargetMode="External"/><Relationship Id="rId10" Type="http://schemas.openxmlformats.org/officeDocument/2006/relationships/hyperlink" Target="https://10.0.4.32/NEJMoa2021756" TargetMode="External"/><Relationship Id="rId19" Type="http://schemas.openxmlformats.org/officeDocument/2006/relationships/hyperlink" Target="https://doi.org/10.1172/JCI140970" TargetMode="External"/><Relationship Id="rId4" Type="http://schemas.openxmlformats.org/officeDocument/2006/relationships/hyperlink" Target="https://doi:10.1001/jama.2020.10369" TargetMode="External"/><Relationship Id="rId9" Type="http://schemas.openxmlformats.org/officeDocument/2006/relationships/hyperlink" Target="https://doi.org/10.1053/j.gastro.2020.05.079" TargetMode="External"/><Relationship Id="rId14" Type="http://schemas.openxmlformats.org/officeDocument/2006/relationships/hyperlink" Target="https://doi.org/10.1016/j.jpeds.2020.06.044" TargetMode="External"/><Relationship Id="rId22" Type="http://schemas.openxmlformats.org/officeDocument/2006/relationships/hyperlink" Target="https://doi.org/10.1016/S2352-4642(20)30215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4B87-7116-4769-B3B7-933D61F7D014}">
  <dimension ref="A1:V238"/>
  <sheetViews>
    <sheetView topLeftCell="C1" workbookViewId="0">
      <selection activeCell="M22" sqref="M22"/>
    </sheetView>
  </sheetViews>
  <sheetFormatPr baseColWidth="10" defaultColWidth="11.5" defaultRowHeight="15" x14ac:dyDescent="0.2"/>
  <cols>
    <col min="1" max="1" width="42.1640625" customWidth="1"/>
    <col min="2" max="2" width="21.33203125" customWidth="1"/>
    <col min="3" max="3" width="9.1640625" style="27"/>
    <col min="5" max="5" width="9.5" bestFit="1" customWidth="1"/>
    <col min="8" max="8" width="8.83203125" style="18"/>
    <col min="9" max="9" width="42.1640625" style="17" customWidth="1"/>
    <col min="10" max="10" width="4.6640625" style="17" customWidth="1"/>
    <col min="11" max="11" width="20.1640625" style="17" customWidth="1"/>
    <col min="12" max="12" width="9.5" style="50" bestFit="1" customWidth="1"/>
    <col min="13" max="21" width="9.5" bestFit="1" customWidth="1"/>
    <col min="22" max="22" width="9.5" style="18" bestFit="1" customWidth="1"/>
  </cols>
  <sheetData>
    <row r="1" spans="1:22" x14ac:dyDescent="0.2">
      <c r="C1" s="27" t="s">
        <v>0</v>
      </c>
      <c r="H1" s="32" t="s">
        <v>1</v>
      </c>
      <c r="L1" s="53" t="s">
        <v>2</v>
      </c>
    </row>
    <row r="2" spans="1:22" x14ac:dyDescent="0.2">
      <c r="A2" s="2" t="s">
        <v>3</v>
      </c>
      <c r="I2" s="61" t="s">
        <v>3</v>
      </c>
      <c r="K2" s="38" t="s">
        <v>4</v>
      </c>
      <c r="M2" t="s">
        <v>5</v>
      </c>
    </row>
    <row r="3" spans="1:22" x14ac:dyDescent="0.2">
      <c r="A3" t="s">
        <v>6</v>
      </c>
      <c r="C3" s="28" t="s">
        <v>7</v>
      </c>
      <c r="E3" s="15" t="s">
        <v>8</v>
      </c>
      <c r="H3" s="19" t="s">
        <v>9</v>
      </c>
      <c r="I3" s="17" t="s">
        <v>6</v>
      </c>
      <c r="K3" s="17" t="s">
        <v>10</v>
      </c>
      <c r="L3" s="51" t="s">
        <v>11</v>
      </c>
      <c r="M3" s="15" t="s">
        <v>12</v>
      </c>
      <c r="N3" s="15" t="s">
        <v>12</v>
      </c>
      <c r="O3" s="15" t="s">
        <v>12</v>
      </c>
      <c r="P3" s="15" t="s">
        <v>12</v>
      </c>
      <c r="Q3" s="15" t="s">
        <v>12</v>
      </c>
      <c r="R3" s="15" t="s">
        <v>12</v>
      </c>
      <c r="S3" s="15" t="s">
        <v>12</v>
      </c>
      <c r="T3" s="15" t="s">
        <v>12</v>
      </c>
      <c r="U3" s="15" t="s">
        <v>12</v>
      </c>
      <c r="V3" s="19" t="s">
        <v>12</v>
      </c>
    </row>
    <row r="4" spans="1:22" x14ac:dyDescent="0.2">
      <c r="A4" t="s">
        <v>13</v>
      </c>
      <c r="B4" s="10"/>
      <c r="C4" s="29">
        <v>43986</v>
      </c>
      <c r="E4" s="16">
        <v>43977</v>
      </c>
      <c r="H4" s="20">
        <v>44044</v>
      </c>
      <c r="I4" s="17" t="s">
        <v>13</v>
      </c>
      <c r="J4" s="62"/>
      <c r="K4" s="17" t="s">
        <v>14</v>
      </c>
      <c r="L4" s="52">
        <v>44007</v>
      </c>
      <c r="M4" s="16">
        <v>44014</v>
      </c>
      <c r="N4" s="16">
        <v>44014</v>
      </c>
      <c r="O4" s="16">
        <v>44014</v>
      </c>
      <c r="P4" s="16">
        <v>44014</v>
      </c>
      <c r="Q4" s="16">
        <v>44014</v>
      </c>
      <c r="R4" s="16">
        <v>44014</v>
      </c>
      <c r="S4" s="16">
        <v>44014</v>
      </c>
      <c r="T4" s="16">
        <v>44014</v>
      </c>
      <c r="U4" s="16">
        <v>44014</v>
      </c>
      <c r="V4" s="20">
        <v>44014</v>
      </c>
    </row>
    <row r="5" spans="1:22" x14ac:dyDescent="0.2">
      <c r="A5" t="s">
        <v>15</v>
      </c>
      <c r="C5" s="27" t="s">
        <v>16</v>
      </c>
      <c r="E5" t="s">
        <v>17</v>
      </c>
      <c r="H5" s="18" t="s">
        <v>18</v>
      </c>
      <c r="I5" s="17" t="s">
        <v>19</v>
      </c>
      <c r="J5" s="62"/>
      <c r="K5" s="17" t="s">
        <v>20</v>
      </c>
      <c r="L5" s="50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s="18" t="s">
        <v>22</v>
      </c>
    </row>
    <row r="6" spans="1:22" x14ac:dyDescent="0.2">
      <c r="A6" t="s">
        <v>23</v>
      </c>
      <c r="C6" s="27" t="s">
        <v>24</v>
      </c>
      <c r="E6" t="s">
        <v>25</v>
      </c>
      <c r="H6" s="18" t="s">
        <v>26</v>
      </c>
      <c r="I6" s="17" t="s">
        <v>15</v>
      </c>
      <c r="K6" s="17" t="s">
        <v>27</v>
      </c>
      <c r="L6" s="50" t="s">
        <v>28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s="18" t="s">
        <v>29</v>
      </c>
    </row>
    <row r="7" spans="1:22" x14ac:dyDescent="0.2">
      <c r="H7" s="18" t="s">
        <v>30</v>
      </c>
      <c r="I7" s="17" t="s">
        <v>23</v>
      </c>
      <c r="K7" s="17" t="s">
        <v>31</v>
      </c>
      <c r="L7" s="50" t="s">
        <v>32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s="18" t="s">
        <v>33</v>
      </c>
    </row>
    <row r="8" spans="1:22" x14ac:dyDescent="0.2">
      <c r="A8" t="s">
        <v>34</v>
      </c>
      <c r="C8" s="27" t="s">
        <v>35</v>
      </c>
      <c r="E8" t="s">
        <v>35</v>
      </c>
      <c r="H8" s="18" t="s">
        <v>36</v>
      </c>
    </row>
    <row r="9" spans="1:22" x14ac:dyDescent="0.2">
      <c r="A9" t="s">
        <v>37</v>
      </c>
      <c r="C9" s="27" t="s">
        <v>38</v>
      </c>
      <c r="E9" t="s">
        <v>38</v>
      </c>
      <c r="H9" s="18" t="s">
        <v>35</v>
      </c>
      <c r="I9" s="17" t="s">
        <v>34</v>
      </c>
      <c r="K9" s="17" t="s">
        <v>39</v>
      </c>
      <c r="L9" s="50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s="18" t="s">
        <v>35</v>
      </c>
    </row>
    <row r="10" spans="1:22" x14ac:dyDescent="0.2">
      <c r="H10" s="46" t="s">
        <v>38</v>
      </c>
      <c r="I10" s="17" t="s">
        <v>37</v>
      </c>
      <c r="K10" s="17" t="s">
        <v>40</v>
      </c>
      <c r="L10" s="5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2">
      <c r="A11" t="s">
        <v>41</v>
      </c>
      <c r="C11" s="27" t="s">
        <v>42</v>
      </c>
      <c r="E11" t="s">
        <v>43</v>
      </c>
    </row>
    <row r="12" spans="1:22" x14ac:dyDescent="0.2">
      <c r="E12" t="s">
        <v>44</v>
      </c>
      <c r="H12" s="18" t="s">
        <v>42</v>
      </c>
      <c r="I12" s="17" t="s">
        <v>41</v>
      </c>
      <c r="K12" s="17" t="s">
        <v>45</v>
      </c>
      <c r="L12" s="50" t="s">
        <v>42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s="18" t="s">
        <v>55</v>
      </c>
    </row>
    <row r="13" spans="1:22" x14ac:dyDescent="0.2">
      <c r="A13" s="2" t="s">
        <v>56</v>
      </c>
      <c r="H13" s="17" t="s">
        <v>57</v>
      </c>
      <c r="I13" s="17" t="s">
        <v>58</v>
      </c>
      <c r="K13" s="17" t="s">
        <v>59</v>
      </c>
      <c r="L13" s="50" t="s">
        <v>60</v>
      </c>
      <c r="M13" s="17" t="s">
        <v>61</v>
      </c>
      <c r="N13" s="17" t="s">
        <v>62</v>
      </c>
      <c r="O13" s="17" t="s">
        <v>63</v>
      </c>
      <c r="P13" s="17" t="s">
        <v>64</v>
      </c>
      <c r="Q13" s="17" t="s">
        <v>65</v>
      </c>
      <c r="R13" s="17" t="s">
        <v>66</v>
      </c>
      <c r="S13" s="17" t="s">
        <v>67</v>
      </c>
      <c r="T13" s="17" t="s">
        <v>68</v>
      </c>
      <c r="U13" s="17" t="s">
        <v>69</v>
      </c>
      <c r="V13" s="17" t="s">
        <v>70</v>
      </c>
    </row>
    <row r="14" spans="1:22" x14ac:dyDescent="0.2">
      <c r="A14" t="s">
        <v>71</v>
      </c>
      <c r="B14" t="s">
        <v>72</v>
      </c>
      <c r="C14" s="27" t="s">
        <v>73</v>
      </c>
      <c r="K14" s="17" t="s">
        <v>74</v>
      </c>
      <c r="M14" s="35" t="s">
        <v>75</v>
      </c>
      <c r="N14" s="35"/>
      <c r="O14" s="35"/>
      <c r="P14" s="35"/>
    </row>
    <row r="15" spans="1:22" x14ac:dyDescent="0.2">
      <c r="A15" t="s">
        <v>76</v>
      </c>
      <c r="B15" t="s">
        <v>77</v>
      </c>
      <c r="C15" s="27">
        <v>3</v>
      </c>
      <c r="E15" t="s">
        <v>78</v>
      </c>
      <c r="I15" s="61" t="s">
        <v>56</v>
      </c>
    </row>
    <row r="16" spans="1:22" x14ac:dyDescent="0.2">
      <c r="A16" t="s">
        <v>79</v>
      </c>
      <c r="B16" t="s">
        <v>80</v>
      </c>
      <c r="E16">
        <v>6</v>
      </c>
      <c r="H16" s="18" t="s">
        <v>73</v>
      </c>
      <c r="I16" s="17" t="s">
        <v>71</v>
      </c>
      <c r="J16" s="17" t="s">
        <v>72</v>
      </c>
      <c r="K16" s="17" t="s">
        <v>81</v>
      </c>
      <c r="L16" s="50" t="s">
        <v>78</v>
      </c>
      <c r="M16" t="s">
        <v>73</v>
      </c>
      <c r="N16" t="s">
        <v>73</v>
      </c>
      <c r="O16" t="s">
        <v>78</v>
      </c>
      <c r="P16" t="s">
        <v>78</v>
      </c>
      <c r="Q16" t="s">
        <v>73</v>
      </c>
      <c r="R16" t="s">
        <v>73</v>
      </c>
      <c r="S16" t="s">
        <v>73</v>
      </c>
      <c r="T16" t="s">
        <v>73</v>
      </c>
      <c r="U16" t="s">
        <v>78</v>
      </c>
      <c r="V16" s="18" t="s">
        <v>78</v>
      </c>
    </row>
    <row r="17" spans="1:22" x14ac:dyDescent="0.2">
      <c r="A17" t="s">
        <v>82</v>
      </c>
      <c r="B17" t="s">
        <v>83</v>
      </c>
      <c r="H17" s="18">
        <v>11</v>
      </c>
      <c r="I17" s="17" t="s">
        <v>76</v>
      </c>
      <c r="J17" s="17" t="s">
        <v>77</v>
      </c>
      <c r="K17" s="17" t="s">
        <v>84</v>
      </c>
      <c r="L17" s="50">
        <v>0.17</v>
      </c>
      <c r="M17">
        <v>12</v>
      </c>
      <c r="N17">
        <v>1.8</v>
      </c>
      <c r="O17">
        <v>11.5</v>
      </c>
      <c r="P17">
        <v>1.5</v>
      </c>
      <c r="Q17">
        <v>15.5</v>
      </c>
      <c r="R17">
        <v>13.5</v>
      </c>
      <c r="S17">
        <v>9.8000000000000007</v>
      </c>
      <c r="T17">
        <v>14.5</v>
      </c>
      <c r="U17">
        <v>15.8</v>
      </c>
      <c r="V17" s="18">
        <v>6.3</v>
      </c>
    </row>
    <row r="18" spans="1:22" x14ac:dyDescent="0.2">
      <c r="A18" t="s">
        <v>85</v>
      </c>
      <c r="B18" t="s">
        <v>86</v>
      </c>
      <c r="I18" s="17" t="s">
        <v>79</v>
      </c>
      <c r="J18" s="17" t="s">
        <v>80</v>
      </c>
      <c r="K18" s="17" t="s">
        <v>87</v>
      </c>
    </row>
    <row r="19" spans="1:22" x14ac:dyDescent="0.2">
      <c r="A19" t="s">
        <v>88</v>
      </c>
      <c r="B19" t="s">
        <v>89</v>
      </c>
      <c r="I19" s="17" t="s">
        <v>82</v>
      </c>
      <c r="J19" s="17" t="s">
        <v>83</v>
      </c>
      <c r="K19" s="17" t="s">
        <v>90</v>
      </c>
    </row>
    <row r="20" spans="1:22" x14ac:dyDescent="0.2">
      <c r="A20" t="s">
        <v>91</v>
      </c>
      <c r="B20" t="s">
        <v>92</v>
      </c>
      <c r="I20" s="17" t="s">
        <v>85</v>
      </c>
      <c r="J20" s="17" t="s">
        <v>86</v>
      </c>
      <c r="K20" s="17" t="s">
        <v>93</v>
      </c>
    </row>
    <row r="21" spans="1:22" x14ac:dyDescent="0.2">
      <c r="I21" s="17" t="s">
        <v>88</v>
      </c>
      <c r="J21" s="17" t="s">
        <v>89</v>
      </c>
      <c r="K21" s="17" t="s">
        <v>88</v>
      </c>
    </row>
    <row r="22" spans="1:22" x14ac:dyDescent="0.2">
      <c r="A22" s="2" t="s">
        <v>94</v>
      </c>
      <c r="I22" s="17" t="s">
        <v>91</v>
      </c>
      <c r="J22" s="17" t="s">
        <v>92</v>
      </c>
      <c r="K22" s="17" t="s">
        <v>95</v>
      </c>
    </row>
    <row r="23" spans="1:22" x14ac:dyDescent="0.2">
      <c r="A23" s="1" t="s">
        <v>96</v>
      </c>
      <c r="B23" s="1" t="s">
        <v>97</v>
      </c>
    </row>
    <row r="24" spans="1:22" x14ac:dyDescent="0.2">
      <c r="A24" s="4" t="s">
        <v>98</v>
      </c>
      <c r="B24" t="s">
        <v>99</v>
      </c>
      <c r="I24" s="61" t="s">
        <v>94</v>
      </c>
    </row>
    <row r="25" spans="1:22" x14ac:dyDescent="0.2">
      <c r="A25" s="1" t="s">
        <v>100</v>
      </c>
      <c r="B25" s="1" t="s">
        <v>92</v>
      </c>
      <c r="I25" s="63" t="s">
        <v>96</v>
      </c>
      <c r="J25" s="63" t="s">
        <v>97</v>
      </c>
      <c r="K25" s="17" t="s">
        <v>101</v>
      </c>
    </row>
    <row r="26" spans="1:22" x14ac:dyDescent="0.2">
      <c r="A26" s="4" t="s">
        <v>102</v>
      </c>
      <c r="B26" s="1"/>
      <c r="I26" s="63" t="s">
        <v>100</v>
      </c>
      <c r="J26" s="63" t="s">
        <v>92</v>
      </c>
      <c r="K26" s="17" t="s">
        <v>103</v>
      </c>
      <c r="L26" s="50" t="b">
        <v>1</v>
      </c>
    </row>
    <row r="27" spans="1:22" x14ac:dyDescent="0.2">
      <c r="A27" s="4" t="s">
        <v>104</v>
      </c>
      <c r="B27" s="1"/>
      <c r="I27" s="24" t="s">
        <v>102</v>
      </c>
      <c r="J27" s="63"/>
      <c r="K27" s="17" t="s">
        <v>105</v>
      </c>
    </row>
    <row r="28" spans="1:22" x14ac:dyDescent="0.2">
      <c r="A28" s="4" t="s">
        <v>98</v>
      </c>
      <c r="I28" s="24" t="s">
        <v>104</v>
      </c>
      <c r="J28" s="63"/>
      <c r="K28" s="17" t="s">
        <v>106</v>
      </c>
    </row>
    <row r="29" spans="1:22" x14ac:dyDescent="0.2">
      <c r="A29" s="1" t="s">
        <v>107</v>
      </c>
      <c r="B29" s="1" t="s">
        <v>92</v>
      </c>
      <c r="I29" s="24" t="s">
        <v>98</v>
      </c>
      <c r="L29" s="50" t="s">
        <v>108</v>
      </c>
    </row>
    <row r="30" spans="1:22" x14ac:dyDescent="0.2">
      <c r="A30" s="4" t="s">
        <v>98</v>
      </c>
      <c r="I30" s="63" t="s">
        <v>107</v>
      </c>
      <c r="J30" s="63" t="s">
        <v>92</v>
      </c>
      <c r="K30" s="17" t="s">
        <v>109</v>
      </c>
    </row>
    <row r="31" spans="1:22" x14ac:dyDescent="0.2">
      <c r="A31" s="1" t="s">
        <v>110</v>
      </c>
      <c r="B31" s="1" t="s">
        <v>92</v>
      </c>
      <c r="I31" s="24" t="s">
        <v>98</v>
      </c>
    </row>
    <row r="32" spans="1:22" x14ac:dyDescent="0.2">
      <c r="A32" s="4" t="s">
        <v>98</v>
      </c>
      <c r="I32" s="63" t="s">
        <v>110</v>
      </c>
      <c r="J32" s="63" t="s">
        <v>92</v>
      </c>
      <c r="K32" s="17" t="s">
        <v>111</v>
      </c>
    </row>
    <row r="33" spans="1:12" x14ac:dyDescent="0.2">
      <c r="A33" s="1" t="s">
        <v>112</v>
      </c>
      <c r="B33" s="1" t="s">
        <v>92</v>
      </c>
      <c r="I33" s="24" t="s">
        <v>98</v>
      </c>
    </row>
    <row r="34" spans="1:12" x14ac:dyDescent="0.2">
      <c r="A34" s="4" t="s">
        <v>98</v>
      </c>
      <c r="I34" s="63" t="s">
        <v>112</v>
      </c>
      <c r="J34" s="63" t="s">
        <v>92</v>
      </c>
      <c r="K34" s="17" t="s">
        <v>113</v>
      </c>
    </row>
    <row r="35" spans="1:12" x14ac:dyDescent="0.2">
      <c r="A35" s="1" t="s">
        <v>114</v>
      </c>
      <c r="B35" s="1" t="s">
        <v>92</v>
      </c>
      <c r="I35" s="24" t="s">
        <v>98</v>
      </c>
    </row>
    <row r="36" spans="1:12" x14ac:dyDescent="0.2">
      <c r="A36" s="4" t="s">
        <v>98</v>
      </c>
      <c r="I36" s="63" t="s">
        <v>114</v>
      </c>
      <c r="J36" s="63" t="s">
        <v>92</v>
      </c>
      <c r="K36" s="17" t="s">
        <v>115</v>
      </c>
    </row>
    <row r="37" spans="1:12" x14ac:dyDescent="0.2">
      <c r="A37" s="1" t="s">
        <v>116</v>
      </c>
      <c r="I37" s="24" t="s">
        <v>98</v>
      </c>
    </row>
    <row r="38" spans="1:12" x14ac:dyDescent="0.2">
      <c r="A38" s="4" t="s">
        <v>117</v>
      </c>
      <c r="I38" s="63" t="s">
        <v>116</v>
      </c>
    </row>
    <row r="39" spans="1:12" x14ac:dyDescent="0.2">
      <c r="A39" s="4" t="s">
        <v>118</v>
      </c>
      <c r="I39" s="24" t="s">
        <v>117</v>
      </c>
      <c r="K39" s="17" t="s">
        <v>119</v>
      </c>
    </row>
    <row r="40" spans="1:12" x14ac:dyDescent="0.2">
      <c r="A40" s="4" t="s">
        <v>120</v>
      </c>
      <c r="I40" s="24" t="s">
        <v>118</v>
      </c>
      <c r="K40" s="17" t="s">
        <v>121</v>
      </c>
    </row>
    <row r="41" spans="1:12" x14ac:dyDescent="0.2">
      <c r="A41" s="4" t="s">
        <v>122</v>
      </c>
      <c r="I41" s="24" t="s">
        <v>120</v>
      </c>
      <c r="K41" s="17" t="s">
        <v>123</v>
      </c>
    </row>
    <row r="42" spans="1:12" x14ac:dyDescent="0.2">
      <c r="A42" s="4" t="s">
        <v>124</v>
      </c>
      <c r="I42" s="24" t="s">
        <v>122</v>
      </c>
      <c r="K42" s="17" t="s">
        <v>125</v>
      </c>
    </row>
    <row r="43" spans="1:12" x14ac:dyDescent="0.2">
      <c r="A43" s="4" t="s">
        <v>126</v>
      </c>
      <c r="I43" s="24" t="s">
        <v>124</v>
      </c>
      <c r="K43" s="17" t="s">
        <v>127</v>
      </c>
    </row>
    <row r="44" spans="1:12" x14ac:dyDescent="0.2">
      <c r="A44" s="4" t="s">
        <v>128</v>
      </c>
      <c r="I44" s="24" t="s">
        <v>126</v>
      </c>
      <c r="K44" s="17" t="s">
        <v>129</v>
      </c>
    </row>
    <row r="45" spans="1:12" x14ac:dyDescent="0.2">
      <c r="I45" s="24" t="s">
        <v>128</v>
      </c>
      <c r="K45" s="17" t="s">
        <v>130</v>
      </c>
    </row>
    <row r="46" spans="1:12" x14ac:dyDescent="0.2">
      <c r="A46" s="2" t="s">
        <v>131</v>
      </c>
      <c r="I46" s="24" t="s">
        <v>132</v>
      </c>
      <c r="K46" s="17" t="s">
        <v>133</v>
      </c>
      <c r="L46" s="50" t="b">
        <v>1</v>
      </c>
    </row>
    <row r="47" spans="1:12" x14ac:dyDescent="0.2">
      <c r="A47" s="1" t="s">
        <v>134</v>
      </c>
      <c r="B47" s="1" t="s">
        <v>92</v>
      </c>
      <c r="C47" s="27" t="s">
        <v>42</v>
      </c>
      <c r="I47" s="24" t="s">
        <v>135</v>
      </c>
      <c r="K47" s="17" t="s">
        <v>136</v>
      </c>
    </row>
    <row r="48" spans="1:12" x14ac:dyDescent="0.2">
      <c r="A48" s="1" t="s">
        <v>137</v>
      </c>
      <c r="B48" s="1" t="s">
        <v>138</v>
      </c>
      <c r="C48" s="27" t="s">
        <v>139</v>
      </c>
      <c r="E48" t="b">
        <v>1</v>
      </c>
      <c r="I48" s="24" t="s">
        <v>140</v>
      </c>
      <c r="K48" s="17" t="s">
        <v>141</v>
      </c>
    </row>
    <row r="49" spans="1:22" x14ac:dyDescent="0.2">
      <c r="A49" s="1" t="s">
        <v>142</v>
      </c>
      <c r="B49" s="1" t="s">
        <v>138</v>
      </c>
      <c r="I49" s="24" t="s">
        <v>143</v>
      </c>
      <c r="K49" s="17" t="s">
        <v>144</v>
      </c>
    </row>
    <row r="50" spans="1:22" x14ac:dyDescent="0.2">
      <c r="A50" s="1" t="s">
        <v>145</v>
      </c>
      <c r="B50" s="1" t="s">
        <v>138</v>
      </c>
      <c r="I50" s="24" t="s">
        <v>146</v>
      </c>
      <c r="K50" s="17" t="s">
        <v>147</v>
      </c>
    </row>
    <row r="51" spans="1:22" x14ac:dyDescent="0.2">
      <c r="A51" s="4" t="s">
        <v>148</v>
      </c>
      <c r="B51" t="s">
        <v>138</v>
      </c>
      <c r="I51" s="61" t="s">
        <v>131</v>
      </c>
    </row>
    <row r="52" spans="1:22" x14ac:dyDescent="0.2">
      <c r="A52" s="4" t="s">
        <v>149</v>
      </c>
      <c r="B52" t="s">
        <v>138</v>
      </c>
      <c r="I52" s="63" t="s">
        <v>134</v>
      </c>
      <c r="J52" s="63" t="s">
        <v>92</v>
      </c>
      <c r="K52" s="17" t="s">
        <v>150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s="18" t="b">
        <v>1</v>
      </c>
    </row>
    <row r="53" spans="1:22" x14ac:dyDescent="0.2">
      <c r="A53" s="4" t="s">
        <v>151</v>
      </c>
      <c r="B53" t="s">
        <v>138</v>
      </c>
      <c r="H53" s="18" t="b">
        <v>1</v>
      </c>
      <c r="I53" s="63" t="s">
        <v>137</v>
      </c>
      <c r="J53" s="63" t="s">
        <v>138</v>
      </c>
      <c r="K53" s="17" t="s">
        <v>152</v>
      </c>
      <c r="M53" t="b">
        <v>1</v>
      </c>
      <c r="N53" t="s">
        <v>42</v>
      </c>
      <c r="O53" t="b">
        <v>1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s="18" t="b">
        <v>0</v>
      </c>
    </row>
    <row r="54" spans="1:22" x14ac:dyDescent="0.2">
      <c r="I54" s="63" t="s">
        <v>142</v>
      </c>
      <c r="J54" s="63" t="s">
        <v>138</v>
      </c>
      <c r="K54" s="17" t="s">
        <v>153</v>
      </c>
    </row>
    <row r="55" spans="1:22" x14ac:dyDescent="0.2">
      <c r="A55" s="2" t="s">
        <v>154</v>
      </c>
      <c r="I55" s="63" t="s">
        <v>145</v>
      </c>
      <c r="J55" s="63" t="s">
        <v>138</v>
      </c>
      <c r="K55" s="17" t="s">
        <v>155</v>
      </c>
      <c r="L55" s="50" t="b">
        <v>0</v>
      </c>
      <c r="M55" t="s">
        <v>42</v>
      </c>
      <c r="N55" t="s">
        <v>42</v>
      </c>
      <c r="O55" t="b">
        <v>1</v>
      </c>
      <c r="P55" t="b">
        <v>0</v>
      </c>
      <c r="Q55" t="b">
        <v>1</v>
      </c>
      <c r="R55" t="s">
        <v>42</v>
      </c>
      <c r="S55" t="b">
        <v>1</v>
      </c>
      <c r="T55" t="s">
        <v>42</v>
      </c>
      <c r="U55" t="b">
        <v>1</v>
      </c>
      <c r="V55" s="18" t="b">
        <v>1</v>
      </c>
    </row>
    <row r="56" spans="1:22" x14ac:dyDescent="0.2">
      <c r="A56" s="1" t="s">
        <v>156</v>
      </c>
      <c r="B56" s="1" t="s">
        <v>92</v>
      </c>
      <c r="C56" s="27" t="s">
        <v>157</v>
      </c>
      <c r="I56" s="24" t="s">
        <v>148</v>
      </c>
      <c r="J56" s="17" t="s">
        <v>138</v>
      </c>
      <c r="K56" s="17" t="s">
        <v>158</v>
      </c>
    </row>
    <row r="57" spans="1:22" x14ac:dyDescent="0.2">
      <c r="A57" t="s">
        <v>159</v>
      </c>
      <c r="B57" t="s">
        <v>160</v>
      </c>
      <c r="I57" s="24" t="s">
        <v>149</v>
      </c>
      <c r="J57" s="17" t="s">
        <v>138</v>
      </c>
      <c r="K57" s="17" t="s">
        <v>161</v>
      </c>
    </row>
    <row r="58" spans="1:22" x14ac:dyDescent="0.2">
      <c r="I58" s="24" t="s">
        <v>151</v>
      </c>
      <c r="J58" s="17" t="s">
        <v>138</v>
      </c>
      <c r="K58" s="17" t="s">
        <v>162</v>
      </c>
      <c r="O58" t="b">
        <v>1</v>
      </c>
      <c r="Q58" t="b">
        <v>1</v>
      </c>
      <c r="S58" t="b">
        <v>1</v>
      </c>
      <c r="U58" t="b">
        <v>1</v>
      </c>
      <c r="V58" s="18" t="b">
        <v>1</v>
      </c>
    </row>
    <row r="59" spans="1:22" x14ac:dyDescent="0.2">
      <c r="A59" s="1" t="s">
        <v>100</v>
      </c>
      <c r="B59" s="1" t="s">
        <v>92</v>
      </c>
      <c r="E59" t="b">
        <v>0</v>
      </c>
    </row>
    <row r="60" spans="1:22" x14ac:dyDescent="0.2">
      <c r="A60" t="s">
        <v>163</v>
      </c>
      <c r="B60" t="s">
        <v>92</v>
      </c>
      <c r="I60" s="61" t="s">
        <v>154</v>
      </c>
    </row>
    <row r="61" spans="1:22" x14ac:dyDescent="0.2">
      <c r="A61" t="s">
        <v>164</v>
      </c>
      <c r="B61" t="s">
        <v>92</v>
      </c>
      <c r="H61" s="18" t="b">
        <v>1</v>
      </c>
      <c r="I61" s="63" t="s">
        <v>156</v>
      </c>
      <c r="J61" s="63" t="s">
        <v>92</v>
      </c>
      <c r="K61" s="17" t="s">
        <v>165</v>
      </c>
    </row>
    <row r="62" spans="1:22" x14ac:dyDescent="0.2">
      <c r="A62" t="s">
        <v>166</v>
      </c>
      <c r="B62" t="s">
        <v>92</v>
      </c>
      <c r="I62" s="17" t="s">
        <v>159</v>
      </c>
      <c r="J62" s="17" t="s">
        <v>160</v>
      </c>
      <c r="K62" s="17" t="s">
        <v>167</v>
      </c>
    </row>
    <row r="63" spans="1:22" x14ac:dyDescent="0.2">
      <c r="A63" t="s">
        <v>168</v>
      </c>
      <c r="B63" t="s">
        <v>92</v>
      </c>
    </row>
    <row r="64" spans="1:22" x14ac:dyDescent="0.2">
      <c r="A64" t="s">
        <v>169</v>
      </c>
      <c r="B64" t="s">
        <v>92</v>
      </c>
      <c r="I64" s="63" t="s">
        <v>100</v>
      </c>
      <c r="J64" s="63" t="s">
        <v>92</v>
      </c>
      <c r="K64" s="17" t="s">
        <v>170</v>
      </c>
      <c r="L64" s="50" t="b">
        <v>1</v>
      </c>
    </row>
    <row r="65" spans="1:12" x14ac:dyDescent="0.2">
      <c r="I65" s="17" t="s">
        <v>163</v>
      </c>
      <c r="J65" s="17" t="s">
        <v>92</v>
      </c>
      <c r="K65" s="17" t="s">
        <v>171</v>
      </c>
    </row>
    <row r="66" spans="1:12" x14ac:dyDescent="0.2">
      <c r="A66" s="1" t="s">
        <v>172</v>
      </c>
      <c r="B66" s="1" t="s">
        <v>92</v>
      </c>
      <c r="I66" s="17" t="s">
        <v>164</v>
      </c>
      <c r="J66" s="17" t="s">
        <v>92</v>
      </c>
      <c r="K66" s="17" t="s">
        <v>173</v>
      </c>
    </row>
    <row r="67" spans="1:12" x14ac:dyDescent="0.2">
      <c r="A67" t="s">
        <v>174</v>
      </c>
      <c r="B67" t="s">
        <v>92</v>
      </c>
      <c r="I67" s="17" t="s">
        <v>166</v>
      </c>
      <c r="J67" s="17" t="s">
        <v>92</v>
      </c>
      <c r="K67" s="17" t="s">
        <v>175</v>
      </c>
    </row>
    <row r="68" spans="1:12" x14ac:dyDescent="0.2">
      <c r="A68" t="s">
        <v>176</v>
      </c>
      <c r="B68" t="s">
        <v>92</v>
      </c>
      <c r="I68" s="17" t="s">
        <v>168</v>
      </c>
      <c r="J68" s="17" t="s">
        <v>92</v>
      </c>
      <c r="K68" s="17" t="s">
        <v>177</v>
      </c>
      <c r="L68" s="50" t="b">
        <v>1</v>
      </c>
    </row>
    <row r="69" spans="1:12" x14ac:dyDescent="0.2">
      <c r="A69" t="s">
        <v>178</v>
      </c>
      <c r="B69" t="s">
        <v>92</v>
      </c>
      <c r="I69" s="17" t="s">
        <v>169</v>
      </c>
      <c r="J69" s="17" t="s">
        <v>92</v>
      </c>
      <c r="K69" s="17" t="s">
        <v>179</v>
      </c>
    </row>
    <row r="70" spans="1:12" x14ac:dyDescent="0.2">
      <c r="A70" t="s">
        <v>180</v>
      </c>
      <c r="B70" t="s">
        <v>92</v>
      </c>
    </row>
    <row r="71" spans="1:12" x14ac:dyDescent="0.2">
      <c r="I71" s="63" t="s">
        <v>172</v>
      </c>
      <c r="J71" s="63" t="s">
        <v>92</v>
      </c>
      <c r="K71" s="17" t="s">
        <v>181</v>
      </c>
    </row>
    <row r="72" spans="1:12" x14ac:dyDescent="0.2">
      <c r="A72" s="1" t="s">
        <v>182</v>
      </c>
      <c r="B72" s="1" t="s">
        <v>92</v>
      </c>
      <c r="I72" s="17" t="s">
        <v>174</v>
      </c>
      <c r="J72" s="17" t="s">
        <v>92</v>
      </c>
      <c r="K72" s="17" t="s">
        <v>183</v>
      </c>
    </row>
    <row r="73" spans="1:12" x14ac:dyDescent="0.2">
      <c r="A73" t="s">
        <v>184</v>
      </c>
      <c r="B73" s="36" t="s">
        <v>185</v>
      </c>
      <c r="I73" s="17" t="s">
        <v>176</v>
      </c>
      <c r="J73" s="17" t="s">
        <v>92</v>
      </c>
      <c r="K73" s="17" t="s">
        <v>186</v>
      </c>
    </row>
    <row r="74" spans="1:12" x14ac:dyDescent="0.2">
      <c r="A74" t="s">
        <v>187</v>
      </c>
      <c r="B74" t="s">
        <v>92</v>
      </c>
      <c r="I74" s="17" t="s">
        <v>178</v>
      </c>
      <c r="J74" s="17" t="s">
        <v>92</v>
      </c>
      <c r="K74" s="17" t="s">
        <v>188</v>
      </c>
    </row>
    <row r="75" spans="1:12" x14ac:dyDescent="0.2">
      <c r="A75" t="s">
        <v>189</v>
      </c>
      <c r="B75" t="s">
        <v>92</v>
      </c>
      <c r="I75" s="17" t="s">
        <v>180</v>
      </c>
      <c r="J75" s="17" t="s">
        <v>92</v>
      </c>
      <c r="K75" s="17" t="s">
        <v>190</v>
      </c>
    </row>
    <row r="76" spans="1:12" x14ac:dyDescent="0.2">
      <c r="A76" t="s">
        <v>191</v>
      </c>
      <c r="B76" t="s">
        <v>92</v>
      </c>
    </row>
    <row r="77" spans="1:12" x14ac:dyDescent="0.2">
      <c r="A77" t="s">
        <v>192</v>
      </c>
      <c r="B77" t="s">
        <v>92</v>
      </c>
      <c r="I77" s="63" t="s">
        <v>182</v>
      </c>
      <c r="J77" s="63" t="s">
        <v>92</v>
      </c>
      <c r="L77" s="50" t="b">
        <v>1</v>
      </c>
    </row>
    <row r="78" spans="1:12" x14ac:dyDescent="0.2">
      <c r="A78" t="s">
        <v>193</v>
      </c>
      <c r="B78" t="s">
        <v>92</v>
      </c>
      <c r="I78" s="17" t="s">
        <v>184</v>
      </c>
      <c r="J78" s="64" t="s">
        <v>185</v>
      </c>
      <c r="K78" s="17" t="s">
        <v>194</v>
      </c>
    </row>
    <row r="79" spans="1:12" x14ac:dyDescent="0.2">
      <c r="A79" t="s">
        <v>195</v>
      </c>
      <c r="B79" t="s">
        <v>92</v>
      </c>
      <c r="I79" s="17" t="s">
        <v>187</v>
      </c>
      <c r="J79" s="17" t="s">
        <v>92</v>
      </c>
      <c r="K79" s="17" t="s">
        <v>196</v>
      </c>
    </row>
    <row r="80" spans="1:12" x14ac:dyDescent="0.2">
      <c r="I80" s="17" t="s">
        <v>189</v>
      </c>
      <c r="J80" s="17" t="s">
        <v>92</v>
      </c>
      <c r="K80" s="17" t="s">
        <v>197</v>
      </c>
    </row>
    <row r="81" spans="1:22" x14ac:dyDescent="0.2">
      <c r="A81" s="1" t="s">
        <v>198</v>
      </c>
      <c r="B81" s="1" t="s">
        <v>92</v>
      </c>
      <c r="I81" s="17" t="s">
        <v>191</v>
      </c>
      <c r="J81" s="17" t="s">
        <v>92</v>
      </c>
      <c r="K81" s="17" t="s">
        <v>199</v>
      </c>
    </row>
    <row r="82" spans="1:22" x14ac:dyDescent="0.2">
      <c r="A82" t="s">
        <v>200</v>
      </c>
      <c r="B82" t="s">
        <v>92</v>
      </c>
      <c r="I82" s="17" t="s">
        <v>192</v>
      </c>
      <c r="J82" s="17" t="s">
        <v>92</v>
      </c>
      <c r="K82" s="17" t="s">
        <v>201</v>
      </c>
    </row>
    <row r="83" spans="1:22" x14ac:dyDescent="0.2">
      <c r="A83" t="s">
        <v>202</v>
      </c>
      <c r="B83" t="s">
        <v>92</v>
      </c>
      <c r="I83" s="17" t="s">
        <v>193</v>
      </c>
      <c r="J83" s="17" t="s">
        <v>92</v>
      </c>
      <c r="K83" s="17" t="s">
        <v>203</v>
      </c>
    </row>
    <row r="84" spans="1:22" x14ac:dyDescent="0.2">
      <c r="A84" t="s">
        <v>204</v>
      </c>
      <c r="B84" t="s">
        <v>92</v>
      </c>
      <c r="I84" s="17" t="s">
        <v>195</v>
      </c>
      <c r="J84" s="17" t="s">
        <v>92</v>
      </c>
      <c r="K84" s="17" t="s">
        <v>205</v>
      </c>
    </row>
    <row r="86" spans="1:22" x14ac:dyDescent="0.2">
      <c r="A86" s="1" t="s">
        <v>206</v>
      </c>
      <c r="B86" s="1" t="s">
        <v>92</v>
      </c>
      <c r="I86" s="63" t="s">
        <v>198</v>
      </c>
      <c r="J86" s="63" t="s">
        <v>92</v>
      </c>
      <c r="K86" s="17" t="s">
        <v>207</v>
      </c>
    </row>
    <row r="87" spans="1:22" x14ac:dyDescent="0.2">
      <c r="A87" t="s">
        <v>208</v>
      </c>
      <c r="B87" t="s">
        <v>92</v>
      </c>
      <c r="I87" s="17" t="s">
        <v>200</v>
      </c>
      <c r="J87" s="17" t="s">
        <v>92</v>
      </c>
      <c r="K87" s="17" t="s">
        <v>209</v>
      </c>
    </row>
    <row r="88" spans="1:22" x14ac:dyDescent="0.2">
      <c r="A88" t="s">
        <v>210</v>
      </c>
      <c r="B88" t="s">
        <v>92</v>
      </c>
      <c r="I88" s="17" t="s">
        <v>202</v>
      </c>
      <c r="J88" s="17" t="s">
        <v>92</v>
      </c>
      <c r="K88" s="17" t="s">
        <v>211</v>
      </c>
    </row>
    <row r="89" spans="1:22" x14ac:dyDescent="0.2">
      <c r="I89" s="17" t="s">
        <v>204</v>
      </c>
      <c r="J89" s="17" t="s">
        <v>92</v>
      </c>
    </row>
    <row r="90" spans="1:22" x14ac:dyDescent="0.2">
      <c r="A90" s="1" t="s">
        <v>96</v>
      </c>
      <c r="B90" s="1" t="s">
        <v>92</v>
      </c>
    </row>
    <row r="91" spans="1:22" x14ac:dyDescent="0.2">
      <c r="A91" t="s">
        <v>212</v>
      </c>
      <c r="B91" t="s">
        <v>92</v>
      </c>
      <c r="I91" s="63" t="s">
        <v>206</v>
      </c>
      <c r="J91" s="63" t="s">
        <v>92</v>
      </c>
      <c r="K91" s="17" t="s">
        <v>213</v>
      </c>
    </row>
    <row r="92" spans="1:22" x14ac:dyDescent="0.2">
      <c r="A92" t="s">
        <v>214</v>
      </c>
      <c r="B92" t="s">
        <v>92</v>
      </c>
      <c r="I92" s="17" t="s">
        <v>208</v>
      </c>
      <c r="J92" s="17" t="s">
        <v>92</v>
      </c>
      <c r="K92" s="17" t="s">
        <v>215</v>
      </c>
    </row>
    <row r="93" spans="1:22" x14ac:dyDescent="0.2">
      <c r="A93" t="s">
        <v>216</v>
      </c>
      <c r="B93" t="s">
        <v>92</v>
      </c>
      <c r="I93" s="17" t="s">
        <v>210</v>
      </c>
      <c r="J93" s="17" t="s">
        <v>92</v>
      </c>
      <c r="K93" s="17" t="s">
        <v>217</v>
      </c>
    </row>
    <row r="94" spans="1:22" x14ac:dyDescent="0.2">
      <c r="A94" t="s">
        <v>218</v>
      </c>
      <c r="B94" t="s">
        <v>92</v>
      </c>
    </row>
    <row r="95" spans="1:22" x14ac:dyDescent="0.2">
      <c r="A95" t="s">
        <v>219</v>
      </c>
      <c r="B95" t="s">
        <v>92</v>
      </c>
      <c r="I95" s="63" t="s">
        <v>96</v>
      </c>
      <c r="J95" s="63" t="s">
        <v>92</v>
      </c>
    </row>
    <row r="96" spans="1:22" x14ac:dyDescent="0.2">
      <c r="A96" t="s">
        <v>220</v>
      </c>
      <c r="B96" t="s">
        <v>92</v>
      </c>
      <c r="H96" s="18" t="b">
        <v>1</v>
      </c>
      <c r="I96" s="17" t="s">
        <v>212</v>
      </c>
      <c r="J96" s="25" t="s">
        <v>92</v>
      </c>
      <c r="K96" s="17" t="s">
        <v>221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1</v>
      </c>
      <c r="V96" s="18" t="b">
        <v>0</v>
      </c>
    </row>
    <row r="97" spans="1:22" x14ac:dyDescent="0.2">
      <c r="A97" t="s">
        <v>222</v>
      </c>
      <c r="B97" t="s">
        <v>92</v>
      </c>
      <c r="I97" s="17" t="s">
        <v>214</v>
      </c>
      <c r="J97" s="25" t="s">
        <v>92</v>
      </c>
      <c r="K97" s="17" t="s">
        <v>223</v>
      </c>
      <c r="T97" t="b">
        <v>1</v>
      </c>
    </row>
    <row r="98" spans="1:22" x14ac:dyDescent="0.2">
      <c r="A98" t="s">
        <v>224</v>
      </c>
      <c r="B98" t="s">
        <v>225</v>
      </c>
      <c r="I98" s="17" t="s">
        <v>216</v>
      </c>
      <c r="J98" s="17" t="s">
        <v>92</v>
      </c>
      <c r="K98" s="17" t="s">
        <v>226</v>
      </c>
      <c r="P98" t="b">
        <v>1</v>
      </c>
    </row>
    <row r="99" spans="1:22" x14ac:dyDescent="0.2">
      <c r="A99" t="s">
        <v>227</v>
      </c>
      <c r="B99" t="s">
        <v>92</v>
      </c>
      <c r="C99" s="27" t="s">
        <v>157</v>
      </c>
      <c r="I99" s="17" t="s">
        <v>218</v>
      </c>
      <c r="J99" s="17" t="s">
        <v>92</v>
      </c>
      <c r="K99" s="17" t="s">
        <v>228</v>
      </c>
    </row>
    <row r="100" spans="1:22" x14ac:dyDescent="0.2">
      <c r="A100" t="s">
        <v>229</v>
      </c>
      <c r="B100" t="s">
        <v>92</v>
      </c>
      <c r="I100" s="17" t="s">
        <v>219</v>
      </c>
      <c r="J100" s="17" t="s">
        <v>92</v>
      </c>
      <c r="K100" s="17" t="s">
        <v>230</v>
      </c>
    </row>
    <row r="101" spans="1:22" x14ac:dyDescent="0.2">
      <c r="I101" s="17" t="s">
        <v>220</v>
      </c>
      <c r="J101" s="17" t="s">
        <v>92</v>
      </c>
      <c r="K101" s="17" t="s">
        <v>231</v>
      </c>
    </row>
    <row r="102" spans="1:22" x14ac:dyDescent="0.2">
      <c r="A102" s="1" t="s">
        <v>232</v>
      </c>
      <c r="I102" s="17" t="s">
        <v>222</v>
      </c>
      <c r="J102" s="17" t="s">
        <v>92</v>
      </c>
      <c r="K102" s="17" t="s">
        <v>233</v>
      </c>
      <c r="R102" t="b">
        <v>1</v>
      </c>
      <c r="S102" t="b">
        <v>1</v>
      </c>
      <c r="T102" t="b">
        <v>1</v>
      </c>
      <c r="U102" t="b">
        <v>1</v>
      </c>
    </row>
    <row r="103" spans="1:22" x14ac:dyDescent="0.2">
      <c r="A103" t="s">
        <v>234</v>
      </c>
      <c r="B103" t="s">
        <v>92</v>
      </c>
      <c r="C103" s="27" t="s">
        <v>157</v>
      </c>
      <c r="I103" s="17" t="s">
        <v>224</v>
      </c>
      <c r="J103" s="17" t="s">
        <v>225</v>
      </c>
      <c r="K103" s="17" t="s">
        <v>235</v>
      </c>
    </row>
    <row r="104" spans="1:22" x14ac:dyDescent="0.2">
      <c r="A104" t="s">
        <v>236</v>
      </c>
      <c r="B104" t="s">
        <v>92</v>
      </c>
      <c r="C104" s="27" t="s">
        <v>237</v>
      </c>
      <c r="I104" s="17" t="s">
        <v>227</v>
      </c>
      <c r="J104" s="17" t="s">
        <v>92</v>
      </c>
      <c r="K104" s="17" t="s">
        <v>238</v>
      </c>
    </row>
    <row r="105" spans="1:22" x14ac:dyDescent="0.2">
      <c r="A105" t="s">
        <v>239</v>
      </c>
      <c r="B105" t="s">
        <v>92</v>
      </c>
      <c r="C105" s="27" t="s">
        <v>157</v>
      </c>
      <c r="I105" s="17" t="s">
        <v>229</v>
      </c>
      <c r="J105" s="17" t="s">
        <v>92</v>
      </c>
      <c r="K105" s="17" t="s">
        <v>240</v>
      </c>
    </row>
    <row r="106" spans="1:22" x14ac:dyDescent="0.2">
      <c r="A106" t="s">
        <v>241</v>
      </c>
      <c r="B106" t="s">
        <v>92</v>
      </c>
      <c r="C106" s="27" t="s">
        <v>157</v>
      </c>
      <c r="E106" t="b">
        <v>1</v>
      </c>
    </row>
    <row r="107" spans="1:22" x14ac:dyDescent="0.2">
      <c r="A107" t="s">
        <v>242</v>
      </c>
      <c r="B107" t="s">
        <v>92</v>
      </c>
      <c r="C107" s="27" t="s">
        <v>157</v>
      </c>
      <c r="I107" s="63" t="s">
        <v>232</v>
      </c>
    </row>
    <row r="108" spans="1:22" x14ac:dyDescent="0.2">
      <c r="A108" t="s">
        <v>243</v>
      </c>
      <c r="B108" t="s">
        <v>92</v>
      </c>
      <c r="C108" s="27" t="s">
        <v>157</v>
      </c>
      <c r="E108" t="b">
        <v>1</v>
      </c>
      <c r="I108" s="25" t="s">
        <v>244</v>
      </c>
      <c r="J108" s="17" t="s">
        <v>92</v>
      </c>
      <c r="K108" s="17" t="s">
        <v>245</v>
      </c>
      <c r="M108" t="b">
        <v>1</v>
      </c>
      <c r="N108" t="b">
        <v>1</v>
      </c>
      <c r="O108" t="b">
        <v>1</v>
      </c>
      <c r="R108" t="b">
        <v>1</v>
      </c>
      <c r="T108" t="b">
        <v>1</v>
      </c>
    </row>
    <row r="109" spans="1:22" x14ac:dyDescent="0.2">
      <c r="A109" t="s">
        <v>246</v>
      </c>
      <c r="B109" t="s">
        <v>92</v>
      </c>
      <c r="C109" s="27" t="s">
        <v>237</v>
      </c>
      <c r="I109" s="25" t="s">
        <v>247</v>
      </c>
      <c r="J109" s="17" t="s">
        <v>92</v>
      </c>
      <c r="K109" s="17" t="s">
        <v>248</v>
      </c>
      <c r="P109" t="b">
        <v>1</v>
      </c>
      <c r="Q109" t="b">
        <v>1</v>
      </c>
      <c r="S109" t="b">
        <v>1</v>
      </c>
      <c r="U109" t="b">
        <v>1</v>
      </c>
      <c r="V109" s="18" t="b">
        <v>1</v>
      </c>
    </row>
    <row r="110" spans="1:22" x14ac:dyDescent="0.2">
      <c r="A110" t="s">
        <v>249</v>
      </c>
      <c r="B110" t="s">
        <v>92</v>
      </c>
      <c r="C110" s="27" t="s">
        <v>157</v>
      </c>
      <c r="E110" t="b">
        <v>1</v>
      </c>
      <c r="I110" s="17" t="s">
        <v>239</v>
      </c>
      <c r="J110" s="17" t="s">
        <v>92</v>
      </c>
      <c r="K110" s="17" t="s">
        <v>250</v>
      </c>
    </row>
    <row r="111" spans="1:22" x14ac:dyDescent="0.2">
      <c r="H111" s="18" t="b">
        <v>1</v>
      </c>
      <c r="I111" s="17" t="s">
        <v>241</v>
      </c>
      <c r="J111" s="17" t="s">
        <v>92</v>
      </c>
      <c r="K111" s="17" t="s">
        <v>251</v>
      </c>
    </row>
    <row r="112" spans="1:22" x14ac:dyDescent="0.2">
      <c r="A112" t="s">
        <v>252</v>
      </c>
      <c r="B112" t="s">
        <v>92</v>
      </c>
      <c r="I112" s="17" t="s">
        <v>242</v>
      </c>
      <c r="J112" s="17" t="s">
        <v>92</v>
      </c>
      <c r="K112" s="17" t="s">
        <v>253</v>
      </c>
    </row>
    <row r="113" spans="1:22" x14ac:dyDescent="0.2">
      <c r="I113" s="17" t="s">
        <v>243</v>
      </c>
      <c r="J113" s="17" t="s">
        <v>92</v>
      </c>
      <c r="K113" s="17" t="s">
        <v>254</v>
      </c>
    </row>
    <row r="114" spans="1:22" x14ac:dyDescent="0.2">
      <c r="A114" s="1" t="s">
        <v>116</v>
      </c>
      <c r="I114" s="17" t="s">
        <v>246</v>
      </c>
      <c r="J114" s="17" t="s">
        <v>92</v>
      </c>
      <c r="K114" s="17" t="s">
        <v>255</v>
      </c>
    </row>
    <row r="115" spans="1:22" x14ac:dyDescent="0.2">
      <c r="A115" t="s">
        <v>256</v>
      </c>
      <c r="B115" t="s">
        <v>92</v>
      </c>
      <c r="I115" s="17" t="s">
        <v>249</v>
      </c>
      <c r="J115" s="17" t="s">
        <v>92</v>
      </c>
      <c r="K115" s="17" t="s">
        <v>257</v>
      </c>
    </row>
    <row r="116" spans="1:22" x14ac:dyDescent="0.2">
      <c r="A116" t="s">
        <v>258</v>
      </c>
      <c r="B116" t="s">
        <v>92</v>
      </c>
    </row>
    <row r="117" spans="1:22" x14ac:dyDescent="0.2">
      <c r="I117" s="17" t="s">
        <v>252</v>
      </c>
      <c r="J117" s="17" t="s">
        <v>92</v>
      </c>
      <c r="K117" s="17" t="s">
        <v>259</v>
      </c>
      <c r="M117">
        <v>8</v>
      </c>
      <c r="N117">
        <v>1</v>
      </c>
      <c r="O117">
        <v>4</v>
      </c>
      <c r="P117">
        <v>0</v>
      </c>
      <c r="Q117">
        <v>4</v>
      </c>
      <c r="R117">
        <v>8</v>
      </c>
      <c r="S117">
        <v>7</v>
      </c>
      <c r="T117">
        <v>6</v>
      </c>
      <c r="U117">
        <v>8</v>
      </c>
      <c r="V117" s="18">
        <v>6</v>
      </c>
    </row>
    <row r="118" spans="1:22" x14ac:dyDescent="0.2">
      <c r="A118" s="2" t="s">
        <v>260</v>
      </c>
    </row>
    <row r="119" spans="1:22" x14ac:dyDescent="0.2">
      <c r="A119" s="1" t="s">
        <v>261</v>
      </c>
      <c r="B119" s="1" t="s">
        <v>262</v>
      </c>
      <c r="C119" s="27">
        <v>11</v>
      </c>
      <c r="I119" s="63" t="s">
        <v>116</v>
      </c>
      <c r="K119" s="17" t="s">
        <v>263</v>
      </c>
    </row>
    <row r="120" spans="1:22" x14ac:dyDescent="0.2">
      <c r="A120" t="s">
        <v>264</v>
      </c>
      <c r="B120" t="s">
        <v>92</v>
      </c>
      <c r="I120" s="17" t="s">
        <v>256</v>
      </c>
      <c r="J120" s="17" t="s">
        <v>92</v>
      </c>
      <c r="K120" s="17" t="s">
        <v>265</v>
      </c>
    </row>
    <row r="121" spans="1:22" x14ac:dyDescent="0.2">
      <c r="A121" s="1" t="s">
        <v>266</v>
      </c>
      <c r="B121" s="1" t="s">
        <v>267</v>
      </c>
      <c r="C121" s="27">
        <v>2900</v>
      </c>
      <c r="H121" s="18" t="b">
        <v>1</v>
      </c>
      <c r="I121" s="17" t="s">
        <v>258</v>
      </c>
      <c r="J121" s="17" t="s">
        <v>92</v>
      </c>
      <c r="K121" s="17" t="s">
        <v>268</v>
      </c>
    </row>
    <row r="122" spans="1:22" x14ac:dyDescent="0.2">
      <c r="A122" t="s">
        <v>269</v>
      </c>
      <c r="B122" t="s">
        <v>92</v>
      </c>
    </row>
    <row r="123" spans="1:22" x14ac:dyDescent="0.2">
      <c r="A123" t="s">
        <v>270</v>
      </c>
      <c r="B123" t="s">
        <v>92</v>
      </c>
      <c r="I123" s="61" t="s">
        <v>260</v>
      </c>
    </row>
    <row r="124" spans="1:22" x14ac:dyDescent="0.2">
      <c r="A124" s="1" t="s">
        <v>271</v>
      </c>
      <c r="B124" s="1" t="s">
        <v>267</v>
      </c>
      <c r="C124" s="27">
        <v>900</v>
      </c>
      <c r="I124" s="63" t="s">
        <v>261</v>
      </c>
      <c r="J124" s="63" t="s">
        <v>262</v>
      </c>
      <c r="K124" s="17" t="s">
        <v>272</v>
      </c>
    </row>
    <row r="125" spans="1:22" x14ac:dyDescent="0.2">
      <c r="A125" t="s">
        <v>273</v>
      </c>
      <c r="B125" t="s">
        <v>92</v>
      </c>
      <c r="I125" s="17" t="s">
        <v>264</v>
      </c>
      <c r="J125" s="17" t="s">
        <v>92</v>
      </c>
      <c r="K125" s="17" t="s">
        <v>274</v>
      </c>
    </row>
    <row r="126" spans="1:22" x14ac:dyDescent="0.2">
      <c r="A126" s="1" t="s">
        <v>275</v>
      </c>
      <c r="B126" s="1" t="s">
        <v>267</v>
      </c>
      <c r="I126" s="63" t="s">
        <v>266</v>
      </c>
      <c r="J126" s="63" t="s">
        <v>267</v>
      </c>
      <c r="K126" s="17" t="s">
        <v>276</v>
      </c>
    </row>
    <row r="127" spans="1:22" x14ac:dyDescent="0.2">
      <c r="A127" t="s">
        <v>277</v>
      </c>
      <c r="B127" t="s">
        <v>92</v>
      </c>
      <c r="I127" s="17" t="s">
        <v>269</v>
      </c>
      <c r="J127" s="17" t="s">
        <v>92</v>
      </c>
      <c r="K127" s="17" t="s">
        <v>278</v>
      </c>
    </row>
    <row r="128" spans="1:22" x14ac:dyDescent="0.2">
      <c r="A128" t="s">
        <v>279</v>
      </c>
      <c r="B128" t="s">
        <v>92</v>
      </c>
      <c r="I128" s="17" t="s">
        <v>270</v>
      </c>
      <c r="J128" s="17" t="s">
        <v>92</v>
      </c>
      <c r="K128" s="17" t="s">
        <v>280</v>
      </c>
    </row>
    <row r="129" spans="1:11" x14ac:dyDescent="0.2">
      <c r="A129" s="1" t="s">
        <v>281</v>
      </c>
      <c r="B129" s="1" t="s">
        <v>267</v>
      </c>
      <c r="C129" s="27">
        <v>100000</v>
      </c>
      <c r="I129" s="63" t="s">
        <v>271</v>
      </c>
      <c r="J129" s="63" t="s">
        <v>267</v>
      </c>
      <c r="K129" s="17" t="s">
        <v>282</v>
      </c>
    </row>
    <row r="130" spans="1:11" x14ac:dyDescent="0.2">
      <c r="A130" t="s">
        <v>283</v>
      </c>
      <c r="B130" t="s">
        <v>92</v>
      </c>
      <c r="I130" s="17" t="s">
        <v>273</v>
      </c>
      <c r="J130" s="17" t="s">
        <v>92</v>
      </c>
      <c r="K130" s="17" t="s">
        <v>284</v>
      </c>
    </row>
    <row r="131" spans="1:11" x14ac:dyDescent="0.2">
      <c r="A131" t="s">
        <v>285</v>
      </c>
      <c r="B131" t="s">
        <v>92</v>
      </c>
      <c r="I131" s="63" t="s">
        <v>275</v>
      </c>
      <c r="J131" s="63" t="s">
        <v>267</v>
      </c>
      <c r="K131" s="17" t="s">
        <v>286</v>
      </c>
    </row>
    <row r="132" spans="1:11" x14ac:dyDescent="0.2">
      <c r="A132" s="1"/>
      <c r="I132" s="17" t="s">
        <v>277</v>
      </c>
      <c r="J132" s="17" t="s">
        <v>92</v>
      </c>
      <c r="K132" s="17" t="s">
        <v>287</v>
      </c>
    </row>
    <row r="133" spans="1:11" x14ac:dyDescent="0.2">
      <c r="A133" s="1" t="s">
        <v>288</v>
      </c>
      <c r="B133" s="1" t="s">
        <v>289</v>
      </c>
      <c r="I133" s="17" t="s">
        <v>279</v>
      </c>
      <c r="J133" s="17" t="s">
        <v>92</v>
      </c>
      <c r="K133" s="17" t="s">
        <v>290</v>
      </c>
    </row>
    <row r="134" spans="1:11" x14ac:dyDescent="0.2">
      <c r="A134" t="s">
        <v>291</v>
      </c>
      <c r="B134" t="s">
        <v>92</v>
      </c>
      <c r="I134" s="63" t="s">
        <v>292</v>
      </c>
      <c r="J134" s="63" t="s">
        <v>267</v>
      </c>
      <c r="K134" s="17" t="s">
        <v>293</v>
      </c>
    </row>
    <row r="135" spans="1:11" x14ac:dyDescent="0.2">
      <c r="A135" s="1" t="s">
        <v>294</v>
      </c>
      <c r="B135" t="s">
        <v>295</v>
      </c>
      <c r="C135" s="27">
        <v>520</v>
      </c>
      <c r="I135" s="63" t="s">
        <v>296</v>
      </c>
      <c r="J135" s="63" t="s">
        <v>267</v>
      </c>
      <c r="K135" s="17" t="s">
        <v>297</v>
      </c>
    </row>
    <row r="136" spans="1:11" x14ac:dyDescent="0.2">
      <c r="A136" s="1" t="s">
        <v>298</v>
      </c>
      <c r="B136" t="s">
        <v>295</v>
      </c>
      <c r="I136" s="63" t="s">
        <v>299</v>
      </c>
      <c r="J136" s="63" t="s">
        <v>267</v>
      </c>
      <c r="K136" s="17" t="s">
        <v>300</v>
      </c>
    </row>
    <row r="137" spans="1:11" x14ac:dyDescent="0.2">
      <c r="A137" s="1" t="s">
        <v>301</v>
      </c>
      <c r="B137" t="s">
        <v>295</v>
      </c>
      <c r="I137" s="25" t="s">
        <v>283</v>
      </c>
      <c r="J137" s="17" t="s">
        <v>92</v>
      </c>
      <c r="K137" s="17" t="s">
        <v>302</v>
      </c>
    </row>
    <row r="138" spans="1:11" x14ac:dyDescent="0.2">
      <c r="I138" s="25" t="s">
        <v>285</v>
      </c>
      <c r="J138" s="17" t="s">
        <v>92</v>
      </c>
      <c r="K138" s="17" t="s">
        <v>303</v>
      </c>
    </row>
    <row r="139" spans="1:11" x14ac:dyDescent="0.2">
      <c r="A139" t="s">
        <v>304</v>
      </c>
      <c r="B139" t="s">
        <v>295</v>
      </c>
      <c r="C139" s="27">
        <v>2818</v>
      </c>
      <c r="I139" s="63"/>
    </row>
    <row r="140" spans="1:11" x14ac:dyDescent="0.2">
      <c r="A140" t="s">
        <v>305</v>
      </c>
      <c r="B140" t="s">
        <v>295</v>
      </c>
      <c r="I140" s="63" t="s">
        <v>288</v>
      </c>
      <c r="J140" s="63" t="s">
        <v>289</v>
      </c>
      <c r="K140" s="17" t="s">
        <v>306</v>
      </c>
    </row>
    <row r="141" spans="1:11" x14ac:dyDescent="0.2">
      <c r="I141" s="25" t="s">
        <v>291</v>
      </c>
      <c r="J141" s="17" t="s">
        <v>92</v>
      </c>
      <c r="K141" s="17" t="s">
        <v>307</v>
      </c>
    </row>
    <row r="142" spans="1:11" x14ac:dyDescent="0.2">
      <c r="A142" t="s">
        <v>308</v>
      </c>
      <c r="B142" t="s">
        <v>289</v>
      </c>
      <c r="I142" s="63" t="s">
        <v>294</v>
      </c>
      <c r="J142" s="17" t="s">
        <v>295</v>
      </c>
      <c r="K142" s="17" t="s">
        <v>309</v>
      </c>
    </row>
    <row r="143" spans="1:11" x14ac:dyDescent="0.2">
      <c r="I143" s="63" t="s">
        <v>298</v>
      </c>
      <c r="J143" s="17" t="s">
        <v>295</v>
      </c>
      <c r="K143" s="17" t="s">
        <v>310</v>
      </c>
    </row>
    <row r="144" spans="1:11" x14ac:dyDescent="0.2">
      <c r="A144" t="s">
        <v>311</v>
      </c>
      <c r="B144" t="s">
        <v>312</v>
      </c>
      <c r="I144" s="63" t="s">
        <v>301</v>
      </c>
      <c r="J144" s="17" t="s">
        <v>295</v>
      </c>
      <c r="K144" s="17" t="s">
        <v>313</v>
      </c>
    </row>
    <row r="145" spans="1:11" x14ac:dyDescent="0.2">
      <c r="A145" t="s">
        <v>314</v>
      </c>
      <c r="B145" t="s">
        <v>312</v>
      </c>
    </row>
    <row r="146" spans="1:11" x14ac:dyDescent="0.2">
      <c r="A146" t="s">
        <v>315</v>
      </c>
      <c r="B146" t="s">
        <v>316</v>
      </c>
      <c r="C146" s="27">
        <v>32</v>
      </c>
      <c r="I146" s="17" t="s">
        <v>304</v>
      </c>
      <c r="J146" s="17" t="s">
        <v>295</v>
      </c>
      <c r="K146" s="17" t="s">
        <v>317</v>
      </c>
    </row>
    <row r="147" spans="1:11" x14ac:dyDescent="0.2">
      <c r="A147" t="s">
        <v>318</v>
      </c>
      <c r="B147" t="s">
        <v>316</v>
      </c>
      <c r="I147" s="17" t="s">
        <v>305</v>
      </c>
      <c r="J147" s="17" t="s">
        <v>295</v>
      </c>
      <c r="K147" s="17" t="s">
        <v>319</v>
      </c>
    </row>
    <row r="148" spans="1:11" x14ac:dyDescent="0.2">
      <c r="A148" t="s">
        <v>320</v>
      </c>
      <c r="B148" t="s">
        <v>316</v>
      </c>
    </row>
    <row r="149" spans="1:11" x14ac:dyDescent="0.2">
      <c r="A149" t="s">
        <v>321</v>
      </c>
      <c r="I149" s="17" t="s">
        <v>308</v>
      </c>
      <c r="J149" s="17" t="s">
        <v>289</v>
      </c>
      <c r="K149" s="17" t="s">
        <v>322</v>
      </c>
    </row>
    <row r="150" spans="1:11" x14ac:dyDescent="0.2">
      <c r="A150" t="s">
        <v>323</v>
      </c>
      <c r="B150" t="s">
        <v>324</v>
      </c>
    </row>
    <row r="151" spans="1:11" x14ac:dyDescent="0.2">
      <c r="A151" t="s">
        <v>325</v>
      </c>
      <c r="B151" t="s">
        <v>324</v>
      </c>
      <c r="C151" s="27">
        <v>125</v>
      </c>
      <c r="I151" s="17" t="s">
        <v>311</v>
      </c>
      <c r="J151" s="17" t="s">
        <v>312</v>
      </c>
      <c r="K151" s="17" t="s">
        <v>326</v>
      </c>
    </row>
    <row r="152" spans="1:11" x14ac:dyDescent="0.2">
      <c r="A152" t="s">
        <v>327</v>
      </c>
      <c r="B152" t="s">
        <v>324</v>
      </c>
      <c r="I152" s="17" t="s">
        <v>314</v>
      </c>
      <c r="J152" s="17" t="s">
        <v>312</v>
      </c>
      <c r="K152" s="17" t="s">
        <v>328</v>
      </c>
    </row>
    <row r="153" spans="1:11" x14ac:dyDescent="0.2">
      <c r="I153" s="17" t="s">
        <v>315</v>
      </c>
      <c r="J153" s="17" t="s">
        <v>316</v>
      </c>
      <c r="K153" s="17" t="s">
        <v>329</v>
      </c>
    </row>
    <row r="154" spans="1:11" x14ac:dyDescent="0.2">
      <c r="A154" t="s">
        <v>330</v>
      </c>
      <c r="B154" t="s">
        <v>331</v>
      </c>
      <c r="I154" s="17" t="s">
        <v>318</v>
      </c>
      <c r="J154" s="17" t="s">
        <v>316</v>
      </c>
      <c r="K154" s="17" t="s">
        <v>332</v>
      </c>
    </row>
    <row r="155" spans="1:11" x14ac:dyDescent="0.2">
      <c r="A155" t="s">
        <v>333</v>
      </c>
      <c r="B155" t="s">
        <v>324</v>
      </c>
      <c r="C155" s="27">
        <v>725</v>
      </c>
      <c r="I155" s="17" t="s">
        <v>320</v>
      </c>
      <c r="J155" s="17" t="s">
        <v>316</v>
      </c>
      <c r="K155" s="17" t="s">
        <v>334</v>
      </c>
    </row>
    <row r="156" spans="1:11" x14ac:dyDescent="0.2">
      <c r="A156" t="s">
        <v>335</v>
      </c>
      <c r="B156" t="s">
        <v>336</v>
      </c>
      <c r="C156" s="27">
        <v>40</v>
      </c>
      <c r="I156" s="17" t="s">
        <v>321</v>
      </c>
      <c r="K156" s="17" t="s">
        <v>337</v>
      </c>
    </row>
    <row r="157" spans="1:11" x14ac:dyDescent="0.2">
      <c r="A157" t="s">
        <v>338</v>
      </c>
      <c r="B157" t="s">
        <v>336</v>
      </c>
      <c r="I157" s="17" t="s">
        <v>323</v>
      </c>
      <c r="J157" s="17" t="s">
        <v>324</v>
      </c>
      <c r="K157" s="17" t="s">
        <v>339</v>
      </c>
    </row>
    <row r="158" spans="1:11" x14ac:dyDescent="0.2">
      <c r="A158" t="s">
        <v>340</v>
      </c>
      <c r="B158" t="s">
        <v>341</v>
      </c>
      <c r="I158" s="17" t="s">
        <v>325</v>
      </c>
      <c r="J158" s="17" t="s">
        <v>324</v>
      </c>
      <c r="K158" s="17" t="s">
        <v>342</v>
      </c>
    </row>
    <row r="159" spans="1:11" x14ac:dyDescent="0.2">
      <c r="A159" t="s">
        <v>343</v>
      </c>
      <c r="B159" t="s">
        <v>341</v>
      </c>
      <c r="I159" s="17" t="s">
        <v>327</v>
      </c>
      <c r="J159" s="17" t="s">
        <v>324</v>
      </c>
      <c r="K159" s="17" t="s">
        <v>344</v>
      </c>
    </row>
    <row r="160" spans="1:11" x14ac:dyDescent="0.2">
      <c r="A160" t="s">
        <v>345</v>
      </c>
      <c r="B160" t="s">
        <v>341</v>
      </c>
    </row>
    <row r="161" spans="1:11" x14ac:dyDescent="0.2">
      <c r="I161" s="17" t="s">
        <v>330</v>
      </c>
      <c r="J161" s="17" t="s">
        <v>331</v>
      </c>
      <c r="K161" s="17" t="s">
        <v>346</v>
      </c>
    </row>
    <row r="162" spans="1:11" x14ac:dyDescent="0.2">
      <c r="A162" t="s">
        <v>347</v>
      </c>
      <c r="B162" t="s">
        <v>348</v>
      </c>
      <c r="C162" s="27">
        <v>121</v>
      </c>
      <c r="I162" s="17" t="s">
        <v>333</v>
      </c>
      <c r="J162" s="17" t="s">
        <v>324</v>
      </c>
      <c r="K162" s="17" t="s">
        <v>349</v>
      </c>
    </row>
    <row r="163" spans="1:11" x14ac:dyDescent="0.2">
      <c r="A163" t="s">
        <v>350</v>
      </c>
      <c r="B163" t="s">
        <v>348</v>
      </c>
      <c r="I163" s="17" t="s">
        <v>335</v>
      </c>
      <c r="J163" s="17" t="s">
        <v>336</v>
      </c>
      <c r="K163" s="17" t="s">
        <v>351</v>
      </c>
    </row>
    <row r="164" spans="1:11" x14ac:dyDescent="0.2">
      <c r="A164" t="s">
        <v>352</v>
      </c>
      <c r="B164" t="s">
        <v>348</v>
      </c>
      <c r="I164" s="17" t="s">
        <v>338</v>
      </c>
      <c r="J164" s="17" t="s">
        <v>336</v>
      </c>
      <c r="K164" s="17" t="s">
        <v>353</v>
      </c>
    </row>
    <row r="165" spans="1:11" x14ac:dyDescent="0.2">
      <c r="A165" t="s">
        <v>354</v>
      </c>
      <c r="B165" t="s">
        <v>295</v>
      </c>
      <c r="C165" s="27">
        <v>9.1999999999999993</v>
      </c>
      <c r="I165" s="17" t="s">
        <v>340</v>
      </c>
      <c r="J165" s="17" t="s">
        <v>341</v>
      </c>
      <c r="K165" s="17" t="s">
        <v>355</v>
      </c>
    </row>
    <row r="166" spans="1:11" x14ac:dyDescent="0.2">
      <c r="A166" t="s">
        <v>356</v>
      </c>
      <c r="B166" t="s">
        <v>295</v>
      </c>
      <c r="I166" s="17" t="s">
        <v>343</v>
      </c>
      <c r="J166" s="17" t="s">
        <v>341</v>
      </c>
      <c r="K166" s="17" t="s">
        <v>357</v>
      </c>
    </row>
    <row r="167" spans="1:11" x14ac:dyDescent="0.2">
      <c r="A167" t="s">
        <v>358</v>
      </c>
      <c r="B167" t="s">
        <v>295</v>
      </c>
      <c r="I167" s="17" t="s">
        <v>345</v>
      </c>
      <c r="J167" s="17" t="s">
        <v>341</v>
      </c>
      <c r="K167" s="17" t="s">
        <v>359</v>
      </c>
    </row>
    <row r="168" spans="1:11" x14ac:dyDescent="0.2">
      <c r="A168" t="s">
        <v>360</v>
      </c>
      <c r="B168" t="s">
        <v>361</v>
      </c>
      <c r="C168" s="27">
        <v>11</v>
      </c>
    </row>
    <row r="169" spans="1:11" x14ac:dyDescent="0.2">
      <c r="I169" s="17" t="s">
        <v>347</v>
      </c>
      <c r="J169" s="17" t="s">
        <v>348</v>
      </c>
      <c r="K169" s="17" t="s">
        <v>362</v>
      </c>
    </row>
    <row r="170" spans="1:11" x14ac:dyDescent="0.2">
      <c r="A170" t="s">
        <v>363</v>
      </c>
      <c r="B170" t="s">
        <v>341</v>
      </c>
      <c r="I170" s="17" t="s">
        <v>350</v>
      </c>
      <c r="J170" s="17" t="s">
        <v>348</v>
      </c>
      <c r="K170" s="17" t="s">
        <v>364</v>
      </c>
    </row>
    <row r="171" spans="1:11" x14ac:dyDescent="0.2">
      <c r="A171" t="s">
        <v>365</v>
      </c>
      <c r="B171" t="s">
        <v>341</v>
      </c>
      <c r="I171" s="17" t="s">
        <v>352</v>
      </c>
      <c r="J171" s="17" t="s">
        <v>348</v>
      </c>
      <c r="K171" s="17" t="s">
        <v>366</v>
      </c>
    </row>
    <row r="172" spans="1:11" x14ac:dyDescent="0.2">
      <c r="A172" t="s">
        <v>367</v>
      </c>
      <c r="B172" t="s">
        <v>341</v>
      </c>
      <c r="I172" s="17" t="s">
        <v>354</v>
      </c>
      <c r="J172" s="17" t="s">
        <v>295</v>
      </c>
      <c r="K172" s="17" t="s">
        <v>368</v>
      </c>
    </row>
    <row r="173" spans="1:11" x14ac:dyDescent="0.2">
      <c r="A173" t="s">
        <v>369</v>
      </c>
      <c r="B173" t="s">
        <v>341</v>
      </c>
      <c r="I173" s="17" t="s">
        <v>356</v>
      </c>
      <c r="J173" s="17" t="s">
        <v>295</v>
      </c>
      <c r="K173" s="17" t="s">
        <v>370</v>
      </c>
    </row>
    <row r="174" spans="1:11" x14ac:dyDescent="0.2">
      <c r="A174" t="s">
        <v>371</v>
      </c>
      <c r="B174" t="s">
        <v>341</v>
      </c>
      <c r="I174" s="17" t="s">
        <v>358</v>
      </c>
      <c r="J174" s="17" t="s">
        <v>295</v>
      </c>
      <c r="K174" s="17" t="s">
        <v>372</v>
      </c>
    </row>
    <row r="175" spans="1:11" x14ac:dyDescent="0.2">
      <c r="I175" s="17" t="s">
        <v>360</v>
      </c>
      <c r="J175" s="17" t="s">
        <v>361</v>
      </c>
      <c r="K175" s="17" t="s">
        <v>373</v>
      </c>
    </row>
    <row r="176" spans="1:11" x14ac:dyDescent="0.2">
      <c r="A176" t="s">
        <v>374</v>
      </c>
    </row>
    <row r="177" spans="1:11" x14ac:dyDescent="0.2">
      <c r="H177" s="18" t="s">
        <v>375</v>
      </c>
      <c r="I177" s="17" t="s">
        <v>363</v>
      </c>
      <c r="J177" s="17" t="s">
        <v>341</v>
      </c>
      <c r="K177" s="17" t="s">
        <v>376</v>
      </c>
    </row>
    <row r="178" spans="1:11" x14ac:dyDescent="0.2">
      <c r="A178" t="s">
        <v>377</v>
      </c>
      <c r="I178" s="17" t="s">
        <v>365</v>
      </c>
      <c r="J178" s="17" t="s">
        <v>341</v>
      </c>
      <c r="K178" s="17" t="s">
        <v>378</v>
      </c>
    </row>
    <row r="179" spans="1:11" x14ac:dyDescent="0.2">
      <c r="H179" s="18">
        <v>33.25</v>
      </c>
      <c r="I179" s="17" t="s">
        <v>367</v>
      </c>
      <c r="J179" s="17" t="s">
        <v>341</v>
      </c>
      <c r="K179" s="17" t="s">
        <v>379</v>
      </c>
    </row>
    <row r="180" spans="1:11" x14ac:dyDescent="0.2">
      <c r="A180" t="s">
        <v>380</v>
      </c>
      <c r="H180" s="18">
        <v>17.95</v>
      </c>
      <c r="I180" s="17" t="s">
        <v>369</v>
      </c>
      <c r="J180" s="17" t="s">
        <v>341</v>
      </c>
      <c r="K180" s="17" t="s">
        <v>381</v>
      </c>
    </row>
    <row r="181" spans="1:11" x14ac:dyDescent="0.2">
      <c r="I181" s="17" t="s">
        <v>371</v>
      </c>
      <c r="J181" s="17" t="s">
        <v>341</v>
      </c>
      <c r="K181" s="17" t="s">
        <v>382</v>
      </c>
    </row>
    <row r="182" spans="1:11" x14ac:dyDescent="0.2">
      <c r="A182" s="2" t="s">
        <v>383</v>
      </c>
    </row>
    <row r="183" spans="1:11" x14ac:dyDescent="0.2">
      <c r="A183" t="s">
        <v>384</v>
      </c>
      <c r="B183" t="s">
        <v>98</v>
      </c>
      <c r="I183" s="17" t="s">
        <v>374</v>
      </c>
      <c r="K183" s="17" t="s">
        <v>385</v>
      </c>
    </row>
    <row r="184" spans="1:11" x14ac:dyDescent="0.2">
      <c r="A184" t="s">
        <v>386</v>
      </c>
      <c r="B184" t="s">
        <v>98</v>
      </c>
    </row>
    <row r="185" spans="1:11" x14ac:dyDescent="0.2">
      <c r="A185" t="s">
        <v>116</v>
      </c>
      <c r="B185" t="s">
        <v>98</v>
      </c>
      <c r="I185" s="17" t="s">
        <v>377</v>
      </c>
      <c r="K185" s="17" t="s">
        <v>387</v>
      </c>
    </row>
    <row r="187" spans="1:11" x14ac:dyDescent="0.2">
      <c r="A187" s="2" t="s">
        <v>388</v>
      </c>
      <c r="I187" s="17" t="s">
        <v>380</v>
      </c>
      <c r="K187" s="17" t="s">
        <v>389</v>
      </c>
    </row>
    <row r="188" spans="1:11" x14ac:dyDescent="0.2">
      <c r="A188" t="s">
        <v>390</v>
      </c>
      <c r="B188" t="s">
        <v>160</v>
      </c>
    </row>
    <row r="189" spans="1:11" x14ac:dyDescent="0.2">
      <c r="A189" t="s">
        <v>391</v>
      </c>
      <c r="B189" t="s">
        <v>160</v>
      </c>
      <c r="I189" s="61" t="s">
        <v>383</v>
      </c>
    </row>
    <row r="190" spans="1:11" x14ac:dyDescent="0.2">
      <c r="A190" t="s">
        <v>392</v>
      </c>
      <c r="I190" s="17" t="s">
        <v>384</v>
      </c>
      <c r="J190" s="17" t="s">
        <v>98</v>
      </c>
    </row>
    <row r="191" spans="1:11" x14ac:dyDescent="0.2">
      <c r="A191" t="s">
        <v>393</v>
      </c>
      <c r="B191" t="s">
        <v>394</v>
      </c>
      <c r="I191" s="17" t="s">
        <v>386</v>
      </c>
      <c r="J191" s="17" t="s">
        <v>98</v>
      </c>
    </row>
    <row r="192" spans="1:11" x14ac:dyDescent="0.2">
      <c r="I192" s="17" t="s">
        <v>116</v>
      </c>
      <c r="J192" s="17" t="s">
        <v>98</v>
      </c>
    </row>
    <row r="193" spans="1:22" x14ac:dyDescent="0.2">
      <c r="A193" s="2" t="s">
        <v>395</v>
      </c>
    </row>
    <row r="194" spans="1:22" x14ac:dyDescent="0.2">
      <c r="A194" s="1" t="s">
        <v>396</v>
      </c>
      <c r="B194" s="1" t="s">
        <v>92</v>
      </c>
      <c r="I194" s="61" t="s">
        <v>388</v>
      </c>
    </row>
    <row r="195" spans="1:22" x14ac:dyDescent="0.2">
      <c r="A195" s="4" t="s">
        <v>397</v>
      </c>
      <c r="B195" t="s">
        <v>160</v>
      </c>
      <c r="I195" s="17" t="s">
        <v>390</v>
      </c>
      <c r="J195" s="17" t="s">
        <v>160</v>
      </c>
      <c r="K195" s="17" t="s">
        <v>398</v>
      </c>
      <c r="M195">
        <v>14</v>
      </c>
      <c r="N195">
        <v>5</v>
      </c>
      <c r="O195">
        <v>4</v>
      </c>
      <c r="P195">
        <v>27</v>
      </c>
      <c r="Q195">
        <v>5</v>
      </c>
      <c r="R195">
        <v>18</v>
      </c>
      <c r="S195">
        <v>19</v>
      </c>
      <c r="T195">
        <v>13</v>
      </c>
      <c r="U195">
        <v>9</v>
      </c>
      <c r="V195" s="18">
        <v>17</v>
      </c>
    </row>
    <row r="196" spans="1:22" x14ac:dyDescent="0.2">
      <c r="A196" s="12" t="s">
        <v>399</v>
      </c>
      <c r="B196" s="1" t="s">
        <v>92</v>
      </c>
      <c r="I196" s="17" t="s">
        <v>391</v>
      </c>
      <c r="J196" s="17" t="s">
        <v>160</v>
      </c>
      <c r="K196" s="17" t="s">
        <v>400</v>
      </c>
    </row>
    <row r="197" spans="1:22" x14ac:dyDescent="0.2">
      <c r="A197" s="4" t="s">
        <v>397</v>
      </c>
      <c r="B197" t="s">
        <v>160</v>
      </c>
      <c r="I197" s="17" t="s">
        <v>392</v>
      </c>
      <c r="K197" s="17" t="s">
        <v>401</v>
      </c>
      <c r="L197" s="50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1</v>
      </c>
      <c r="T197" t="b">
        <v>1</v>
      </c>
      <c r="U197" t="b">
        <v>1</v>
      </c>
      <c r="V197" s="18" t="b">
        <v>1</v>
      </c>
    </row>
    <row r="198" spans="1:22" x14ac:dyDescent="0.2">
      <c r="A198" s="1" t="s">
        <v>402</v>
      </c>
      <c r="B198" s="1" t="s">
        <v>92</v>
      </c>
      <c r="I198" s="17" t="s">
        <v>393</v>
      </c>
      <c r="J198" s="17" t="s">
        <v>394</v>
      </c>
      <c r="K198" s="17" t="s">
        <v>403</v>
      </c>
    </row>
    <row r="199" spans="1:22" x14ac:dyDescent="0.2">
      <c r="A199" s="4" t="s">
        <v>397</v>
      </c>
      <c r="B199" t="s">
        <v>160</v>
      </c>
    </row>
    <row r="200" spans="1:22" x14ac:dyDescent="0.2">
      <c r="A200" s="1" t="s">
        <v>404</v>
      </c>
      <c r="B200" s="1" t="s">
        <v>92</v>
      </c>
      <c r="I200" s="61" t="s">
        <v>395</v>
      </c>
    </row>
    <row r="201" spans="1:22" x14ac:dyDescent="0.2">
      <c r="A201" s="4" t="s">
        <v>397</v>
      </c>
      <c r="B201" t="s">
        <v>160</v>
      </c>
      <c r="I201" s="63" t="s">
        <v>396</v>
      </c>
      <c r="J201" s="63" t="s">
        <v>92</v>
      </c>
      <c r="K201" s="17" t="s">
        <v>405</v>
      </c>
    </row>
    <row r="202" spans="1:22" x14ac:dyDescent="0.2">
      <c r="A202" s="1" t="s">
        <v>406</v>
      </c>
      <c r="B202" t="s">
        <v>92</v>
      </c>
      <c r="I202" s="24" t="s">
        <v>397</v>
      </c>
      <c r="J202" s="17" t="s">
        <v>160</v>
      </c>
      <c r="K202" s="17" t="s">
        <v>407</v>
      </c>
    </row>
    <row r="203" spans="1:22" x14ac:dyDescent="0.2">
      <c r="A203" s="4"/>
      <c r="I203" s="65" t="s">
        <v>399</v>
      </c>
      <c r="J203" s="63" t="s">
        <v>92</v>
      </c>
      <c r="K203" s="17" t="s">
        <v>408</v>
      </c>
      <c r="L203" s="50" t="b">
        <v>1</v>
      </c>
    </row>
    <row r="204" spans="1:22" x14ac:dyDescent="0.2">
      <c r="I204" s="24" t="s">
        <v>397</v>
      </c>
      <c r="J204" s="17" t="s">
        <v>160</v>
      </c>
      <c r="K204" s="17" t="s">
        <v>409</v>
      </c>
    </row>
    <row r="205" spans="1:22" x14ac:dyDescent="0.2">
      <c r="A205" s="2" t="s">
        <v>410</v>
      </c>
      <c r="I205" s="63" t="s">
        <v>402</v>
      </c>
      <c r="J205" s="63" t="s">
        <v>92</v>
      </c>
      <c r="K205" s="17" t="s">
        <v>411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1</v>
      </c>
      <c r="T205" t="b">
        <v>1</v>
      </c>
      <c r="U205" t="b">
        <v>1</v>
      </c>
      <c r="V205" s="18" t="b">
        <v>1</v>
      </c>
    </row>
    <row r="206" spans="1:22" x14ac:dyDescent="0.2">
      <c r="A206" s="1" t="s">
        <v>412</v>
      </c>
      <c r="B206" s="1" t="s">
        <v>92</v>
      </c>
      <c r="I206" s="24" t="s">
        <v>397</v>
      </c>
      <c r="J206" s="17" t="s">
        <v>160</v>
      </c>
      <c r="K206" s="17" t="s">
        <v>413</v>
      </c>
    </row>
    <row r="207" spans="1:22" x14ac:dyDescent="0.2">
      <c r="B207" t="s">
        <v>160</v>
      </c>
      <c r="I207" s="63" t="s">
        <v>404</v>
      </c>
      <c r="J207" s="63" t="s">
        <v>92</v>
      </c>
      <c r="K207" s="17" t="s">
        <v>414</v>
      </c>
      <c r="L207" s="50" t="b">
        <v>1</v>
      </c>
    </row>
    <row r="208" spans="1:22" x14ac:dyDescent="0.2">
      <c r="A208" s="1" t="s">
        <v>415</v>
      </c>
      <c r="B208" s="1" t="s">
        <v>92</v>
      </c>
      <c r="C208" s="27" t="s">
        <v>157</v>
      </c>
      <c r="I208" s="24" t="s">
        <v>397</v>
      </c>
      <c r="J208" s="17" t="s">
        <v>160</v>
      </c>
      <c r="K208" s="17" t="s">
        <v>416</v>
      </c>
    </row>
    <row r="209" spans="1:22" x14ac:dyDescent="0.2">
      <c r="B209" t="s">
        <v>160</v>
      </c>
      <c r="I209" s="63" t="s">
        <v>406</v>
      </c>
      <c r="J209" s="17" t="s">
        <v>92</v>
      </c>
      <c r="K209" s="17" t="s">
        <v>417</v>
      </c>
    </row>
    <row r="210" spans="1:22" x14ac:dyDescent="0.2">
      <c r="A210" s="1" t="s">
        <v>418</v>
      </c>
      <c r="B210" s="1" t="s">
        <v>92</v>
      </c>
      <c r="C210" s="27" t="s">
        <v>157</v>
      </c>
      <c r="I210" s="24"/>
    </row>
    <row r="211" spans="1:22" x14ac:dyDescent="0.2">
      <c r="B211" t="s">
        <v>160</v>
      </c>
    </row>
    <row r="212" spans="1:22" x14ac:dyDescent="0.2">
      <c r="A212" s="1" t="s">
        <v>419</v>
      </c>
      <c r="B212" s="1" t="s">
        <v>92</v>
      </c>
      <c r="I212" s="61" t="s">
        <v>410</v>
      </c>
    </row>
    <row r="213" spans="1:22" x14ac:dyDescent="0.2">
      <c r="A213" s="1" t="s">
        <v>420</v>
      </c>
      <c r="B213" s="1" t="s">
        <v>92</v>
      </c>
      <c r="I213" s="63" t="s">
        <v>412</v>
      </c>
      <c r="J213" s="63" t="s">
        <v>92</v>
      </c>
      <c r="K213" s="17" t="s">
        <v>421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1</v>
      </c>
      <c r="V213" s="18" t="b">
        <v>1</v>
      </c>
    </row>
    <row r="214" spans="1:22" x14ac:dyDescent="0.2">
      <c r="J214" s="17" t="s">
        <v>160</v>
      </c>
    </row>
    <row r="215" spans="1:22" x14ac:dyDescent="0.2">
      <c r="A215" s="1" t="s">
        <v>422</v>
      </c>
      <c r="B215" s="1" t="s">
        <v>92</v>
      </c>
      <c r="C215" s="27" t="s">
        <v>157</v>
      </c>
      <c r="I215" s="63" t="s">
        <v>415</v>
      </c>
      <c r="J215" s="63" t="s">
        <v>92</v>
      </c>
      <c r="K215" s="17" t="s">
        <v>423</v>
      </c>
    </row>
    <row r="216" spans="1:22" x14ac:dyDescent="0.2">
      <c r="B216" t="s">
        <v>160</v>
      </c>
      <c r="J216" s="17" t="s">
        <v>160</v>
      </c>
    </row>
    <row r="217" spans="1:22" x14ac:dyDescent="0.2">
      <c r="A217" s="1" t="s">
        <v>424</v>
      </c>
      <c r="B217" s="1" t="s">
        <v>92</v>
      </c>
      <c r="I217" s="63" t="s">
        <v>418</v>
      </c>
      <c r="J217" s="63" t="s">
        <v>92</v>
      </c>
      <c r="K217" s="17" t="s">
        <v>425</v>
      </c>
    </row>
    <row r="218" spans="1:22" x14ac:dyDescent="0.2">
      <c r="B218" t="s">
        <v>160</v>
      </c>
      <c r="J218" s="17" t="s">
        <v>160</v>
      </c>
    </row>
    <row r="219" spans="1:22" x14ac:dyDescent="0.2">
      <c r="A219" s="1" t="s">
        <v>426</v>
      </c>
      <c r="B219" s="1" t="s">
        <v>92</v>
      </c>
      <c r="I219" s="63" t="s">
        <v>419</v>
      </c>
      <c r="J219" s="63" t="s">
        <v>92</v>
      </c>
      <c r="K219" s="17" t="s">
        <v>427</v>
      </c>
    </row>
    <row r="220" spans="1:22" x14ac:dyDescent="0.2">
      <c r="B220" t="s">
        <v>428</v>
      </c>
      <c r="I220" s="63" t="s">
        <v>420</v>
      </c>
      <c r="J220" s="63" t="s">
        <v>92</v>
      </c>
      <c r="K220" s="17" t="s">
        <v>429</v>
      </c>
    </row>
    <row r="221" spans="1:22" x14ac:dyDescent="0.2">
      <c r="B221" t="s">
        <v>430</v>
      </c>
    </row>
    <row r="222" spans="1:22" x14ac:dyDescent="0.2">
      <c r="B222" t="s">
        <v>431</v>
      </c>
      <c r="I222" s="63" t="s">
        <v>422</v>
      </c>
      <c r="J222" s="63" t="s">
        <v>92</v>
      </c>
      <c r="K222" s="17" t="s">
        <v>432</v>
      </c>
      <c r="M222" t="b">
        <v>1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s="18" t="b">
        <v>1</v>
      </c>
    </row>
    <row r="223" spans="1:22" x14ac:dyDescent="0.2">
      <c r="A223" s="1" t="s">
        <v>433</v>
      </c>
      <c r="B223" s="1" t="s">
        <v>92</v>
      </c>
      <c r="J223" s="17" t="s">
        <v>160</v>
      </c>
    </row>
    <row r="224" spans="1:22" x14ac:dyDescent="0.2">
      <c r="A224" s="1" t="s">
        <v>434</v>
      </c>
      <c r="B224" s="1"/>
      <c r="I224" s="63" t="s">
        <v>424</v>
      </c>
      <c r="J224" s="63" t="s">
        <v>92</v>
      </c>
      <c r="K224" s="17" t="s">
        <v>435</v>
      </c>
    </row>
    <row r="225" spans="1:18" x14ac:dyDescent="0.2">
      <c r="A225" s="1" t="s">
        <v>436</v>
      </c>
      <c r="B225" s="1"/>
      <c r="J225" s="17" t="s">
        <v>160</v>
      </c>
    </row>
    <row r="226" spans="1:18" x14ac:dyDescent="0.2">
      <c r="B226" t="s">
        <v>160</v>
      </c>
      <c r="I226" s="63" t="s">
        <v>426</v>
      </c>
      <c r="J226" s="63" t="s">
        <v>92</v>
      </c>
    </row>
    <row r="227" spans="1:18" x14ac:dyDescent="0.2">
      <c r="A227" s="2" t="s">
        <v>437</v>
      </c>
      <c r="J227" s="17" t="s">
        <v>428</v>
      </c>
      <c r="K227" s="17" t="s">
        <v>438</v>
      </c>
    </row>
    <row r="228" spans="1:18" x14ac:dyDescent="0.2">
      <c r="A228" t="s">
        <v>439</v>
      </c>
      <c r="J228" s="17" t="s">
        <v>430</v>
      </c>
      <c r="K228" s="17" t="s">
        <v>440</v>
      </c>
      <c r="R228" t="b">
        <v>1</v>
      </c>
    </row>
    <row r="229" spans="1:18" x14ac:dyDescent="0.2">
      <c r="A229" t="s">
        <v>441</v>
      </c>
      <c r="J229" s="17" t="s">
        <v>431</v>
      </c>
      <c r="K229" s="17" t="s">
        <v>442</v>
      </c>
    </row>
    <row r="230" spans="1:18" x14ac:dyDescent="0.2">
      <c r="I230" s="63" t="s">
        <v>433</v>
      </c>
      <c r="J230" s="63" t="s">
        <v>92</v>
      </c>
      <c r="K230" s="17" t="s">
        <v>443</v>
      </c>
    </row>
    <row r="231" spans="1:18" x14ac:dyDescent="0.2">
      <c r="I231" s="63" t="s">
        <v>434</v>
      </c>
      <c r="J231" s="63"/>
      <c r="K231" s="17" t="s">
        <v>444</v>
      </c>
    </row>
    <row r="232" spans="1:18" x14ac:dyDescent="0.2">
      <c r="I232" s="63" t="s">
        <v>436</v>
      </c>
      <c r="J232" s="63"/>
      <c r="K232" s="17" t="s">
        <v>445</v>
      </c>
    </row>
    <row r="233" spans="1:18" x14ac:dyDescent="0.2">
      <c r="J233" s="17" t="s">
        <v>160</v>
      </c>
    </row>
    <row r="234" spans="1:18" x14ac:dyDescent="0.2">
      <c r="I234" s="61" t="s">
        <v>437</v>
      </c>
    </row>
    <row r="235" spans="1:18" x14ac:dyDescent="0.2">
      <c r="I235" s="17" t="s">
        <v>439</v>
      </c>
      <c r="K235" s="17" t="s">
        <v>446</v>
      </c>
    </row>
    <row r="236" spans="1:18" x14ac:dyDescent="0.2">
      <c r="I236" s="17" t="s">
        <v>441</v>
      </c>
      <c r="K236" s="17" t="s">
        <v>447</v>
      </c>
    </row>
    <row r="238" spans="1:18" x14ac:dyDescent="0.2">
      <c r="L238" s="50" t="s">
        <v>448</v>
      </c>
    </row>
  </sheetData>
  <hyperlinks>
    <hyperlink ref="C3" r:id="rId1" xr:uid="{FF0D5B4F-5B3F-4E9D-8650-389B5350E9BB}"/>
    <hyperlink ref="E3" r:id="rId2" xr:uid="{F1004FB7-3C37-4567-BE0E-4831ECD8ADFE}"/>
    <hyperlink ref="H3" r:id="rId3" xr:uid="{A0A1D20C-AF4D-4907-8EC6-5014826B3A8D}"/>
    <hyperlink ref="L3" r:id="rId4" xr:uid="{78E6A791-F6BC-B047-98EB-C1939C7DAFA4}"/>
    <hyperlink ref="M3" r:id="rId5" xr:uid="{89874873-381A-497E-BCD8-C5A078AC3A8D}"/>
    <hyperlink ref="N3" r:id="rId6" xr:uid="{93DB138C-5AA5-4D82-9B81-14660AB80CAB}"/>
    <hyperlink ref="O3" r:id="rId7" xr:uid="{ED2583B0-8081-4E34-8721-133965CDE93F}"/>
    <hyperlink ref="P3" r:id="rId8" xr:uid="{F7E10439-E280-4593-8E2D-EFFB3AA63135}"/>
    <hyperlink ref="Q3" r:id="rId9" xr:uid="{284BF7CF-F9D3-4781-ABBE-D0036B43ED4A}"/>
    <hyperlink ref="R3" r:id="rId10" xr:uid="{1BC21968-6BA7-4C07-AE60-9F2CBB16C245}"/>
    <hyperlink ref="S3" r:id="rId11" xr:uid="{9C52936C-6348-4721-910B-7D5759716EB8}"/>
    <hyperlink ref="T3" r:id="rId12" xr:uid="{ADDEDCBB-F7E6-47D9-98E5-FDC19438AE02}"/>
    <hyperlink ref="U3" r:id="rId13" xr:uid="{EA7BE3B4-94D4-4122-B401-1FAF7000C7B0}"/>
    <hyperlink ref="V3" r:id="rId14" xr:uid="{9AEF729C-64EC-4355-B39B-2940FBF0C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FE55-7AC2-4509-9F49-913A3794B1D3}">
  <dimension ref="A1:L456"/>
  <sheetViews>
    <sheetView workbookViewId="0">
      <selection activeCell="J9" sqref="J9"/>
    </sheetView>
  </sheetViews>
  <sheetFormatPr baseColWidth="10" defaultColWidth="8.83203125" defaultRowHeight="15" x14ac:dyDescent="0.2"/>
  <cols>
    <col min="4" max="4" width="9.1640625" style="27"/>
    <col min="5" max="5" width="9.1640625" style="33"/>
    <col min="6" max="6" width="9.1640625"/>
    <col min="7" max="7" width="15.5" style="18" customWidth="1"/>
  </cols>
  <sheetData>
    <row r="1" spans="1:12" x14ac:dyDescent="0.2">
      <c r="L1" s="18"/>
    </row>
    <row r="2" spans="1:12" x14ac:dyDescent="0.2">
      <c r="A2" s="2" t="s">
        <v>3</v>
      </c>
      <c r="G2" s="32" t="s">
        <v>449</v>
      </c>
      <c r="H2" s="2" t="s">
        <v>3</v>
      </c>
      <c r="K2" s="37" t="s">
        <v>4</v>
      </c>
      <c r="L2" s="18"/>
    </row>
    <row r="3" spans="1:12" x14ac:dyDescent="0.2">
      <c r="A3" t="s">
        <v>6</v>
      </c>
      <c r="D3" s="28" t="s">
        <v>450</v>
      </c>
      <c r="G3" s="19" t="s">
        <v>451</v>
      </c>
      <c r="H3" t="s">
        <v>6</v>
      </c>
      <c r="K3" t="s">
        <v>10</v>
      </c>
      <c r="L3" s="19" t="s">
        <v>12</v>
      </c>
    </row>
    <row r="4" spans="1:12" x14ac:dyDescent="0.2">
      <c r="A4" t="s">
        <v>13</v>
      </c>
      <c r="B4" s="10"/>
      <c r="D4" s="29">
        <v>43989</v>
      </c>
      <c r="E4" s="34">
        <v>43986</v>
      </c>
      <c r="G4" s="20">
        <v>44041</v>
      </c>
      <c r="H4" t="s">
        <v>13</v>
      </c>
      <c r="I4" s="10"/>
      <c r="K4" t="s">
        <v>14</v>
      </c>
      <c r="L4" s="20">
        <v>44014</v>
      </c>
    </row>
    <row r="5" spans="1:12" x14ac:dyDescent="0.2">
      <c r="A5" t="s">
        <v>15</v>
      </c>
      <c r="D5" s="27" t="s">
        <v>452</v>
      </c>
      <c r="E5" s="33" t="s">
        <v>453</v>
      </c>
      <c r="G5" s="18" t="s">
        <v>21</v>
      </c>
      <c r="H5" t="s">
        <v>19</v>
      </c>
      <c r="I5" s="10"/>
      <c r="K5" t="s">
        <v>20</v>
      </c>
      <c r="L5" s="18" t="s">
        <v>22</v>
      </c>
    </row>
    <row r="6" spans="1:12" x14ac:dyDescent="0.2">
      <c r="A6" t="s">
        <v>23</v>
      </c>
      <c r="D6" s="27" t="s">
        <v>454</v>
      </c>
      <c r="E6" s="33" t="s">
        <v>455</v>
      </c>
      <c r="G6" s="18" t="s">
        <v>456</v>
      </c>
      <c r="H6" t="s">
        <v>15</v>
      </c>
      <c r="K6" t="s">
        <v>27</v>
      </c>
      <c r="L6" s="18" t="s">
        <v>29</v>
      </c>
    </row>
    <row r="7" spans="1:12" x14ac:dyDescent="0.2">
      <c r="G7" s="18" t="s">
        <v>457</v>
      </c>
      <c r="H7" t="s">
        <v>23</v>
      </c>
      <c r="K7" t="s">
        <v>31</v>
      </c>
      <c r="L7" s="18" t="s">
        <v>33</v>
      </c>
    </row>
    <row r="8" spans="1:12" x14ac:dyDescent="0.2">
      <c r="A8" t="s">
        <v>34</v>
      </c>
      <c r="D8" s="27" t="s">
        <v>35</v>
      </c>
      <c r="E8" s="33" t="s">
        <v>35</v>
      </c>
      <c r="G8" s="18" t="s">
        <v>458</v>
      </c>
      <c r="K8" t="s">
        <v>459</v>
      </c>
      <c r="L8" s="18" t="s">
        <v>460</v>
      </c>
    </row>
    <row r="9" spans="1:12" x14ac:dyDescent="0.2">
      <c r="A9" t="s">
        <v>37</v>
      </c>
      <c r="D9" s="27" t="s">
        <v>38</v>
      </c>
      <c r="E9" s="33" t="s">
        <v>38</v>
      </c>
      <c r="G9" s="18" t="s">
        <v>461</v>
      </c>
      <c r="K9" t="s">
        <v>462</v>
      </c>
      <c r="L9" s="18" t="s">
        <v>461</v>
      </c>
    </row>
    <row r="10" spans="1:12" x14ac:dyDescent="0.2">
      <c r="G10" s="18" t="s">
        <v>35</v>
      </c>
      <c r="H10" t="s">
        <v>34</v>
      </c>
      <c r="K10" t="s">
        <v>39</v>
      </c>
      <c r="L10" s="18" t="s">
        <v>35</v>
      </c>
    </row>
    <row r="11" spans="1:12" x14ac:dyDescent="0.2">
      <c r="A11" t="s">
        <v>463</v>
      </c>
      <c r="D11" s="27">
        <v>8</v>
      </c>
      <c r="E11" s="33">
        <v>108</v>
      </c>
      <c r="H11" t="s">
        <v>37</v>
      </c>
      <c r="K11" t="s">
        <v>40</v>
      </c>
      <c r="L11" s="18" t="s">
        <v>38</v>
      </c>
    </row>
    <row r="12" spans="1:12" x14ac:dyDescent="0.2">
      <c r="L12" s="18"/>
    </row>
    <row r="13" spans="1:12" x14ac:dyDescent="0.2">
      <c r="B13" t="s">
        <v>464</v>
      </c>
      <c r="C13" t="s">
        <v>465</v>
      </c>
      <c r="G13" s="46">
        <v>16</v>
      </c>
      <c r="H13" s="43" t="s">
        <v>463</v>
      </c>
      <c r="I13" s="43"/>
      <c r="J13" s="43"/>
      <c r="K13" s="43" t="s">
        <v>466</v>
      </c>
      <c r="L13" s="46">
        <v>10</v>
      </c>
    </row>
    <row r="14" spans="1:12" x14ac:dyDescent="0.2">
      <c r="A14" s="2" t="s">
        <v>56</v>
      </c>
      <c r="K14" t="s">
        <v>74</v>
      </c>
      <c r="L14" s="18"/>
    </row>
    <row r="15" spans="1:12" x14ac:dyDescent="0.2">
      <c r="A15" t="s">
        <v>71</v>
      </c>
      <c r="B15" t="s">
        <v>78</v>
      </c>
      <c r="C15" t="s">
        <v>467</v>
      </c>
      <c r="D15" s="27">
        <v>5</v>
      </c>
      <c r="E15" s="33">
        <v>53</v>
      </c>
      <c r="I15" t="s">
        <v>464</v>
      </c>
      <c r="J15" t="s">
        <v>465</v>
      </c>
      <c r="L15" s="46"/>
    </row>
    <row r="16" spans="1:12" x14ac:dyDescent="0.2">
      <c r="B16" t="s">
        <v>73</v>
      </c>
      <c r="C16" t="s">
        <v>467</v>
      </c>
      <c r="D16" s="27">
        <v>3</v>
      </c>
      <c r="E16" s="33">
        <v>55</v>
      </c>
      <c r="G16" s="18" t="s">
        <v>468</v>
      </c>
      <c r="H16" s="2" t="s">
        <v>56</v>
      </c>
      <c r="L16" s="18"/>
    </row>
    <row r="17" spans="1:12" x14ac:dyDescent="0.2">
      <c r="A17" t="s">
        <v>76</v>
      </c>
      <c r="B17" t="s">
        <v>469</v>
      </c>
      <c r="C17" t="s">
        <v>77</v>
      </c>
      <c r="D17" s="27">
        <v>9</v>
      </c>
      <c r="E17" s="33">
        <v>8</v>
      </c>
      <c r="G17" s="18">
        <v>6</v>
      </c>
      <c r="H17" t="s">
        <v>71</v>
      </c>
      <c r="I17" t="s">
        <v>78</v>
      </c>
      <c r="J17" t="s">
        <v>467</v>
      </c>
      <c r="K17" t="s">
        <v>470</v>
      </c>
      <c r="L17" s="18"/>
    </row>
    <row r="18" spans="1:12" x14ac:dyDescent="0.2">
      <c r="B18" t="s">
        <v>471</v>
      </c>
      <c r="C18" t="s">
        <v>77</v>
      </c>
      <c r="E18" s="33">
        <v>5</v>
      </c>
      <c r="G18" s="18">
        <v>10</v>
      </c>
      <c r="I18" t="s">
        <v>73</v>
      </c>
      <c r="J18" t="s">
        <v>467</v>
      </c>
      <c r="K18" t="s">
        <v>472</v>
      </c>
      <c r="L18" s="18"/>
    </row>
    <row r="19" spans="1:12" x14ac:dyDescent="0.2">
      <c r="B19" t="s">
        <v>473</v>
      </c>
      <c r="C19" t="s">
        <v>77</v>
      </c>
      <c r="E19" s="33">
        <v>11</v>
      </c>
      <c r="G19" s="18">
        <v>9.1999999999999993</v>
      </c>
      <c r="H19" t="s">
        <v>76</v>
      </c>
      <c r="I19" t="s">
        <v>469</v>
      </c>
      <c r="J19" t="s">
        <v>77</v>
      </c>
      <c r="K19" t="s">
        <v>474</v>
      </c>
      <c r="L19" s="18"/>
    </row>
    <row r="20" spans="1:12" x14ac:dyDescent="0.2">
      <c r="B20" t="s">
        <v>475</v>
      </c>
      <c r="C20" t="s">
        <v>77</v>
      </c>
      <c r="D20" s="27">
        <v>7</v>
      </c>
      <c r="I20" t="s">
        <v>471</v>
      </c>
      <c r="J20" t="s">
        <v>77</v>
      </c>
      <c r="K20" t="s">
        <v>476</v>
      </c>
      <c r="L20" s="18"/>
    </row>
    <row r="21" spans="1:12" x14ac:dyDescent="0.2">
      <c r="B21" t="s">
        <v>477</v>
      </c>
      <c r="C21" t="s">
        <v>77</v>
      </c>
      <c r="D21" s="27">
        <v>14</v>
      </c>
      <c r="I21" t="s">
        <v>473</v>
      </c>
      <c r="J21" t="s">
        <v>77</v>
      </c>
      <c r="K21" t="s">
        <v>478</v>
      </c>
      <c r="L21" s="18"/>
    </row>
    <row r="22" spans="1:12" x14ac:dyDescent="0.2">
      <c r="B22" t="s">
        <v>479</v>
      </c>
      <c r="C22" t="s">
        <v>467</v>
      </c>
      <c r="G22" s="18">
        <f>20/12</f>
        <v>1.6666666666666667</v>
      </c>
      <c r="I22" t="s">
        <v>475</v>
      </c>
      <c r="J22" t="s">
        <v>77</v>
      </c>
      <c r="K22" t="s">
        <v>480</v>
      </c>
      <c r="L22" s="18"/>
    </row>
    <row r="23" spans="1:12" x14ac:dyDescent="0.2">
      <c r="B23" t="s">
        <v>481</v>
      </c>
      <c r="C23" t="s">
        <v>467</v>
      </c>
      <c r="G23" s="18">
        <v>20</v>
      </c>
      <c r="I23" t="s">
        <v>477</v>
      </c>
      <c r="J23" t="s">
        <v>77</v>
      </c>
      <c r="K23" t="s">
        <v>482</v>
      </c>
      <c r="L23" s="18"/>
    </row>
    <row r="24" spans="1:12" x14ac:dyDescent="0.2">
      <c r="B24" t="s">
        <v>483</v>
      </c>
      <c r="C24" t="s">
        <v>467</v>
      </c>
      <c r="I24" t="s">
        <v>479</v>
      </c>
      <c r="J24" t="s">
        <v>467</v>
      </c>
      <c r="K24" t="s">
        <v>484</v>
      </c>
      <c r="L24" s="18"/>
    </row>
    <row r="25" spans="1:12" x14ac:dyDescent="0.2">
      <c r="B25" t="s">
        <v>485</v>
      </c>
      <c r="C25" t="s">
        <v>467</v>
      </c>
      <c r="I25" t="s">
        <v>481</v>
      </c>
      <c r="J25" t="s">
        <v>467</v>
      </c>
      <c r="K25" t="s">
        <v>486</v>
      </c>
      <c r="L25" s="18"/>
    </row>
    <row r="26" spans="1:12" x14ac:dyDescent="0.2">
      <c r="B26" t="s">
        <v>487</v>
      </c>
      <c r="C26" t="s">
        <v>467</v>
      </c>
      <c r="I26" t="s">
        <v>483</v>
      </c>
      <c r="J26" t="s">
        <v>467</v>
      </c>
      <c r="K26" t="s">
        <v>488</v>
      </c>
      <c r="L26" s="18"/>
    </row>
    <row r="27" spans="1:12" x14ac:dyDescent="0.2">
      <c r="B27" t="s">
        <v>489</v>
      </c>
      <c r="C27" t="s">
        <v>467</v>
      </c>
      <c r="I27" t="s">
        <v>485</v>
      </c>
      <c r="J27" t="s">
        <v>467</v>
      </c>
      <c r="K27" t="s">
        <v>490</v>
      </c>
      <c r="L27" s="18"/>
    </row>
    <row r="28" spans="1:12" x14ac:dyDescent="0.2">
      <c r="B28" t="s">
        <v>491</v>
      </c>
      <c r="C28" t="s">
        <v>467</v>
      </c>
      <c r="I28" t="s">
        <v>487</v>
      </c>
      <c r="J28" t="s">
        <v>467</v>
      </c>
      <c r="K28" t="s">
        <v>492</v>
      </c>
      <c r="L28" s="18"/>
    </row>
    <row r="29" spans="1:12" x14ac:dyDescent="0.2">
      <c r="B29" t="s">
        <v>493</v>
      </c>
      <c r="C29" t="s">
        <v>467</v>
      </c>
      <c r="I29" t="s">
        <v>489</v>
      </c>
      <c r="J29" t="s">
        <v>467</v>
      </c>
      <c r="K29" t="s">
        <v>494</v>
      </c>
      <c r="L29" s="18"/>
    </row>
    <row r="30" spans="1:12" x14ac:dyDescent="0.2">
      <c r="B30" t="s">
        <v>495</v>
      </c>
      <c r="C30" t="s">
        <v>467</v>
      </c>
      <c r="I30" t="s">
        <v>491</v>
      </c>
      <c r="J30" t="s">
        <v>467</v>
      </c>
      <c r="K30" t="s">
        <v>496</v>
      </c>
      <c r="L30" s="18"/>
    </row>
    <row r="31" spans="1:12" x14ac:dyDescent="0.2">
      <c r="B31" t="s">
        <v>497</v>
      </c>
      <c r="C31" t="s">
        <v>467</v>
      </c>
      <c r="I31" t="s">
        <v>493</v>
      </c>
      <c r="J31" t="s">
        <v>467</v>
      </c>
      <c r="K31" t="s">
        <v>498</v>
      </c>
      <c r="L31" s="18"/>
    </row>
    <row r="32" spans="1:12" x14ac:dyDescent="0.2">
      <c r="B32" t="s">
        <v>499</v>
      </c>
      <c r="C32" t="s">
        <v>467</v>
      </c>
      <c r="I32" t="s">
        <v>495</v>
      </c>
      <c r="J32" t="s">
        <v>467</v>
      </c>
      <c r="K32" t="s">
        <v>500</v>
      </c>
      <c r="L32" s="18"/>
    </row>
    <row r="33" spans="1:12" x14ac:dyDescent="0.2">
      <c r="I33" t="s">
        <v>497</v>
      </c>
      <c r="J33" t="s">
        <v>467</v>
      </c>
      <c r="K33" t="s">
        <v>501</v>
      </c>
      <c r="L33" s="18"/>
    </row>
    <row r="34" spans="1:12" x14ac:dyDescent="0.2">
      <c r="A34" t="s">
        <v>502</v>
      </c>
      <c r="B34" t="s">
        <v>503</v>
      </c>
      <c r="C34" t="s">
        <v>467</v>
      </c>
      <c r="I34" t="s">
        <v>499</v>
      </c>
      <c r="J34" t="s">
        <v>467</v>
      </c>
      <c r="K34" t="s">
        <v>504</v>
      </c>
      <c r="L34" s="18"/>
    </row>
    <row r="35" spans="1:12" x14ac:dyDescent="0.2">
      <c r="B35" t="s">
        <v>505</v>
      </c>
      <c r="C35" t="s">
        <v>467</v>
      </c>
      <c r="L35" s="18"/>
    </row>
    <row r="36" spans="1:12" x14ac:dyDescent="0.2">
      <c r="B36" t="s">
        <v>506</v>
      </c>
      <c r="C36" t="s">
        <v>467</v>
      </c>
      <c r="H36" t="s">
        <v>502</v>
      </c>
      <c r="I36" t="s">
        <v>503</v>
      </c>
      <c r="J36" t="s">
        <v>467</v>
      </c>
      <c r="K36" t="s">
        <v>507</v>
      </c>
      <c r="L36" s="18"/>
    </row>
    <row r="37" spans="1:12" x14ac:dyDescent="0.2">
      <c r="B37" t="s">
        <v>116</v>
      </c>
      <c r="C37" t="s">
        <v>467</v>
      </c>
      <c r="I37" t="s">
        <v>505</v>
      </c>
      <c r="J37" t="s">
        <v>467</v>
      </c>
      <c r="K37" t="s">
        <v>508</v>
      </c>
      <c r="L37" s="18"/>
    </row>
    <row r="38" spans="1:12" x14ac:dyDescent="0.2">
      <c r="B38" t="s">
        <v>509</v>
      </c>
      <c r="C38" t="s">
        <v>467</v>
      </c>
      <c r="I38" t="s">
        <v>506</v>
      </c>
      <c r="J38" t="s">
        <v>467</v>
      </c>
      <c r="K38" t="s">
        <v>510</v>
      </c>
      <c r="L38" s="18"/>
    </row>
    <row r="39" spans="1:12" x14ac:dyDescent="0.2">
      <c r="A39" t="s">
        <v>79</v>
      </c>
      <c r="B39" t="s">
        <v>511</v>
      </c>
      <c r="C39" t="s">
        <v>467</v>
      </c>
      <c r="I39" t="s">
        <v>116</v>
      </c>
      <c r="J39" t="s">
        <v>467</v>
      </c>
      <c r="K39" t="s">
        <v>512</v>
      </c>
      <c r="L39" s="18"/>
    </row>
    <row r="40" spans="1:12" x14ac:dyDescent="0.2">
      <c r="B40" t="s">
        <v>513</v>
      </c>
      <c r="C40" t="s">
        <v>467</v>
      </c>
      <c r="I40" t="s">
        <v>509</v>
      </c>
      <c r="J40" t="s">
        <v>467</v>
      </c>
      <c r="K40" t="s">
        <v>514</v>
      </c>
      <c r="L40" s="18"/>
    </row>
    <row r="41" spans="1:12" x14ac:dyDescent="0.2">
      <c r="A41" t="s">
        <v>82</v>
      </c>
      <c r="B41" t="s">
        <v>469</v>
      </c>
      <c r="C41" t="s">
        <v>83</v>
      </c>
      <c r="H41" t="s">
        <v>79</v>
      </c>
      <c r="I41" t="s">
        <v>511</v>
      </c>
      <c r="J41" t="s">
        <v>467</v>
      </c>
      <c r="K41" t="s">
        <v>515</v>
      </c>
      <c r="L41" s="18"/>
    </row>
    <row r="42" spans="1:12" x14ac:dyDescent="0.2">
      <c r="A42" t="s">
        <v>85</v>
      </c>
      <c r="B42" t="s">
        <v>469</v>
      </c>
      <c r="C42" t="s">
        <v>86</v>
      </c>
      <c r="I42" t="s">
        <v>513</v>
      </c>
      <c r="J42" t="s">
        <v>467</v>
      </c>
      <c r="K42" t="s">
        <v>516</v>
      </c>
      <c r="L42" s="18"/>
    </row>
    <row r="43" spans="1:12" x14ac:dyDescent="0.2">
      <c r="A43" t="s">
        <v>88</v>
      </c>
      <c r="B43" t="s">
        <v>469</v>
      </c>
      <c r="C43" t="s">
        <v>89</v>
      </c>
      <c r="H43" t="s">
        <v>82</v>
      </c>
      <c r="I43" t="s">
        <v>469</v>
      </c>
      <c r="J43" t="s">
        <v>83</v>
      </c>
      <c r="K43" t="s">
        <v>517</v>
      </c>
      <c r="L43" s="18"/>
    </row>
    <row r="44" spans="1:12" x14ac:dyDescent="0.2">
      <c r="B44" t="s">
        <v>471</v>
      </c>
      <c r="H44" t="s">
        <v>85</v>
      </c>
      <c r="I44" t="s">
        <v>469</v>
      </c>
      <c r="J44" t="s">
        <v>86</v>
      </c>
      <c r="K44" t="s">
        <v>518</v>
      </c>
      <c r="L44" s="18"/>
    </row>
    <row r="45" spans="1:12" x14ac:dyDescent="0.2">
      <c r="B45" t="s">
        <v>473</v>
      </c>
      <c r="H45" t="s">
        <v>88</v>
      </c>
      <c r="I45" t="s">
        <v>469</v>
      </c>
      <c r="J45" t="s">
        <v>89</v>
      </c>
      <c r="K45" t="s">
        <v>519</v>
      </c>
      <c r="L45" s="18"/>
    </row>
    <row r="46" spans="1:12" x14ac:dyDescent="0.2">
      <c r="A46" t="s">
        <v>91</v>
      </c>
      <c r="B46" t="s">
        <v>520</v>
      </c>
      <c r="C46" t="s">
        <v>467</v>
      </c>
      <c r="I46" t="s">
        <v>471</v>
      </c>
      <c r="K46" t="s">
        <v>521</v>
      </c>
      <c r="L46" s="18"/>
    </row>
    <row r="47" spans="1:12" x14ac:dyDescent="0.2">
      <c r="I47" t="s">
        <v>473</v>
      </c>
      <c r="K47" t="s">
        <v>522</v>
      </c>
      <c r="L47" s="18"/>
    </row>
    <row r="48" spans="1:12" x14ac:dyDescent="0.2">
      <c r="A48" s="2" t="s">
        <v>94</v>
      </c>
      <c r="G48" s="18">
        <v>4</v>
      </c>
      <c r="H48" t="s">
        <v>91</v>
      </c>
      <c r="I48" t="s">
        <v>520</v>
      </c>
      <c r="J48" t="s">
        <v>467</v>
      </c>
      <c r="K48" t="s">
        <v>523</v>
      </c>
      <c r="L48" s="18"/>
    </row>
    <row r="49" spans="1:12" x14ac:dyDescent="0.2">
      <c r="A49" s="1" t="s">
        <v>96</v>
      </c>
      <c r="B49" s="1"/>
      <c r="C49" t="s">
        <v>467</v>
      </c>
      <c r="K49" t="s">
        <v>524</v>
      </c>
      <c r="L49" s="18"/>
    </row>
    <row r="50" spans="1:12" x14ac:dyDescent="0.2">
      <c r="A50" s="4" t="s">
        <v>98</v>
      </c>
      <c r="H50" s="2" t="s">
        <v>94</v>
      </c>
      <c r="L50" s="18"/>
    </row>
    <row r="51" spans="1:12" x14ac:dyDescent="0.2">
      <c r="A51" s="1" t="s">
        <v>100</v>
      </c>
      <c r="B51" s="1"/>
      <c r="H51" s="1" t="s">
        <v>96</v>
      </c>
      <c r="I51" s="1"/>
      <c r="J51" t="s">
        <v>467</v>
      </c>
      <c r="K51" t="s">
        <v>525</v>
      </c>
      <c r="L51" s="18"/>
    </row>
    <row r="52" spans="1:12" x14ac:dyDescent="0.2">
      <c r="A52" s="4" t="s">
        <v>98</v>
      </c>
      <c r="H52" s="4" t="s">
        <v>98</v>
      </c>
      <c r="L52" s="18"/>
    </row>
    <row r="53" spans="1:12" x14ac:dyDescent="0.2">
      <c r="A53" s="4"/>
      <c r="B53" t="s">
        <v>102</v>
      </c>
      <c r="C53" t="s">
        <v>467</v>
      </c>
      <c r="H53" s="1" t="s">
        <v>100</v>
      </c>
      <c r="I53" s="1"/>
      <c r="K53" t="s">
        <v>526</v>
      </c>
      <c r="L53" s="18"/>
    </row>
    <row r="54" spans="1:12" x14ac:dyDescent="0.2">
      <c r="A54" s="4"/>
      <c r="B54" t="s">
        <v>527</v>
      </c>
      <c r="C54" t="s">
        <v>467</v>
      </c>
      <c r="H54" s="4" t="s">
        <v>98</v>
      </c>
      <c r="L54" s="18"/>
    </row>
    <row r="55" spans="1:12" x14ac:dyDescent="0.2">
      <c r="A55" s="1" t="s">
        <v>107</v>
      </c>
      <c r="B55" s="1"/>
      <c r="G55" s="18">
        <v>3</v>
      </c>
      <c r="H55" s="4"/>
      <c r="I55" t="s">
        <v>102</v>
      </c>
      <c r="J55" t="s">
        <v>467</v>
      </c>
      <c r="K55" t="s">
        <v>528</v>
      </c>
      <c r="L55" s="18"/>
    </row>
    <row r="56" spans="1:12" x14ac:dyDescent="0.2">
      <c r="A56" s="4" t="s">
        <v>98</v>
      </c>
      <c r="H56" s="4"/>
      <c r="I56" t="s">
        <v>527</v>
      </c>
      <c r="J56" t="s">
        <v>467</v>
      </c>
      <c r="K56" t="s">
        <v>529</v>
      </c>
      <c r="L56" s="18"/>
    </row>
    <row r="57" spans="1:12" x14ac:dyDescent="0.2">
      <c r="A57" s="1" t="s">
        <v>110</v>
      </c>
      <c r="B57" s="1"/>
      <c r="H57" s="1" t="s">
        <v>107</v>
      </c>
      <c r="I57" s="1"/>
      <c r="K57" t="s">
        <v>530</v>
      </c>
      <c r="L57" s="18"/>
    </row>
    <row r="58" spans="1:12" x14ac:dyDescent="0.2">
      <c r="A58" s="4" t="s">
        <v>98</v>
      </c>
      <c r="H58" s="4" t="s">
        <v>98</v>
      </c>
      <c r="L58" s="18"/>
    </row>
    <row r="59" spans="1:12" x14ac:dyDescent="0.2">
      <c r="A59" s="1" t="s">
        <v>112</v>
      </c>
      <c r="B59" s="1"/>
      <c r="H59" s="1" t="s">
        <v>110</v>
      </c>
      <c r="I59" s="1"/>
      <c r="K59" t="s">
        <v>531</v>
      </c>
      <c r="L59" s="18"/>
    </row>
    <row r="60" spans="1:12" x14ac:dyDescent="0.2">
      <c r="A60" s="4" t="s">
        <v>98</v>
      </c>
      <c r="H60" s="4" t="s">
        <v>98</v>
      </c>
      <c r="L60" s="18"/>
    </row>
    <row r="61" spans="1:12" x14ac:dyDescent="0.2">
      <c r="A61" s="1" t="s">
        <v>114</v>
      </c>
      <c r="B61" s="1"/>
      <c r="H61" s="1" t="s">
        <v>112</v>
      </c>
      <c r="I61" s="1"/>
      <c r="K61" t="s">
        <v>532</v>
      </c>
      <c r="L61" s="18"/>
    </row>
    <row r="62" spans="1:12" x14ac:dyDescent="0.2">
      <c r="A62" s="4" t="s">
        <v>98</v>
      </c>
      <c r="H62" s="4" t="s">
        <v>98</v>
      </c>
      <c r="L62" s="18"/>
    </row>
    <row r="63" spans="1:12" x14ac:dyDescent="0.2">
      <c r="A63" s="1" t="s">
        <v>116</v>
      </c>
      <c r="H63" s="1" t="s">
        <v>114</v>
      </c>
      <c r="I63" s="1"/>
      <c r="K63" t="s">
        <v>533</v>
      </c>
      <c r="L63" s="18"/>
    </row>
    <row r="64" spans="1:12" x14ac:dyDescent="0.2">
      <c r="A64" s="4"/>
      <c r="B64" t="s">
        <v>534</v>
      </c>
      <c r="C64" t="s">
        <v>467</v>
      </c>
      <c r="H64" s="4" t="s">
        <v>98</v>
      </c>
      <c r="L64" s="18"/>
    </row>
    <row r="65" spans="1:12" x14ac:dyDescent="0.2">
      <c r="A65" s="1"/>
      <c r="B65" t="s">
        <v>535</v>
      </c>
      <c r="C65" t="s">
        <v>467</v>
      </c>
      <c r="H65" s="1" t="s">
        <v>116</v>
      </c>
      <c r="K65" t="s">
        <v>536</v>
      </c>
      <c r="L65" s="18"/>
    </row>
    <row r="66" spans="1:12" x14ac:dyDescent="0.2">
      <c r="A66" s="1"/>
      <c r="B66" t="s">
        <v>537</v>
      </c>
      <c r="C66" t="s">
        <v>467</v>
      </c>
      <c r="H66" s="4"/>
      <c r="I66" t="s">
        <v>534</v>
      </c>
      <c r="J66" t="s">
        <v>467</v>
      </c>
      <c r="K66" t="s">
        <v>538</v>
      </c>
      <c r="L66" s="18"/>
    </row>
    <row r="67" spans="1:12" x14ac:dyDescent="0.2">
      <c r="A67" s="1"/>
      <c r="B67" t="s">
        <v>539</v>
      </c>
      <c r="C67" t="s">
        <v>467</v>
      </c>
      <c r="H67" s="1"/>
      <c r="I67" t="s">
        <v>535</v>
      </c>
      <c r="J67" t="s">
        <v>467</v>
      </c>
      <c r="K67" t="s">
        <v>540</v>
      </c>
      <c r="L67" s="18"/>
    </row>
    <row r="68" spans="1:12" x14ac:dyDescent="0.2">
      <c r="A68" s="1"/>
      <c r="B68" t="s">
        <v>541</v>
      </c>
      <c r="C68" t="s">
        <v>467</v>
      </c>
      <c r="H68" s="1"/>
      <c r="I68" t="s">
        <v>537</v>
      </c>
      <c r="J68" t="s">
        <v>467</v>
      </c>
      <c r="K68" t="s">
        <v>542</v>
      </c>
      <c r="L68" s="18"/>
    </row>
    <row r="69" spans="1:12" x14ac:dyDescent="0.2">
      <c r="A69" s="1"/>
      <c r="H69" s="1"/>
      <c r="I69" t="s">
        <v>539</v>
      </c>
      <c r="J69" t="s">
        <v>467</v>
      </c>
      <c r="K69" t="s">
        <v>543</v>
      </c>
      <c r="L69" s="18"/>
    </row>
    <row r="70" spans="1:12" x14ac:dyDescent="0.2">
      <c r="A70" s="1"/>
      <c r="H70" s="1"/>
      <c r="I70" t="s">
        <v>541</v>
      </c>
      <c r="J70" t="s">
        <v>467</v>
      </c>
      <c r="K70" t="s">
        <v>544</v>
      </c>
      <c r="L70" s="18"/>
    </row>
    <row r="71" spans="1:12" x14ac:dyDescent="0.2">
      <c r="A71" s="2" t="s">
        <v>131</v>
      </c>
      <c r="H71" s="1"/>
      <c r="I71" t="s">
        <v>545</v>
      </c>
      <c r="J71" t="s">
        <v>467</v>
      </c>
      <c r="K71" t="s">
        <v>546</v>
      </c>
      <c r="L71" s="18"/>
    </row>
    <row r="72" spans="1:12" x14ac:dyDescent="0.2">
      <c r="A72" s="1" t="s">
        <v>134</v>
      </c>
      <c r="B72" s="1" t="s">
        <v>157</v>
      </c>
      <c r="C72" t="s">
        <v>467</v>
      </c>
      <c r="G72" s="18" t="s">
        <v>547</v>
      </c>
      <c r="H72" s="1"/>
      <c r="I72" t="s">
        <v>548</v>
      </c>
      <c r="J72" t="s">
        <v>467</v>
      </c>
      <c r="K72" t="s">
        <v>549</v>
      </c>
      <c r="L72" s="18"/>
    </row>
    <row r="73" spans="1:12" x14ac:dyDescent="0.2">
      <c r="A73" s="1" t="s">
        <v>550</v>
      </c>
      <c r="B73" t="s">
        <v>551</v>
      </c>
      <c r="C73" t="s">
        <v>467</v>
      </c>
      <c r="D73" s="27">
        <v>0</v>
      </c>
      <c r="E73" s="33">
        <v>37</v>
      </c>
      <c r="H73" s="1"/>
      <c r="L73" s="18"/>
    </row>
    <row r="74" spans="1:12" x14ac:dyDescent="0.2">
      <c r="A74" s="1"/>
      <c r="B74" t="s">
        <v>552</v>
      </c>
      <c r="D74" s="27">
        <v>8</v>
      </c>
      <c r="E74" s="33" t="s">
        <v>553</v>
      </c>
      <c r="H74" s="2" t="s">
        <v>131</v>
      </c>
      <c r="L74" s="18"/>
    </row>
    <row r="75" spans="1:12" x14ac:dyDescent="0.2">
      <c r="A75" s="1" t="s">
        <v>554</v>
      </c>
      <c r="B75" t="s">
        <v>551</v>
      </c>
      <c r="C75" t="s">
        <v>467</v>
      </c>
      <c r="H75" s="1" t="s">
        <v>134</v>
      </c>
      <c r="I75" s="1" t="s">
        <v>157</v>
      </c>
      <c r="J75" t="s">
        <v>467</v>
      </c>
      <c r="K75" t="s">
        <v>555</v>
      </c>
      <c r="L75" s="18"/>
    </row>
    <row r="76" spans="1:12" x14ac:dyDescent="0.2">
      <c r="A76" s="1"/>
      <c r="B76" t="s">
        <v>552</v>
      </c>
      <c r="G76" s="18">
        <v>4</v>
      </c>
      <c r="H76" s="1" t="s">
        <v>550</v>
      </c>
      <c r="I76" t="s">
        <v>551</v>
      </c>
      <c r="J76" t="s">
        <v>467</v>
      </c>
      <c r="K76" t="s">
        <v>556</v>
      </c>
      <c r="L76" s="18"/>
    </row>
    <row r="77" spans="1:12" x14ac:dyDescent="0.2">
      <c r="A77" s="1" t="s">
        <v>145</v>
      </c>
      <c r="B77" t="s">
        <v>551</v>
      </c>
      <c r="C77" t="s">
        <v>467</v>
      </c>
      <c r="E77" s="33">
        <v>51</v>
      </c>
      <c r="H77" s="1"/>
      <c r="I77" t="s">
        <v>552</v>
      </c>
      <c r="K77" t="s">
        <v>557</v>
      </c>
      <c r="L77" s="18"/>
    </row>
    <row r="78" spans="1:12" x14ac:dyDescent="0.2">
      <c r="A78" s="1"/>
      <c r="B78" t="s">
        <v>552</v>
      </c>
      <c r="E78" s="33" t="s">
        <v>553</v>
      </c>
      <c r="H78" s="1" t="s">
        <v>554</v>
      </c>
      <c r="I78" t="s">
        <v>551</v>
      </c>
      <c r="J78" t="s">
        <v>467</v>
      </c>
      <c r="K78" t="s">
        <v>558</v>
      </c>
      <c r="L78" s="18"/>
    </row>
    <row r="79" spans="1:12" x14ac:dyDescent="0.2">
      <c r="A79" s="4" t="s">
        <v>148</v>
      </c>
      <c r="B79" t="s">
        <v>551</v>
      </c>
      <c r="C79" t="s">
        <v>467</v>
      </c>
      <c r="D79" s="27">
        <v>8</v>
      </c>
      <c r="H79" s="1"/>
      <c r="I79" t="s">
        <v>552</v>
      </c>
      <c r="K79" t="s">
        <v>559</v>
      </c>
      <c r="L79" s="18"/>
    </row>
    <row r="80" spans="1:12" x14ac:dyDescent="0.2">
      <c r="A80" s="4"/>
      <c r="B80" t="s">
        <v>552</v>
      </c>
      <c r="D80" s="27">
        <v>0</v>
      </c>
      <c r="H80" s="1" t="s">
        <v>145</v>
      </c>
      <c r="I80" t="s">
        <v>551</v>
      </c>
      <c r="J80" t="s">
        <v>467</v>
      </c>
      <c r="K80" t="s">
        <v>560</v>
      </c>
      <c r="L80" s="18"/>
    </row>
    <row r="81" spans="1:12" x14ac:dyDescent="0.2">
      <c r="A81" s="4" t="s">
        <v>149</v>
      </c>
      <c r="B81" t="s">
        <v>551</v>
      </c>
      <c r="C81" t="s">
        <v>467</v>
      </c>
      <c r="D81" s="27">
        <v>0</v>
      </c>
      <c r="H81" s="1"/>
      <c r="I81" t="s">
        <v>552</v>
      </c>
      <c r="K81" t="s">
        <v>561</v>
      </c>
      <c r="L81" s="18"/>
    </row>
    <row r="82" spans="1:12" x14ac:dyDescent="0.2">
      <c r="A82" s="4"/>
      <c r="B82" t="s">
        <v>552</v>
      </c>
      <c r="D82" s="27">
        <v>8</v>
      </c>
      <c r="H82" s="1"/>
      <c r="I82" t="s">
        <v>562</v>
      </c>
      <c r="J82" t="s">
        <v>467</v>
      </c>
      <c r="K82" t="s">
        <v>563</v>
      </c>
      <c r="L82" s="18"/>
    </row>
    <row r="83" spans="1:12" x14ac:dyDescent="0.2">
      <c r="A83" s="4" t="s">
        <v>151</v>
      </c>
      <c r="B83" t="s">
        <v>551</v>
      </c>
      <c r="C83" t="s">
        <v>467</v>
      </c>
      <c r="D83" s="27">
        <v>8</v>
      </c>
      <c r="H83" s="4" t="s">
        <v>148</v>
      </c>
      <c r="I83" t="s">
        <v>551</v>
      </c>
      <c r="J83" t="s">
        <v>467</v>
      </c>
      <c r="K83" t="s">
        <v>564</v>
      </c>
      <c r="L83" s="18"/>
    </row>
    <row r="84" spans="1:12" x14ac:dyDescent="0.2">
      <c r="A84" s="4"/>
      <c r="B84" t="s">
        <v>552</v>
      </c>
      <c r="C84" t="s">
        <v>467</v>
      </c>
      <c r="D84" s="27">
        <v>0</v>
      </c>
      <c r="H84" s="4"/>
      <c r="I84" t="s">
        <v>552</v>
      </c>
      <c r="K84" t="s">
        <v>565</v>
      </c>
      <c r="L84" s="18"/>
    </row>
    <row r="85" spans="1:12" x14ac:dyDescent="0.2">
      <c r="H85" s="4" t="s">
        <v>149</v>
      </c>
      <c r="I85" t="s">
        <v>551</v>
      </c>
      <c r="J85" t="s">
        <v>467</v>
      </c>
      <c r="K85" t="s">
        <v>566</v>
      </c>
      <c r="L85" s="18"/>
    </row>
    <row r="86" spans="1:12" x14ac:dyDescent="0.2">
      <c r="A86" s="2" t="s">
        <v>154</v>
      </c>
      <c r="H86" s="4"/>
      <c r="I86" t="s">
        <v>552</v>
      </c>
      <c r="K86" t="s">
        <v>567</v>
      </c>
      <c r="L86" s="18"/>
    </row>
    <row r="87" spans="1:12" x14ac:dyDescent="0.2">
      <c r="A87" s="1" t="s">
        <v>156</v>
      </c>
      <c r="C87" s="1" t="s">
        <v>467</v>
      </c>
      <c r="D87" s="27">
        <v>8</v>
      </c>
      <c r="G87" s="18">
        <v>11</v>
      </c>
      <c r="H87" s="4" t="s">
        <v>151</v>
      </c>
      <c r="I87" t="s">
        <v>551</v>
      </c>
      <c r="J87" t="s">
        <v>467</v>
      </c>
      <c r="K87" t="s">
        <v>568</v>
      </c>
      <c r="L87" s="18"/>
    </row>
    <row r="88" spans="1:12" x14ac:dyDescent="0.2">
      <c r="A88" t="s">
        <v>159</v>
      </c>
      <c r="C88" t="s">
        <v>475</v>
      </c>
      <c r="H88" s="4"/>
      <c r="I88" t="s">
        <v>552</v>
      </c>
      <c r="J88" t="s">
        <v>467</v>
      </c>
      <c r="K88" t="s">
        <v>569</v>
      </c>
      <c r="L88" s="18"/>
    </row>
    <row r="89" spans="1:12" x14ac:dyDescent="0.2">
      <c r="C89" t="s">
        <v>469</v>
      </c>
      <c r="L89" s="18"/>
    </row>
    <row r="90" spans="1:12" x14ac:dyDescent="0.2">
      <c r="C90" t="s">
        <v>477</v>
      </c>
      <c r="H90" s="2" t="s">
        <v>154</v>
      </c>
      <c r="L90" s="18"/>
    </row>
    <row r="91" spans="1:12" x14ac:dyDescent="0.2">
      <c r="C91" t="s">
        <v>471</v>
      </c>
      <c r="G91" s="18">
        <v>16</v>
      </c>
      <c r="H91" s="1" t="s">
        <v>156</v>
      </c>
      <c r="J91" s="1" t="s">
        <v>467</v>
      </c>
      <c r="K91" t="s">
        <v>570</v>
      </c>
      <c r="L91" s="18"/>
    </row>
    <row r="92" spans="1:12" x14ac:dyDescent="0.2">
      <c r="C92" t="s">
        <v>473</v>
      </c>
      <c r="H92" t="s">
        <v>159</v>
      </c>
      <c r="J92" t="s">
        <v>475</v>
      </c>
      <c r="K92" t="s">
        <v>571</v>
      </c>
      <c r="L92" s="18"/>
    </row>
    <row r="93" spans="1:12" x14ac:dyDescent="0.2">
      <c r="J93" t="s">
        <v>469</v>
      </c>
      <c r="K93" t="s">
        <v>572</v>
      </c>
      <c r="L93" s="18"/>
    </row>
    <row r="94" spans="1:12" x14ac:dyDescent="0.2">
      <c r="A94" s="1" t="s">
        <v>100</v>
      </c>
      <c r="C94" s="1" t="s">
        <v>467</v>
      </c>
      <c r="J94" t="s">
        <v>477</v>
      </c>
      <c r="K94" t="s">
        <v>573</v>
      </c>
      <c r="L94" s="18"/>
    </row>
    <row r="95" spans="1:12" x14ac:dyDescent="0.2">
      <c r="A95" t="s">
        <v>163</v>
      </c>
      <c r="C95" t="s">
        <v>467</v>
      </c>
      <c r="J95" t="s">
        <v>471</v>
      </c>
      <c r="K95" t="s">
        <v>574</v>
      </c>
      <c r="L95" s="18"/>
    </row>
    <row r="96" spans="1:12" x14ac:dyDescent="0.2">
      <c r="A96" t="s">
        <v>575</v>
      </c>
      <c r="C96" t="s">
        <v>467</v>
      </c>
      <c r="J96" t="s">
        <v>473</v>
      </c>
      <c r="K96" t="s">
        <v>576</v>
      </c>
      <c r="L96" s="18"/>
    </row>
    <row r="97" spans="1:12" x14ac:dyDescent="0.2">
      <c r="A97" t="s">
        <v>164</v>
      </c>
      <c r="C97" t="s">
        <v>467</v>
      </c>
      <c r="L97" s="18"/>
    </row>
    <row r="98" spans="1:12" x14ac:dyDescent="0.2">
      <c r="A98" t="s">
        <v>577</v>
      </c>
      <c r="C98" t="s">
        <v>467</v>
      </c>
      <c r="H98" s="1" t="s">
        <v>100</v>
      </c>
      <c r="J98" s="1" t="s">
        <v>467</v>
      </c>
      <c r="K98" t="s">
        <v>578</v>
      </c>
      <c r="L98" s="18"/>
    </row>
    <row r="99" spans="1:12" x14ac:dyDescent="0.2">
      <c r="A99" t="s">
        <v>169</v>
      </c>
      <c r="C99" t="s">
        <v>467</v>
      </c>
      <c r="G99" s="18">
        <v>2</v>
      </c>
      <c r="H99" t="s">
        <v>163</v>
      </c>
      <c r="J99" t="s">
        <v>467</v>
      </c>
      <c r="K99" t="s">
        <v>579</v>
      </c>
      <c r="L99" s="18"/>
    </row>
    <row r="100" spans="1:12" x14ac:dyDescent="0.2">
      <c r="A100" t="s">
        <v>168</v>
      </c>
      <c r="C100" t="s">
        <v>467</v>
      </c>
      <c r="H100" t="s">
        <v>575</v>
      </c>
      <c r="J100" t="s">
        <v>467</v>
      </c>
      <c r="K100" t="s">
        <v>580</v>
      </c>
      <c r="L100" s="18"/>
    </row>
    <row r="101" spans="1:12" x14ac:dyDescent="0.2">
      <c r="H101" t="s">
        <v>164</v>
      </c>
      <c r="J101" t="s">
        <v>467</v>
      </c>
      <c r="K101" t="s">
        <v>581</v>
      </c>
      <c r="L101" s="18"/>
    </row>
    <row r="102" spans="1:12" x14ac:dyDescent="0.2">
      <c r="A102" s="1" t="s">
        <v>172</v>
      </c>
      <c r="B102" s="1"/>
      <c r="C102" t="s">
        <v>467</v>
      </c>
      <c r="D102" s="27">
        <v>8</v>
      </c>
      <c r="G102" s="18">
        <v>3</v>
      </c>
      <c r="H102" t="s">
        <v>577</v>
      </c>
      <c r="J102" t="s">
        <v>467</v>
      </c>
      <c r="K102" t="s">
        <v>582</v>
      </c>
      <c r="L102" s="18"/>
    </row>
    <row r="103" spans="1:12" x14ac:dyDescent="0.2">
      <c r="A103" t="s">
        <v>174</v>
      </c>
      <c r="B103" t="s">
        <v>92</v>
      </c>
      <c r="H103" t="s">
        <v>169</v>
      </c>
      <c r="J103" t="s">
        <v>467</v>
      </c>
      <c r="K103" t="s">
        <v>583</v>
      </c>
      <c r="L103" s="18"/>
    </row>
    <row r="104" spans="1:12" x14ac:dyDescent="0.2">
      <c r="A104" t="s">
        <v>176</v>
      </c>
      <c r="B104" t="s">
        <v>92</v>
      </c>
      <c r="G104" s="18">
        <v>7</v>
      </c>
      <c r="H104" t="s">
        <v>168</v>
      </c>
      <c r="J104" t="s">
        <v>467</v>
      </c>
      <c r="K104" t="s">
        <v>584</v>
      </c>
      <c r="L104" s="18"/>
    </row>
    <row r="105" spans="1:12" x14ac:dyDescent="0.2">
      <c r="A105" t="s">
        <v>178</v>
      </c>
      <c r="B105" t="s">
        <v>92</v>
      </c>
      <c r="L105" s="18"/>
    </row>
    <row r="106" spans="1:12" x14ac:dyDescent="0.2">
      <c r="A106" t="s">
        <v>585</v>
      </c>
      <c r="B106" t="s">
        <v>92</v>
      </c>
      <c r="H106" s="1" t="s">
        <v>172</v>
      </c>
      <c r="I106" s="1"/>
      <c r="J106" t="s">
        <v>467</v>
      </c>
      <c r="K106" t="s">
        <v>586</v>
      </c>
      <c r="L106" s="18"/>
    </row>
    <row r="107" spans="1:12" x14ac:dyDescent="0.2">
      <c r="G107" s="18">
        <v>11</v>
      </c>
      <c r="H107" t="s">
        <v>174</v>
      </c>
      <c r="I107" t="s">
        <v>92</v>
      </c>
      <c r="K107" t="s">
        <v>587</v>
      </c>
      <c r="L107" s="18"/>
    </row>
    <row r="108" spans="1:12" x14ac:dyDescent="0.2">
      <c r="A108" s="1" t="s">
        <v>182</v>
      </c>
      <c r="B108" s="1"/>
      <c r="C108" t="s">
        <v>467</v>
      </c>
      <c r="G108" s="18">
        <v>12</v>
      </c>
      <c r="H108" t="s">
        <v>176</v>
      </c>
      <c r="I108" t="s">
        <v>92</v>
      </c>
      <c r="K108" t="s">
        <v>588</v>
      </c>
      <c r="L108" s="18"/>
    </row>
    <row r="109" spans="1:12" x14ac:dyDescent="0.2">
      <c r="A109" t="s">
        <v>184</v>
      </c>
      <c r="B109" s="36" t="s">
        <v>469</v>
      </c>
      <c r="C109" t="s">
        <v>394</v>
      </c>
      <c r="G109" s="18">
        <v>7</v>
      </c>
      <c r="H109" t="s">
        <v>178</v>
      </c>
      <c r="I109" t="s">
        <v>92</v>
      </c>
      <c r="K109" t="s">
        <v>589</v>
      </c>
      <c r="L109" s="18"/>
    </row>
    <row r="110" spans="1:12" x14ac:dyDescent="0.2">
      <c r="A110" t="s">
        <v>189</v>
      </c>
      <c r="C110" t="s">
        <v>467</v>
      </c>
      <c r="H110" t="s">
        <v>585</v>
      </c>
      <c r="I110" t="s">
        <v>92</v>
      </c>
      <c r="K110" t="s">
        <v>590</v>
      </c>
      <c r="L110" s="18"/>
    </row>
    <row r="111" spans="1:12" x14ac:dyDescent="0.2">
      <c r="A111" t="s">
        <v>191</v>
      </c>
      <c r="C111" t="s">
        <v>467</v>
      </c>
      <c r="L111" s="18"/>
    </row>
    <row r="112" spans="1:12" x14ac:dyDescent="0.2">
      <c r="A112" t="s">
        <v>192</v>
      </c>
      <c r="C112" t="s">
        <v>467</v>
      </c>
      <c r="H112" s="1" t="s">
        <v>182</v>
      </c>
      <c r="I112" s="1"/>
      <c r="J112" t="s">
        <v>467</v>
      </c>
      <c r="K112" t="s">
        <v>591</v>
      </c>
      <c r="L112" s="18"/>
    </row>
    <row r="113" spans="1:12" x14ac:dyDescent="0.2">
      <c r="A113" t="s">
        <v>592</v>
      </c>
      <c r="C113" t="s">
        <v>467</v>
      </c>
      <c r="H113" t="s">
        <v>184</v>
      </c>
      <c r="I113" s="9" t="s">
        <v>469</v>
      </c>
      <c r="J113" t="s">
        <v>394</v>
      </c>
      <c r="L113" s="18"/>
    </row>
    <row r="114" spans="1:12" x14ac:dyDescent="0.2">
      <c r="A114" t="s">
        <v>187</v>
      </c>
      <c r="C114" t="s">
        <v>467</v>
      </c>
      <c r="H114" t="s">
        <v>189</v>
      </c>
      <c r="J114" t="s">
        <v>467</v>
      </c>
      <c r="K114" t="s">
        <v>593</v>
      </c>
      <c r="L114" s="18"/>
    </row>
    <row r="115" spans="1:12" x14ac:dyDescent="0.2">
      <c r="A115" t="s">
        <v>195</v>
      </c>
      <c r="G115" s="18">
        <v>1</v>
      </c>
      <c r="H115" t="s">
        <v>191</v>
      </c>
      <c r="J115" t="s">
        <v>467</v>
      </c>
      <c r="L115" s="18"/>
    </row>
    <row r="116" spans="1:12" x14ac:dyDescent="0.2">
      <c r="H116" t="s">
        <v>192</v>
      </c>
      <c r="J116" t="s">
        <v>467</v>
      </c>
      <c r="K116" t="s">
        <v>594</v>
      </c>
      <c r="L116" s="18"/>
    </row>
    <row r="117" spans="1:12" x14ac:dyDescent="0.2">
      <c r="A117" s="1" t="s">
        <v>198</v>
      </c>
      <c r="B117" s="1" t="s">
        <v>92</v>
      </c>
      <c r="H117" t="s">
        <v>592</v>
      </c>
      <c r="J117" t="s">
        <v>467</v>
      </c>
      <c r="K117" t="s">
        <v>595</v>
      </c>
      <c r="L117" s="18"/>
    </row>
    <row r="118" spans="1:12" x14ac:dyDescent="0.2">
      <c r="A118" t="s">
        <v>200</v>
      </c>
      <c r="B118" t="s">
        <v>92</v>
      </c>
      <c r="G118" s="18">
        <v>6</v>
      </c>
      <c r="H118" t="s">
        <v>187</v>
      </c>
      <c r="J118" t="s">
        <v>467</v>
      </c>
      <c r="K118" t="s">
        <v>596</v>
      </c>
      <c r="L118" s="18"/>
    </row>
    <row r="119" spans="1:12" x14ac:dyDescent="0.2">
      <c r="A119" t="s">
        <v>202</v>
      </c>
      <c r="B119" t="s">
        <v>92</v>
      </c>
      <c r="H119" t="s">
        <v>195</v>
      </c>
      <c r="K119" t="s">
        <v>597</v>
      </c>
      <c r="L119" s="18"/>
    </row>
    <row r="120" spans="1:12" x14ac:dyDescent="0.2">
      <c r="A120" t="s">
        <v>598</v>
      </c>
      <c r="L120" s="18"/>
    </row>
    <row r="121" spans="1:12" x14ac:dyDescent="0.2">
      <c r="A121" s="1" t="s">
        <v>206</v>
      </c>
      <c r="B121" s="1" t="s">
        <v>92</v>
      </c>
      <c r="H121" s="1" t="s">
        <v>198</v>
      </c>
      <c r="I121" s="1" t="s">
        <v>92</v>
      </c>
      <c r="K121" t="s">
        <v>599</v>
      </c>
      <c r="L121" s="18"/>
    </row>
    <row r="122" spans="1:12" x14ac:dyDescent="0.2">
      <c r="A122" t="s">
        <v>208</v>
      </c>
      <c r="C122" t="s">
        <v>467</v>
      </c>
      <c r="H122" t="s">
        <v>200</v>
      </c>
      <c r="I122" t="s">
        <v>92</v>
      </c>
      <c r="L122" s="18"/>
    </row>
    <row r="123" spans="1:12" x14ac:dyDescent="0.2">
      <c r="A123" t="s">
        <v>210</v>
      </c>
      <c r="B123" t="s">
        <v>92</v>
      </c>
      <c r="H123" t="s">
        <v>202</v>
      </c>
      <c r="I123" t="s">
        <v>92</v>
      </c>
      <c r="L123" s="18"/>
    </row>
    <row r="124" spans="1:12" x14ac:dyDescent="0.2">
      <c r="H124" t="s">
        <v>598</v>
      </c>
      <c r="L124" s="18"/>
    </row>
    <row r="125" spans="1:12" x14ac:dyDescent="0.2">
      <c r="A125" s="1" t="s">
        <v>96</v>
      </c>
      <c r="C125" s="1" t="s">
        <v>467</v>
      </c>
      <c r="H125" s="1" t="s">
        <v>206</v>
      </c>
      <c r="I125" s="1" t="s">
        <v>92</v>
      </c>
      <c r="K125" t="s">
        <v>600</v>
      </c>
      <c r="L125" s="18"/>
    </row>
    <row r="126" spans="1:12" x14ac:dyDescent="0.2">
      <c r="A126" t="s">
        <v>212</v>
      </c>
      <c r="C126" t="s">
        <v>467</v>
      </c>
      <c r="E126" s="33">
        <v>76</v>
      </c>
      <c r="G126" s="18">
        <v>5</v>
      </c>
      <c r="H126" t="s">
        <v>208</v>
      </c>
      <c r="J126" t="s">
        <v>467</v>
      </c>
      <c r="K126" t="s">
        <v>601</v>
      </c>
      <c r="L126" s="18"/>
    </row>
    <row r="127" spans="1:12" x14ac:dyDescent="0.2">
      <c r="A127" t="s">
        <v>602</v>
      </c>
      <c r="C127" t="s">
        <v>467</v>
      </c>
      <c r="H127" t="s">
        <v>210</v>
      </c>
      <c r="I127" t="s">
        <v>92</v>
      </c>
      <c r="K127" t="s">
        <v>603</v>
      </c>
      <c r="L127" s="18"/>
    </row>
    <row r="128" spans="1:12" x14ac:dyDescent="0.2">
      <c r="A128" t="s">
        <v>604</v>
      </c>
      <c r="C128" t="s">
        <v>467</v>
      </c>
      <c r="L128" s="18"/>
    </row>
    <row r="129" spans="1:12" x14ac:dyDescent="0.2">
      <c r="A129" t="s">
        <v>218</v>
      </c>
      <c r="C129" t="s">
        <v>467</v>
      </c>
      <c r="H129" s="1" t="s">
        <v>96</v>
      </c>
      <c r="J129" s="1" t="s">
        <v>467</v>
      </c>
      <c r="K129" t="s">
        <v>605</v>
      </c>
      <c r="L129" s="18"/>
    </row>
    <row r="130" spans="1:12" x14ac:dyDescent="0.2">
      <c r="A130" t="s">
        <v>606</v>
      </c>
      <c r="C130" t="s">
        <v>467</v>
      </c>
      <c r="H130" t="s">
        <v>212</v>
      </c>
      <c r="J130" s="3" t="s">
        <v>467</v>
      </c>
      <c r="K130" t="s">
        <v>607</v>
      </c>
      <c r="L130" s="18"/>
    </row>
    <row r="131" spans="1:12" x14ac:dyDescent="0.2">
      <c r="A131" t="s">
        <v>608</v>
      </c>
      <c r="C131" t="s">
        <v>467</v>
      </c>
      <c r="D131" s="27">
        <v>5</v>
      </c>
      <c r="G131" s="18">
        <v>2</v>
      </c>
      <c r="H131" t="s">
        <v>602</v>
      </c>
      <c r="J131" s="3" t="s">
        <v>467</v>
      </c>
      <c r="K131" t="s">
        <v>609</v>
      </c>
      <c r="L131" s="18"/>
    </row>
    <row r="132" spans="1:12" x14ac:dyDescent="0.2">
      <c r="A132" t="s">
        <v>224</v>
      </c>
      <c r="B132" t="s">
        <v>469</v>
      </c>
      <c r="C132" t="s">
        <v>225</v>
      </c>
      <c r="G132" s="18">
        <v>4</v>
      </c>
      <c r="H132" t="s">
        <v>604</v>
      </c>
      <c r="J132" t="s">
        <v>467</v>
      </c>
      <c r="K132" t="s">
        <v>610</v>
      </c>
      <c r="L132" s="18"/>
    </row>
    <row r="133" spans="1:12" x14ac:dyDescent="0.2">
      <c r="A133" t="s">
        <v>224</v>
      </c>
      <c r="B133" t="s">
        <v>471</v>
      </c>
      <c r="C133" t="s">
        <v>225</v>
      </c>
      <c r="H133" t="s">
        <v>218</v>
      </c>
      <c r="J133" t="s">
        <v>467</v>
      </c>
      <c r="K133" t="s">
        <v>611</v>
      </c>
      <c r="L133" s="18"/>
    </row>
    <row r="134" spans="1:12" x14ac:dyDescent="0.2">
      <c r="A134" t="s">
        <v>224</v>
      </c>
      <c r="B134" t="s">
        <v>473</v>
      </c>
      <c r="C134" t="s">
        <v>225</v>
      </c>
      <c r="H134" t="s">
        <v>606</v>
      </c>
      <c r="J134" t="s">
        <v>467</v>
      </c>
      <c r="K134" t="s">
        <v>612</v>
      </c>
      <c r="L134" s="18"/>
    </row>
    <row r="135" spans="1:12" x14ac:dyDescent="0.2">
      <c r="A135" t="s">
        <v>224</v>
      </c>
      <c r="B135" t="s">
        <v>475</v>
      </c>
      <c r="C135" t="s">
        <v>225</v>
      </c>
      <c r="G135" s="18">
        <v>10</v>
      </c>
      <c r="H135" t="s">
        <v>608</v>
      </c>
      <c r="J135" t="s">
        <v>467</v>
      </c>
      <c r="K135" t="s">
        <v>613</v>
      </c>
      <c r="L135" s="18"/>
    </row>
    <row r="136" spans="1:12" x14ac:dyDescent="0.2">
      <c r="A136" t="s">
        <v>224</v>
      </c>
      <c r="B136" t="s">
        <v>477</v>
      </c>
      <c r="C136" t="s">
        <v>225</v>
      </c>
      <c r="H136" t="s">
        <v>224</v>
      </c>
      <c r="I136" t="s">
        <v>469</v>
      </c>
      <c r="J136" t="s">
        <v>225</v>
      </c>
      <c r="K136" t="s">
        <v>614</v>
      </c>
      <c r="L136" s="18"/>
    </row>
    <row r="137" spans="1:12" x14ac:dyDescent="0.2">
      <c r="A137" t="s">
        <v>615</v>
      </c>
      <c r="C137" t="s">
        <v>467</v>
      </c>
      <c r="H137" t="s">
        <v>224</v>
      </c>
      <c r="I137" t="s">
        <v>471</v>
      </c>
      <c r="J137" t="s">
        <v>225</v>
      </c>
      <c r="K137" t="s">
        <v>616</v>
      </c>
      <c r="L137" s="18"/>
    </row>
    <row r="138" spans="1:12" x14ac:dyDescent="0.2">
      <c r="A138" t="s">
        <v>227</v>
      </c>
      <c r="C138" t="s">
        <v>467</v>
      </c>
      <c r="H138" t="s">
        <v>224</v>
      </c>
      <c r="I138" t="s">
        <v>473</v>
      </c>
      <c r="J138" t="s">
        <v>225</v>
      </c>
      <c r="K138" t="s">
        <v>617</v>
      </c>
      <c r="L138" s="18"/>
    </row>
    <row r="139" spans="1:12" x14ac:dyDescent="0.2">
      <c r="A139" t="s">
        <v>618</v>
      </c>
      <c r="C139" t="s">
        <v>467</v>
      </c>
      <c r="H139" t="s">
        <v>224</v>
      </c>
      <c r="I139" t="s">
        <v>475</v>
      </c>
      <c r="J139" t="s">
        <v>225</v>
      </c>
      <c r="K139" t="s">
        <v>619</v>
      </c>
      <c r="L139" s="18"/>
    </row>
    <row r="140" spans="1:12" x14ac:dyDescent="0.2">
      <c r="A140" t="s">
        <v>620</v>
      </c>
      <c r="C140" t="s">
        <v>467</v>
      </c>
      <c r="H140" t="s">
        <v>224</v>
      </c>
      <c r="I140" t="s">
        <v>477</v>
      </c>
      <c r="J140" t="s">
        <v>225</v>
      </c>
      <c r="K140" t="s">
        <v>621</v>
      </c>
      <c r="L140" s="18"/>
    </row>
    <row r="141" spans="1:12" x14ac:dyDescent="0.2">
      <c r="G141" s="18">
        <v>10</v>
      </c>
      <c r="H141" t="s">
        <v>615</v>
      </c>
      <c r="J141" t="s">
        <v>467</v>
      </c>
      <c r="K141" t="s">
        <v>622</v>
      </c>
      <c r="L141" s="18"/>
    </row>
    <row r="142" spans="1:12" x14ac:dyDescent="0.2">
      <c r="A142" s="1" t="s">
        <v>232</v>
      </c>
      <c r="H142" t="s">
        <v>227</v>
      </c>
      <c r="J142" t="s">
        <v>467</v>
      </c>
      <c r="K142" t="s">
        <v>623</v>
      </c>
      <c r="L142" s="18"/>
    </row>
    <row r="143" spans="1:12" x14ac:dyDescent="0.2">
      <c r="A143" t="s">
        <v>234</v>
      </c>
      <c r="C143" t="s">
        <v>467</v>
      </c>
      <c r="H143" t="s">
        <v>618</v>
      </c>
      <c r="J143" t="s">
        <v>467</v>
      </c>
      <c r="K143" t="s">
        <v>624</v>
      </c>
      <c r="L143" s="18"/>
    </row>
    <row r="144" spans="1:12" x14ac:dyDescent="0.2">
      <c r="A144" t="s">
        <v>236</v>
      </c>
      <c r="C144" t="s">
        <v>467</v>
      </c>
      <c r="H144" t="s">
        <v>620</v>
      </c>
      <c r="J144" t="s">
        <v>467</v>
      </c>
      <c r="K144" t="s">
        <v>625</v>
      </c>
      <c r="L144" s="18"/>
    </row>
    <row r="145" spans="1:12" x14ac:dyDescent="0.2">
      <c r="A145" t="s">
        <v>626</v>
      </c>
      <c r="C145" t="s">
        <v>467</v>
      </c>
      <c r="D145" s="27">
        <v>7</v>
      </c>
      <c r="E145" s="33">
        <v>66</v>
      </c>
      <c r="L145" s="18"/>
    </row>
    <row r="146" spans="1:12" x14ac:dyDescent="0.2">
      <c r="A146" t="s">
        <v>239</v>
      </c>
      <c r="C146" t="s">
        <v>467</v>
      </c>
      <c r="H146" s="1" t="s">
        <v>232</v>
      </c>
      <c r="L146" s="18"/>
    </row>
    <row r="147" spans="1:12" x14ac:dyDescent="0.2">
      <c r="A147" t="s">
        <v>241</v>
      </c>
      <c r="C147" t="s">
        <v>467</v>
      </c>
      <c r="D147" s="27">
        <v>6</v>
      </c>
      <c r="H147" s="3" t="s">
        <v>244</v>
      </c>
      <c r="J147" t="s">
        <v>467</v>
      </c>
      <c r="K147" t="s">
        <v>627</v>
      </c>
      <c r="L147" s="18"/>
    </row>
    <row r="148" spans="1:12" x14ac:dyDescent="0.2">
      <c r="A148" t="s">
        <v>243</v>
      </c>
      <c r="C148" t="s">
        <v>467</v>
      </c>
      <c r="H148" s="3" t="s">
        <v>628</v>
      </c>
      <c r="J148" t="s">
        <v>467</v>
      </c>
      <c r="K148" t="s">
        <v>629</v>
      </c>
      <c r="L148" s="18"/>
    </row>
    <row r="149" spans="1:12" x14ac:dyDescent="0.2">
      <c r="A149" t="s">
        <v>242</v>
      </c>
      <c r="C149" t="s">
        <v>467</v>
      </c>
      <c r="H149" s="3" t="s">
        <v>630</v>
      </c>
      <c r="J149" t="s">
        <v>467</v>
      </c>
      <c r="K149" t="s">
        <v>631</v>
      </c>
      <c r="L149" s="18"/>
    </row>
    <row r="150" spans="1:12" x14ac:dyDescent="0.2">
      <c r="A150" t="s">
        <v>246</v>
      </c>
      <c r="C150" t="s">
        <v>467</v>
      </c>
      <c r="H150" t="s">
        <v>239</v>
      </c>
      <c r="J150" t="s">
        <v>467</v>
      </c>
      <c r="K150" t="s">
        <v>632</v>
      </c>
      <c r="L150" s="18"/>
    </row>
    <row r="151" spans="1:12" x14ac:dyDescent="0.2">
      <c r="A151" t="s">
        <v>249</v>
      </c>
      <c r="C151" t="s">
        <v>467</v>
      </c>
      <c r="G151" s="18">
        <v>10</v>
      </c>
      <c r="H151" t="s">
        <v>241</v>
      </c>
      <c r="J151" t="s">
        <v>467</v>
      </c>
      <c r="K151" t="s">
        <v>633</v>
      </c>
      <c r="L151" s="18"/>
    </row>
    <row r="152" spans="1:12" x14ac:dyDescent="0.2">
      <c r="G152" s="18">
        <v>1</v>
      </c>
      <c r="H152" t="s">
        <v>243</v>
      </c>
      <c r="J152" t="s">
        <v>467</v>
      </c>
      <c r="K152" t="s">
        <v>634</v>
      </c>
      <c r="L152" s="18"/>
    </row>
    <row r="153" spans="1:12" x14ac:dyDescent="0.2">
      <c r="A153" s="2" t="s">
        <v>116</v>
      </c>
      <c r="H153" t="s">
        <v>242</v>
      </c>
      <c r="J153" t="s">
        <v>467</v>
      </c>
      <c r="K153" t="s">
        <v>635</v>
      </c>
      <c r="L153" s="18"/>
    </row>
    <row r="154" spans="1:12" x14ac:dyDescent="0.2">
      <c r="A154" t="s">
        <v>636</v>
      </c>
      <c r="C154" t="s">
        <v>467</v>
      </c>
      <c r="E154" s="33">
        <v>24</v>
      </c>
      <c r="H154" t="s">
        <v>246</v>
      </c>
      <c r="J154" t="s">
        <v>467</v>
      </c>
      <c r="K154" t="s">
        <v>637</v>
      </c>
      <c r="L154" s="18"/>
    </row>
    <row r="155" spans="1:12" x14ac:dyDescent="0.2">
      <c r="A155" t="s">
        <v>638</v>
      </c>
      <c r="C155" t="s">
        <v>467</v>
      </c>
      <c r="G155" s="18">
        <v>8</v>
      </c>
      <c r="H155" t="s">
        <v>249</v>
      </c>
      <c r="J155" t="s">
        <v>467</v>
      </c>
      <c r="K155" t="s">
        <v>639</v>
      </c>
      <c r="L155" s="18"/>
    </row>
    <row r="156" spans="1:12" x14ac:dyDescent="0.2">
      <c r="A156" t="s">
        <v>256</v>
      </c>
      <c r="C156" t="s">
        <v>467</v>
      </c>
      <c r="E156" s="33">
        <v>25</v>
      </c>
      <c r="L156" s="18"/>
    </row>
    <row r="157" spans="1:12" x14ac:dyDescent="0.2">
      <c r="H157" s="2" t="s">
        <v>116</v>
      </c>
      <c r="L157" s="18"/>
    </row>
    <row r="158" spans="1:12" x14ac:dyDescent="0.2">
      <c r="A158" s="2" t="s">
        <v>260</v>
      </c>
      <c r="G158" s="18">
        <v>10</v>
      </c>
      <c r="H158" t="s">
        <v>636</v>
      </c>
      <c r="J158" t="s">
        <v>467</v>
      </c>
      <c r="K158" t="s">
        <v>640</v>
      </c>
      <c r="L158" s="18"/>
    </row>
    <row r="159" spans="1:12" x14ac:dyDescent="0.2">
      <c r="A159" s="1" t="s">
        <v>641</v>
      </c>
      <c r="B159" t="s">
        <v>642</v>
      </c>
      <c r="C159" t="s">
        <v>467</v>
      </c>
      <c r="H159" t="s">
        <v>638</v>
      </c>
      <c r="J159" t="s">
        <v>467</v>
      </c>
      <c r="K159" t="s">
        <v>643</v>
      </c>
      <c r="L159" s="18"/>
    </row>
    <row r="160" spans="1:12" x14ac:dyDescent="0.2">
      <c r="B160" t="s">
        <v>469</v>
      </c>
      <c r="C160" t="s">
        <v>262</v>
      </c>
      <c r="H160" t="s">
        <v>256</v>
      </c>
      <c r="J160" t="s">
        <v>467</v>
      </c>
      <c r="K160" t="s">
        <v>644</v>
      </c>
      <c r="L160" s="18"/>
    </row>
    <row r="161" spans="1:12" x14ac:dyDescent="0.2">
      <c r="A161" s="1"/>
      <c r="B161" t="s">
        <v>471</v>
      </c>
      <c r="C161" t="s">
        <v>262</v>
      </c>
      <c r="L161" s="18"/>
    </row>
    <row r="162" spans="1:12" x14ac:dyDescent="0.2">
      <c r="A162" s="1"/>
      <c r="B162" t="s">
        <v>473</v>
      </c>
      <c r="C162" t="s">
        <v>262</v>
      </c>
      <c r="H162" s="2" t="s">
        <v>260</v>
      </c>
      <c r="L162" s="18"/>
    </row>
    <row r="163" spans="1:12" x14ac:dyDescent="0.2">
      <c r="A163" s="1" t="s">
        <v>645</v>
      </c>
      <c r="B163" t="s">
        <v>642</v>
      </c>
      <c r="C163" t="s">
        <v>467</v>
      </c>
      <c r="H163" s="1" t="s">
        <v>641</v>
      </c>
      <c r="I163" t="s">
        <v>642</v>
      </c>
      <c r="J163" t="s">
        <v>467</v>
      </c>
      <c r="K163" t="s">
        <v>646</v>
      </c>
      <c r="L163" s="18"/>
    </row>
    <row r="164" spans="1:12" x14ac:dyDescent="0.2">
      <c r="B164" t="s">
        <v>469</v>
      </c>
      <c r="C164" t="s">
        <v>262</v>
      </c>
      <c r="I164" t="s">
        <v>469</v>
      </c>
      <c r="J164" t="s">
        <v>262</v>
      </c>
      <c r="K164" t="s">
        <v>647</v>
      </c>
      <c r="L164" s="18"/>
    </row>
    <row r="165" spans="1:12" x14ac:dyDescent="0.2">
      <c r="A165" s="1"/>
      <c r="B165" t="s">
        <v>471</v>
      </c>
      <c r="C165" t="s">
        <v>262</v>
      </c>
      <c r="H165" s="1"/>
      <c r="I165" t="s">
        <v>471</v>
      </c>
      <c r="J165" t="s">
        <v>262</v>
      </c>
      <c r="K165" t="s">
        <v>648</v>
      </c>
      <c r="L165" s="18"/>
    </row>
    <row r="166" spans="1:12" x14ac:dyDescent="0.2">
      <c r="A166" s="1"/>
      <c r="B166" t="s">
        <v>473</v>
      </c>
      <c r="C166" t="s">
        <v>262</v>
      </c>
      <c r="H166" s="1"/>
      <c r="I166" t="s">
        <v>473</v>
      </c>
      <c r="J166" t="s">
        <v>262</v>
      </c>
      <c r="K166" t="s">
        <v>649</v>
      </c>
      <c r="L166" s="18"/>
    </row>
    <row r="167" spans="1:12" x14ac:dyDescent="0.2">
      <c r="A167" s="1" t="s">
        <v>650</v>
      </c>
      <c r="B167" t="s">
        <v>642</v>
      </c>
      <c r="C167" t="s">
        <v>467</v>
      </c>
      <c r="H167" s="1" t="s">
        <v>645</v>
      </c>
      <c r="I167" t="s">
        <v>642</v>
      </c>
      <c r="J167" t="s">
        <v>467</v>
      </c>
      <c r="K167" t="s">
        <v>651</v>
      </c>
      <c r="L167" s="18"/>
    </row>
    <row r="168" spans="1:12" x14ac:dyDescent="0.2">
      <c r="A168" s="1"/>
      <c r="B168" t="s">
        <v>469</v>
      </c>
      <c r="C168" t="s">
        <v>267</v>
      </c>
      <c r="I168" t="s">
        <v>469</v>
      </c>
      <c r="J168" t="s">
        <v>262</v>
      </c>
      <c r="K168" t="s">
        <v>652</v>
      </c>
      <c r="L168" s="18"/>
    </row>
    <row r="169" spans="1:12" x14ac:dyDescent="0.2">
      <c r="B169" t="s">
        <v>471</v>
      </c>
      <c r="C169" t="s">
        <v>267</v>
      </c>
      <c r="H169" s="1"/>
      <c r="I169" t="s">
        <v>471</v>
      </c>
      <c r="J169" t="s">
        <v>262</v>
      </c>
      <c r="L169" s="18"/>
    </row>
    <row r="170" spans="1:12" x14ac:dyDescent="0.2">
      <c r="B170" t="s">
        <v>473</v>
      </c>
      <c r="C170" t="s">
        <v>267</v>
      </c>
      <c r="H170" s="1"/>
      <c r="I170" t="s">
        <v>473</v>
      </c>
      <c r="J170" t="s">
        <v>262</v>
      </c>
      <c r="L170" s="18"/>
    </row>
    <row r="171" spans="1:12" x14ac:dyDescent="0.2">
      <c r="A171" s="1" t="s">
        <v>653</v>
      </c>
      <c r="B171" t="s">
        <v>642</v>
      </c>
      <c r="C171" t="s">
        <v>467</v>
      </c>
      <c r="G171" s="18">
        <v>13</v>
      </c>
      <c r="H171" s="1" t="s">
        <v>650</v>
      </c>
      <c r="I171" t="s">
        <v>642</v>
      </c>
      <c r="J171" t="s">
        <v>467</v>
      </c>
      <c r="K171" t="s">
        <v>654</v>
      </c>
      <c r="L171" s="18"/>
    </row>
    <row r="172" spans="1:12" x14ac:dyDescent="0.2">
      <c r="A172" s="1"/>
      <c r="B172" t="s">
        <v>469</v>
      </c>
      <c r="C172" t="s">
        <v>267</v>
      </c>
      <c r="G172" s="18">
        <v>19500</v>
      </c>
      <c r="H172" s="1"/>
      <c r="I172" t="s">
        <v>469</v>
      </c>
      <c r="J172" t="s">
        <v>267</v>
      </c>
      <c r="K172" t="s">
        <v>655</v>
      </c>
      <c r="L172" s="18"/>
    </row>
    <row r="173" spans="1:12" x14ac:dyDescent="0.2">
      <c r="B173" t="s">
        <v>471</v>
      </c>
      <c r="C173" t="s">
        <v>267</v>
      </c>
      <c r="I173" t="s">
        <v>471</v>
      </c>
      <c r="J173" t="s">
        <v>267</v>
      </c>
      <c r="K173" t="s">
        <v>656</v>
      </c>
      <c r="L173" s="18"/>
    </row>
    <row r="174" spans="1:12" x14ac:dyDescent="0.2">
      <c r="B174" t="s">
        <v>473</v>
      </c>
      <c r="C174" t="s">
        <v>267</v>
      </c>
      <c r="I174" t="s">
        <v>473</v>
      </c>
      <c r="J174" t="s">
        <v>267</v>
      </c>
      <c r="K174" t="s">
        <v>657</v>
      </c>
      <c r="L174" s="18"/>
    </row>
    <row r="175" spans="1:12" x14ac:dyDescent="0.2">
      <c r="A175" s="1" t="s">
        <v>658</v>
      </c>
      <c r="B175" t="s">
        <v>642</v>
      </c>
      <c r="C175" t="s">
        <v>467</v>
      </c>
      <c r="H175" s="1" t="s">
        <v>653</v>
      </c>
      <c r="I175" t="s">
        <v>642</v>
      </c>
      <c r="J175" t="s">
        <v>467</v>
      </c>
      <c r="K175" t="s">
        <v>659</v>
      </c>
      <c r="L175" s="18"/>
    </row>
    <row r="176" spans="1:12" x14ac:dyDescent="0.2">
      <c r="A176" s="1"/>
      <c r="B176" t="s">
        <v>469</v>
      </c>
      <c r="C176" t="s">
        <v>267</v>
      </c>
      <c r="H176" s="1"/>
      <c r="I176" t="s">
        <v>469</v>
      </c>
      <c r="J176" t="s">
        <v>267</v>
      </c>
      <c r="K176" t="s">
        <v>660</v>
      </c>
      <c r="L176" s="18"/>
    </row>
    <row r="177" spans="1:12" x14ac:dyDescent="0.2">
      <c r="B177" t="s">
        <v>471</v>
      </c>
      <c r="C177" t="s">
        <v>267</v>
      </c>
      <c r="I177" t="s">
        <v>471</v>
      </c>
      <c r="J177" t="s">
        <v>267</v>
      </c>
      <c r="K177" t="s">
        <v>661</v>
      </c>
      <c r="L177" s="18"/>
    </row>
    <row r="178" spans="1:12" x14ac:dyDescent="0.2">
      <c r="B178" t="s">
        <v>473</v>
      </c>
      <c r="C178" t="s">
        <v>267</v>
      </c>
      <c r="I178" t="s">
        <v>473</v>
      </c>
      <c r="J178" t="s">
        <v>267</v>
      </c>
      <c r="K178" t="s">
        <v>662</v>
      </c>
      <c r="L178" s="18"/>
    </row>
    <row r="179" spans="1:12" x14ac:dyDescent="0.2">
      <c r="A179" s="1" t="s">
        <v>663</v>
      </c>
      <c r="B179" t="s">
        <v>642</v>
      </c>
      <c r="C179" t="s">
        <v>467</v>
      </c>
      <c r="H179" s="1" t="s">
        <v>658</v>
      </c>
      <c r="I179" t="s">
        <v>642</v>
      </c>
      <c r="J179" t="s">
        <v>467</v>
      </c>
      <c r="K179" t="s">
        <v>664</v>
      </c>
      <c r="L179" s="18"/>
    </row>
    <row r="180" spans="1:12" x14ac:dyDescent="0.2">
      <c r="A180" s="1"/>
      <c r="B180" t="s">
        <v>469</v>
      </c>
      <c r="C180" t="s">
        <v>267</v>
      </c>
      <c r="H180" s="1"/>
      <c r="I180" t="s">
        <v>469</v>
      </c>
      <c r="J180" t="s">
        <v>267</v>
      </c>
      <c r="K180" t="s">
        <v>665</v>
      </c>
      <c r="L180" s="18"/>
    </row>
    <row r="181" spans="1:12" x14ac:dyDescent="0.2">
      <c r="B181" t="s">
        <v>471</v>
      </c>
      <c r="C181" t="s">
        <v>267</v>
      </c>
      <c r="I181" t="s">
        <v>471</v>
      </c>
      <c r="J181" t="s">
        <v>267</v>
      </c>
      <c r="K181" t="s">
        <v>666</v>
      </c>
      <c r="L181" s="18"/>
    </row>
    <row r="182" spans="1:12" x14ac:dyDescent="0.2">
      <c r="B182" t="s">
        <v>473</v>
      </c>
      <c r="C182" t="s">
        <v>267</v>
      </c>
      <c r="I182" t="s">
        <v>473</v>
      </c>
      <c r="J182" t="s">
        <v>267</v>
      </c>
      <c r="K182" t="s">
        <v>667</v>
      </c>
      <c r="L182" s="18"/>
    </row>
    <row r="183" spans="1:12" x14ac:dyDescent="0.2">
      <c r="A183" s="1" t="s">
        <v>668</v>
      </c>
      <c r="B183" t="s">
        <v>642</v>
      </c>
      <c r="C183" t="s">
        <v>467</v>
      </c>
      <c r="H183" s="1" t="s">
        <v>663</v>
      </c>
      <c r="I183" t="s">
        <v>642</v>
      </c>
      <c r="J183" t="s">
        <v>467</v>
      </c>
      <c r="K183" t="s">
        <v>669</v>
      </c>
      <c r="L183" s="18">
        <v>10</v>
      </c>
    </row>
    <row r="184" spans="1:12" x14ac:dyDescent="0.2">
      <c r="A184" s="1"/>
      <c r="B184" t="s">
        <v>469</v>
      </c>
      <c r="C184" t="s">
        <v>267</v>
      </c>
      <c r="H184" s="1"/>
      <c r="I184" t="s">
        <v>469</v>
      </c>
      <c r="J184" t="s">
        <v>267</v>
      </c>
      <c r="K184" t="s">
        <v>670</v>
      </c>
      <c r="L184" s="18">
        <v>1042</v>
      </c>
    </row>
    <row r="185" spans="1:12" x14ac:dyDescent="0.2">
      <c r="B185" t="s">
        <v>471</v>
      </c>
      <c r="C185" t="s">
        <v>267</v>
      </c>
      <c r="I185" t="s">
        <v>471</v>
      </c>
      <c r="J185" t="s">
        <v>267</v>
      </c>
      <c r="K185" t="s">
        <v>671</v>
      </c>
      <c r="L185" s="18">
        <v>650</v>
      </c>
    </row>
    <row r="186" spans="1:12" x14ac:dyDescent="0.2">
      <c r="B186" t="s">
        <v>473</v>
      </c>
      <c r="C186" t="s">
        <v>267</v>
      </c>
      <c r="I186" t="s">
        <v>473</v>
      </c>
      <c r="J186" t="s">
        <v>267</v>
      </c>
      <c r="K186" t="s">
        <v>672</v>
      </c>
      <c r="L186" s="18">
        <v>1150</v>
      </c>
    </row>
    <row r="187" spans="1:12" x14ac:dyDescent="0.2">
      <c r="A187" s="1" t="s">
        <v>673</v>
      </c>
      <c r="B187" t="s">
        <v>642</v>
      </c>
      <c r="C187" t="s">
        <v>467</v>
      </c>
      <c r="H187" s="1" t="s">
        <v>668</v>
      </c>
      <c r="I187" t="s">
        <v>642</v>
      </c>
      <c r="J187" t="s">
        <v>467</v>
      </c>
      <c r="K187" t="s">
        <v>674</v>
      </c>
      <c r="L187" s="18"/>
    </row>
    <row r="188" spans="1:12" x14ac:dyDescent="0.2">
      <c r="B188" t="s">
        <v>469</v>
      </c>
      <c r="C188" t="s">
        <v>675</v>
      </c>
      <c r="H188" s="1"/>
      <c r="I188" t="s">
        <v>469</v>
      </c>
      <c r="J188" t="s">
        <v>267</v>
      </c>
      <c r="K188" t="s">
        <v>676</v>
      </c>
      <c r="L188" s="18"/>
    </row>
    <row r="189" spans="1:12" x14ac:dyDescent="0.2">
      <c r="B189" t="s">
        <v>471</v>
      </c>
      <c r="C189" t="s">
        <v>675</v>
      </c>
      <c r="I189" t="s">
        <v>471</v>
      </c>
      <c r="J189" t="s">
        <v>267</v>
      </c>
      <c r="K189" t="s">
        <v>677</v>
      </c>
      <c r="L189" s="18"/>
    </row>
    <row r="190" spans="1:12" x14ac:dyDescent="0.2">
      <c r="B190" t="s">
        <v>473</v>
      </c>
      <c r="C190" t="s">
        <v>675</v>
      </c>
      <c r="I190" t="s">
        <v>473</v>
      </c>
      <c r="J190" t="s">
        <v>267</v>
      </c>
      <c r="K190" t="s">
        <v>678</v>
      </c>
      <c r="L190" s="18"/>
    </row>
    <row r="191" spans="1:12" x14ac:dyDescent="0.2">
      <c r="A191" s="1" t="s">
        <v>679</v>
      </c>
      <c r="B191" t="s">
        <v>642</v>
      </c>
      <c r="C191" t="s">
        <v>467</v>
      </c>
      <c r="H191" s="1" t="s">
        <v>673</v>
      </c>
      <c r="I191" t="s">
        <v>642</v>
      </c>
      <c r="J191" t="s">
        <v>467</v>
      </c>
      <c r="L191" s="18"/>
    </row>
    <row r="192" spans="1:12" x14ac:dyDescent="0.2">
      <c r="B192" t="s">
        <v>469</v>
      </c>
      <c r="C192" t="s">
        <v>675</v>
      </c>
      <c r="I192" t="s">
        <v>469</v>
      </c>
      <c r="J192" t="s">
        <v>675</v>
      </c>
      <c r="L192" s="18"/>
    </row>
    <row r="193" spans="1:12" x14ac:dyDescent="0.2">
      <c r="B193" t="s">
        <v>471</v>
      </c>
      <c r="C193" t="s">
        <v>675</v>
      </c>
      <c r="I193" t="s">
        <v>471</v>
      </c>
      <c r="J193" t="s">
        <v>675</v>
      </c>
      <c r="L193" s="18"/>
    </row>
    <row r="194" spans="1:12" x14ac:dyDescent="0.2">
      <c r="B194" t="s">
        <v>473</v>
      </c>
      <c r="C194" t="s">
        <v>675</v>
      </c>
      <c r="I194" t="s">
        <v>473</v>
      </c>
      <c r="J194" t="s">
        <v>675</v>
      </c>
      <c r="L194" s="18"/>
    </row>
    <row r="195" spans="1:12" x14ac:dyDescent="0.2">
      <c r="A195" s="1" t="s">
        <v>680</v>
      </c>
      <c r="B195" t="s">
        <v>642</v>
      </c>
      <c r="C195" t="s">
        <v>467</v>
      </c>
      <c r="H195" s="1" t="s">
        <v>679</v>
      </c>
      <c r="I195" t="s">
        <v>642</v>
      </c>
      <c r="J195" t="s">
        <v>467</v>
      </c>
      <c r="L195" s="18"/>
    </row>
    <row r="196" spans="1:12" x14ac:dyDescent="0.2">
      <c r="A196" s="1"/>
      <c r="B196" t="s">
        <v>469</v>
      </c>
      <c r="C196" t="s">
        <v>267</v>
      </c>
      <c r="I196" t="s">
        <v>469</v>
      </c>
      <c r="J196" t="s">
        <v>675</v>
      </c>
      <c r="L196" s="18"/>
    </row>
    <row r="197" spans="1:12" x14ac:dyDescent="0.2">
      <c r="B197" t="s">
        <v>471</v>
      </c>
      <c r="C197" t="s">
        <v>267</v>
      </c>
      <c r="I197" t="s">
        <v>471</v>
      </c>
      <c r="J197" t="s">
        <v>675</v>
      </c>
      <c r="L197" s="18"/>
    </row>
    <row r="198" spans="1:12" x14ac:dyDescent="0.2">
      <c r="B198" t="s">
        <v>473</v>
      </c>
      <c r="C198" t="s">
        <v>267</v>
      </c>
      <c r="I198" t="s">
        <v>473</v>
      </c>
      <c r="J198" t="s">
        <v>675</v>
      </c>
      <c r="L198" s="18"/>
    </row>
    <row r="199" spans="1:12" x14ac:dyDescent="0.2">
      <c r="A199" s="1" t="s">
        <v>681</v>
      </c>
      <c r="B199" t="s">
        <v>642</v>
      </c>
      <c r="C199" t="s">
        <v>467</v>
      </c>
      <c r="H199" s="1" t="s">
        <v>680</v>
      </c>
      <c r="I199" t="s">
        <v>642</v>
      </c>
      <c r="J199" t="s">
        <v>467</v>
      </c>
      <c r="K199" t="s">
        <v>682</v>
      </c>
      <c r="L199" s="18">
        <v>10</v>
      </c>
    </row>
    <row r="200" spans="1:12" x14ac:dyDescent="0.2">
      <c r="A200" s="1"/>
      <c r="B200" t="s">
        <v>469</v>
      </c>
      <c r="C200" t="s">
        <v>267</v>
      </c>
      <c r="H200" s="1"/>
      <c r="I200" t="s">
        <v>469</v>
      </c>
      <c r="J200" t="s">
        <v>267</v>
      </c>
      <c r="K200" t="s">
        <v>683</v>
      </c>
      <c r="L200" s="18">
        <v>274000</v>
      </c>
    </row>
    <row r="201" spans="1:12" x14ac:dyDescent="0.2">
      <c r="B201" t="s">
        <v>471</v>
      </c>
      <c r="C201" t="s">
        <v>267</v>
      </c>
      <c r="I201" t="s">
        <v>471</v>
      </c>
      <c r="J201" t="s">
        <v>267</v>
      </c>
      <c r="K201" t="s">
        <v>684</v>
      </c>
      <c r="L201" s="18">
        <v>192000</v>
      </c>
    </row>
    <row r="202" spans="1:12" x14ac:dyDescent="0.2">
      <c r="B202" t="s">
        <v>473</v>
      </c>
      <c r="C202" t="s">
        <v>267</v>
      </c>
      <c r="I202" t="s">
        <v>473</v>
      </c>
      <c r="J202" t="s">
        <v>267</v>
      </c>
      <c r="K202" t="s">
        <v>685</v>
      </c>
      <c r="L202" s="18">
        <v>715000</v>
      </c>
    </row>
    <row r="203" spans="1:12" x14ac:dyDescent="0.2">
      <c r="A203" s="1" t="s">
        <v>686</v>
      </c>
      <c r="B203" t="s">
        <v>642</v>
      </c>
      <c r="C203" t="s">
        <v>467</v>
      </c>
      <c r="H203" s="1" t="s">
        <v>681</v>
      </c>
      <c r="I203" t="s">
        <v>642</v>
      </c>
      <c r="J203" t="s">
        <v>467</v>
      </c>
      <c r="K203" t="s">
        <v>687</v>
      </c>
      <c r="L203" s="18"/>
    </row>
    <row r="204" spans="1:12" x14ac:dyDescent="0.2">
      <c r="A204" s="1"/>
      <c r="B204" t="s">
        <v>469</v>
      </c>
      <c r="C204" t="s">
        <v>267</v>
      </c>
      <c r="H204" s="1"/>
      <c r="I204" t="s">
        <v>469</v>
      </c>
      <c r="J204" t="s">
        <v>267</v>
      </c>
      <c r="K204" t="s">
        <v>688</v>
      </c>
      <c r="L204" s="18"/>
    </row>
    <row r="205" spans="1:12" x14ac:dyDescent="0.2">
      <c r="B205" t="s">
        <v>471</v>
      </c>
      <c r="C205" t="s">
        <v>267</v>
      </c>
      <c r="I205" t="s">
        <v>471</v>
      </c>
      <c r="J205" t="s">
        <v>267</v>
      </c>
      <c r="K205" t="s">
        <v>689</v>
      </c>
      <c r="L205" s="18"/>
    </row>
    <row r="206" spans="1:12" x14ac:dyDescent="0.2">
      <c r="B206" t="s">
        <v>473</v>
      </c>
      <c r="C206" t="s">
        <v>267</v>
      </c>
      <c r="I206" t="s">
        <v>473</v>
      </c>
      <c r="J206" t="s">
        <v>267</v>
      </c>
      <c r="K206" t="s">
        <v>690</v>
      </c>
      <c r="L206" s="18"/>
    </row>
    <row r="207" spans="1:12" x14ac:dyDescent="0.2">
      <c r="H207" s="1" t="s">
        <v>686</v>
      </c>
      <c r="I207" t="s">
        <v>642</v>
      </c>
      <c r="J207" t="s">
        <v>467</v>
      </c>
      <c r="K207" t="s">
        <v>691</v>
      </c>
      <c r="L207" s="18"/>
    </row>
    <row r="208" spans="1:12" x14ac:dyDescent="0.2">
      <c r="H208" s="1"/>
      <c r="I208" t="s">
        <v>469</v>
      </c>
      <c r="J208" t="s">
        <v>267</v>
      </c>
      <c r="K208" t="s">
        <v>692</v>
      </c>
      <c r="L208" s="18"/>
    </row>
    <row r="209" spans="1:12" x14ac:dyDescent="0.2">
      <c r="A209" t="s">
        <v>693</v>
      </c>
      <c r="I209" t="s">
        <v>471</v>
      </c>
      <c r="J209" t="s">
        <v>267</v>
      </c>
      <c r="K209" t="s">
        <v>694</v>
      </c>
      <c r="L209" s="18"/>
    </row>
    <row r="210" spans="1:12" x14ac:dyDescent="0.2">
      <c r="I210" t="s">
        <v>473</v>
      </c>
      <c r="J210" t="s">
        <v>267</v>
      </c>
      <c r="K210" t="s">
        <v>695</v>
      </c>
      <c r="L210" s="18"/>
    </row>
    <row r="211" spans="1:12" x14ac:dyDescent="0.2">
      <c r="A211" s="1" t="s">
        <v>696</v>
      </c>
      <c r="B211" t="s">
        <v>642</v>
      </c>
      <c r="C211" t="s">
        <v>467</v>
      </c>
      <c r="L211" s="18"/>
    </row>
    <row r="212" spans="1:12" x14ac:dyDescent="0.2">
      <c r="B212" t="s">
        <v>469</v>
      </c>
      <c r="C212" t="s">
        <v>289</v>
      </c>
      <c r="L212" s="18"/>
    </row>
    <row r="213" spans="1:12" x14ac:dyDescent="0.2">
      <c r="B213" t="s">
        <v>471</v>
      </c>
      <c r="C213" t="s">
        <v>289</v>
      </c>
      <c r="H213" t="s">
        <v>693</v>
      </c>
      <c r="L213" s="18"/>
    </row>
    <row r="214" spans="1:12" x14ac:dyDescent="0.2">
      <c r="B214" t="s">
        <v>473</v>
      </c>
      <c r="C214" t="s">
        <v>289</v>
      </c>
      <c r="L214" s="18"/>
    </row>
    <row r="215" spans="1:12" x14ac:dyDescent="0.2">
      <c r="A215" s="1" t="s">
        <v>697</v>
      </c>
      <c r="B215" t="s">
        <v>642</v>
      </c>
      <c r="C215" t="s">
        <v>467</v>
      </c>
      <c r="H215" s="1" t="s">
        <v>696</v>
      </c>
      <c r="I215" t="s">
        <v>642</v>
      </c>
      <c r="J215" t="s">
        <v>467</v>
      </c>
      <c r="K215" t="s">
        <v>698</v>
      </c>
      <c r="L215" s="18">
        <v>10</v>
      </c>
    </row>
    <row r="216" spans="1:12" x14ac:dyDescent="0.2">
      <c r="B216" t="s">
        <v>469</v>
      </c>
      <c r="C216" t="s">
        <v>289</v>
      </c>
      <c r="H216" s="3"/>
      <c r="I216" t="s">
        <v>469</v>
      </c>
      <c r="J216" t="s">
        <v>289</v>
      </c>
      <c r="K216" t="s">
        <v>699</v>
      </c>
      <c r="L216" s="18">
        <v>130</v>
      </c>
    </row>
    <row r="217" spans="1:12" x14ac:dyDescent="0.2">
      <c r="I217" t="s">
        <v>471</v>
      </c>
      <c r="J217" t="s">
        <v>289</v>
      </c>
      <c r="K217" t="s">
        <v>700</v>
      </c>
      <c r="L217" s="18">
        <v>129</v>
      </c>
    </row>
    <row r="218" spans="1:12" x14ac:dyDescent="0.2">
      <c r="A218" s="1" t="s">
        <v>294</v>
      </c>
      <c r="B218" t="s">
        <v>642</v>
      </c>
      <c r="C218" t="s">
        <v>467</v>
      </c>
      <c r="D218" s="27">
        <v>8</v>
      </c>
      <c r="I218" t="s">
        <v>473</v>
      </c>
      <c r="J218" t="s">
        <v>289</v>
      </c>
      <c r="K218" t="s">
        <v>701</v>
      </c>
      <c r="L218" s="18">
        <v>135</v>
      </c>
    </row>
    <row r="219" spans="1:12" x14ac:dyDescent="0.2">
      <c r="B219" t="s">
        <v>469</v>
      </c>
      <c r="C219" t="s">
        <v>702</v>
      </c>
      <c r="D219" s="27">
        <v>1325</v>
      </c>
      <c r="H219" s="1" t="s">
        <v>697</v>
      </c>
      <c r="I219" t="s">
        <v>642</v>
      </c>
      <c r="J219" t="s">
        <v>467</v>
      </c>
      <c r="K219" t="s">
        <v>703</v>
      </c>
      <c r="L219" s="18"/>
    </row>
    <row r="220" spans="1:12" x14ac:dyDescent="0.2">
      <c r="B220" t="s">
        <v>471</v>
      </c>
      <c r="C220" t="s">
        <v>702</v>
      </c>
      <c r="D220" s="27">
        <v>819</v>
      </c>
      <c r="H220" s="3"/>
      <c r="I220" t="s">
        <v>469</v>
      </c>
      <c r="J220" t="s">
        <v>289</v>
      </c>
      <c r="K220" t="s">
        <v>704</v>
      </c>
      <c r="L220" s="18"/>
    </row>
    <row r="221" spans="1:12" x14ac:dyDescent="0.2">
      <c r="B221" t="s">
        <v>473</v>
      </c>
      <c r="C221" t="s">
        <v>702</v>
      </c>
      <c r="D221" s="27">
        <v>2121</v>
      </c>
      <c r="H221" s="3"/>
      <c r="L221" s="18"/>
    </row>
    <row r="222" spans="1:12" x14ac:dyDescent="0.2">
      <c r="A222" s="1" t="s">
        <v>705</v>
      </c>
      <c r="B222" t="s">
        <v>642</v>
      </c>
      <c r="C222" t="s">
        <v>467</v>
      </c>
      <c r="H222" s="1" t="s">
        <v>294</v>
      </c>
      <c r="I222" t="s">
        <v>642</v>
      </c>
      <c r="J222" t="s">
        <v>467</v>
      </c>
      <c r="K222" t="s">
        <v>706</v>
      </c>
      <c r="L222" s="18"/>
    </row>
    <row r="223" spans="1:12" x14ac:dyDescent="0.2">
      <c r="B223" t="s">
        <v>469</v>
      </c>
      <c r="C223" t="s">
        <v>702</v>
      </c>
      <c r="I223" t="s">
        <v>469</v>
      </c>
      <c r="J223" t="s">
        <v>702</v>
      </c>
      <c r="K223" t="s">
        <v>707</v>
      </c>
      <c r="L223" s="18"/>
    </row>
    <row r="224" spans="1:12" x14ac:dyDescent="0.2">
      <c r="B224" t="s">
        <v>471</v>
      </c>
      <c r="C224" t="s">
        <v>702</v>
      </c>
      <c r="I224" t="s">
        <v>471</v>
      </c>
      <c r="J224" t="s">
        <v>702</v>
      </c>
      <c r="K224" t="s">
        <v>708</v>
      </c>
      <c r="L224" s="18"/>
    </row>
    <row r="225" spans="1:12" x14ac:dyDescent="0.2">
      <c r="B225" t="s">
        <v>473</v>
      </c>
      <c r="C225" t="s">
        <v>702</v>
      </c>
      <c r="I225" t="s">
        <v>473</v>
      </c>
      <c r="J225" t="s">
        <v>702</v>
      </c>
      <c r="K225" t="s">
        <v>709</v>
      </c>
      <c r="L225" s="18"/>
    </row>
    <row r="226" spans="1:12" x14ac:dyDescent="0.2">
      <c r="A226" s="1" t="s">
        <v>301</v>
      </c>
      <c r="B226" t="s">
        <v>642</v>
      </c>
      <c r="C226" t="s">
        <v>467</v>
      </c>
      <c r="H226" s="1" t="s">
        <v>705</v>
      </c>
      <c r="I226" t="s">
        <v>642</v>
      </c>
      <c r="J226" t="s">
        <v>467</v>
      </c>
      <c r="K226" t="s">
        <v>710</v>
      </c>
      <c r="L226" s="18"/>
    </row>
    <row r="227" spans="1:12" x14ac:dyDescent="0.2">
      <c r="B227" t="s">
        <v>469</v>
      </c>
      <c r="C227" t="s">
        <v>702</v>
      </c>
      <c r="I227" t="s">
        <v>469</v>
      </c>
      <c r="J227" t="s">
        <v>702</v>
      </c>
      <c r="K227" t="s">
        <v>711</v>
      </c>
      <c r="L227" s="18"/>
    </row>
    <row r="228" spans="1:12" x14ac:dyDescent="0.2">
      <c r="B228" t="s">
        <v>471</v>
      </c>
      <c r="C228" t="s">
        <v>702</v>
      </c>
      <c r="I228" t="s">
        <v>471</v>
      </c>
      <c r="J228" t="s">
        <v>702</v>
      </c>
      <c r="K228" t="s">
        <v>712</v>
      </c>
      <c r="L228" s="18"/>
    </row>
    <row r="229" spans="1:12" x14ac:dyDescent="0.2">
      <c r="B229" t="s">
        <v>473</v>
      </c>
      <c r="C229" t="s">
        <v>702</v>
      </c>
      <c r="I229" t="s">
        <v>473</v>
      </c>
      <c r="J229" t="s">
        <v>702</v>
      </c>
      <c r="K229" t="s">
        <v>713</v>
      </c>
      <c r="L229" s="18"/>
    </row>
    <row r="230" spans="1:12" x14ac:dyDescent="0.2">
      <c r="H230" s="1" t="s">
        <v>301</v>
      </c>
      <c r="I230" t="s">
        <v>642</v>
      </c>
      <c r="J230" t="s">
        <v>467</v>
      </c>
      <c r="K230" t="s">
        <v>714</v>
      </c>
      <c r="L230" s="18"/>
    </row>
    <row r="231" spans="1:12" x14ac:dyDescent="0.2">
      <c r="I231" t="s">
        <v>469</v>
      </c>
      <c r="J231" t="s">
        <v>702</v>
      </c>
      <c r="K231" t="s">
        <v>715</v>
      </c>
      <c r="L231" s="18"/>
    </row>
    <row r="232" spans="1:12" x14ac:dyDescent="0.2">
      <c r="A232" t="s">
        <v>321</v>
      </c>
      <c r="I232" t="s">
        <v>471</v>
      </c>
      <c r="J232" t="s">
        <v>702</v>
      </c>
      <c r="K232" t="s">
        <v>716</v>
      </c>
      <c r="L232" s="18"/>
    </row>
    <row r="233" spans="1:12" x14ac:dyDescent="0.2">
      <c r="I233" t="s">
        <v>473</v>
      </c>
      <c r="J233" t="s">
        <v>702</v>
      </c>
      <c r="K233" t="s">
        <v>717</v>
      </c>
      <c r="L233" s="18"/>
    </row>
    <row r="234" spans="1:12" x14ac:dyDescent="0.2">
      <c r="A234" s="1" t="s">
        <v>327</v>
      </c>
      <c r="B234" t="s">
        <v>642</v>
      </c>
      <c r="C234" t="s">
        <v>467</v>
      </c>
      <c r="L234" s="18"/>
    </row>
    <row r="235" spans="1:12" x14ac:dyDescent="0.2">
      <c r="B235" t="s">
        <v>469</v>
      </c>
      <c r="C235" t="s">
        <v>331</v>
      </c>
      <c r="L235" s="18"/>
    </row>
    <row r="236" spans="1:12" x14ac:dyDescent="0.2">
      <c r="B236" t="s">
        <v>471</v>
      </c>
      <c r="C236" t="s">
        <v>324</v>
      </c>
      <c r="H236" t="s">
        <v>321</v>
      </c>
      <c r="K236" t="s">
        <v>718</v>
      </c>
      <c r="L236" s="18"/>
    </row>
    <row r="237" spans="1:12" x14ac:dyDescent="0.2">
      <c r="B237" t="s">
        <v>473</v>
      </c>
      <c r="C237" t="s">
        <v>324</v>
      </c>
      <c r="L237" s="18"/>
    </row>
    <row r="238" spans="1:12" x14ac:dyDescent="0.2">
      <c r="A238" s="1" t="s">
        <v>719</v>
      </c>
      <c r="B238" t="s">
        <v>642</v>
      </c>
      <c r="C238" t="s">
        <v>467</v>
      </c>
      <c r="H238" s="1" t="s">
        <v>327</v>
      </c>
      <c r="I238" t="s">
        <v>642</v>
      </c>
      <c r="J238" t="s">
        <v>467</v>
      </c>
      <c r="K238" t="s">
        <v>720</v>
      </c>
      <c r="L238" s="18"/>
    </row>
    <row r="239" spans="1:12" x14ac:dyDescent="0.2">
      <c r="B239" t="s">
        <v>469</v>
      </c>
      <c r="C239" t="s">
        <v>331</v>
      </c>
      <c r="I239" t="s">
        <v>469</v>
      </c>
      <c r="J239" t="s">
        <v>331</v>
      </c>
      <c r="K239" t="s">
        <v>721</v>
      </c>
      <c r="L239" s="18"/>
    </row>
    <row r="240" spans="1:12" x14ac:dyDescent="0.2">
      <c r="B240" t="s">
        <v>471</v>
      </c>
      <c r="C240" t="s">
        <v>324</v>
      </c>
      <c r="I240" t="s">
        <v>471</v>
      </c>
      <c r="J240" t="s">
        <v>324</v>
      </c>
      <c r="K240" t="s">
        <v>722</v>
      </c>
      <c r="L240" s="18"/>
    </row>
    <row r="241" spans="1:12" x14ac:dyDescent="0.2">
      <c r="B241" t="s">
        <v>473</v>
      </c>
      <c r="C241" t="s">
        <v>324</v>
      </c>
      <c r="I241" t="s">
        <v>473</v>
      </c>
      <c r="J241" t="s">
        <v>324</v>
      </c>
      <c r="K241" t="s">
        <v>723</v>
      </c>
      <c r="L241" s="18"/>
    </row>
    <row r="242" spans="1:12" x14ac:dyDescent="0.2">
      <c r="A242" s="1" t="s">
        <v>724</v>
      </c>
      <c r="B242" t="s">
        <v>642</v>
      </c>
      <c r="C242" t="s">
        <v>467</v>
      </c>
      <c r="H242" s="1" t="s">
        <v>719</v>
      </c>
      <c r="I242" t="s">
        <v>642</v>
      </c>
      <c r="J242" t="s">
        <v>467</v>
      </c>
      <c r="K242" t="s">
        <v>725</v>
      </c>
      <c r="L242" s="18"/>
    </row>
    <row r="243" spans="1:12" x14ac:dyDescent="0.2">
      <c r="B243" t="s">
        <v>469</v>
      </c>
      <c r="C243" t="s">
        <v>331</v>
      </c>
      <c r="I243" t="s">
        <v>469</v>
      </c>
      <c r="J243" t="s">
        <v>331</v>
      </c>
      <c r="K243" t="s">
        <v>726</v>
      </c>
      <c r="L243" s="18"/>
    </row>
    <row r="244" spans="1:12" x14ac:dyDescent="0.2">
      <c r="B244" t="s">
        <v>471</v>
      </c>
      <c r="C244" t="s">
        <v>324</v>
      </c>
      <c r="I244" t="s">
        <v>471</v>
      </c>
      <c r="J244" t="s">
        <v>324</v>
      </c>
      <c r="K244" t="s">
        <v>727</v>
      </c>
      <c r="L244" s="18"/>
    </row>
    <row r="245" spans="1:12" x14ac:dyDescent="0.2">
      <c r="B245" t="s">
        <v>473</v>
      </c>
      <c r="C245" t="s">
        <v>324</v>
      </c>
      <c r="I245" t="s">
        <v>473</v>
      </c>
      <c r="J245" t="s">
        <v>324</v>
      </c>
      <c r="K245" t="s">
        <v>728</v>
      </c>
      <c r="L245" s="18"/>
    </row>
    <row r="246" spans="1:12" x14ac:dyDescent="0.2">
      <c r="A246" s="1" t="s">
        <v>729</v>
      </c>
      <c r="B246" t="s">
        <v>642</v>
      </c>
      <c r="C246" t="s">
        <v>467</v>
      </c>
      <c r="H246" s="1" t="s">
        <v>724</v>
      </c>
      <c r="I246" t="s">
        <v>642</v>
      </c>
      <c r="J246" t="s">
        <v>467</v>
      </c>
      <c r="K246" t="s">
        <v>730</v>
      </c>
      <c r="L246" s="18"/>
    </row>
    <row r="247" spans="1:12" x14ac:dyDescent="0.2">
      <c r="B247" t="s">
        <v>469</v>
      </c>
      <c r="C247" t="s">
        <v>331</v>
      </c>
      <c r="I247" t="s">
        <v>469</v>
      </c>
      <c r="J247" t="s">
        <v>331</v>
      </c>
      <c r="K247" t="s">
        <v>731</v>
      </c>
      <c r="L247" s="18"/>
    </row>
    <row r="248" spans="1:12" x14ac:dyDescent="0.2">
      <c r="B248" t="s">
        <v>471</v>
      </c>
      <c r="C248" t="s">
        <v>324</v>
      </c>
      <c r="I248" t="s">
        <v>471</v>
      </c>
      <c r="J248" t="s">
        <v>324</v>
      </c>
      <c r="K248" t="s">
        <v>732</v>
      </c>
      <c r="L248" s="18"/>
    </row>
    <row r="249" spans="1:12" x14ac:dyDescent="0.2">
      <c r="B249" t="s">
        <v>473</v>
      </c>
      <c r="C249" t="s">
        <v>324</v>
      </c>
      <c r="I249" t="s">
        <v>473</v>
      </c>
      <c r="J249" t="s">
        <v>324</v>
      </c>
      <c r="K249" t="s">
        <v>733</v>
      </c>
      <c r="L249" s="18"/>
    </row>
    <row r="250" spans="1:12" x14ac:dyDescent="0.2">
      <c r="A250" s="1" t="s">
        <v>320</v>
      </c>
      <c r="B250" t="s">
        <v>642</v>
      </c>
      <c r="C250" t="s">
        <v>467</v>
      </c>
      <c r="H250" s="1" t="s">
        <v>729</v>
      </c>
      <c r="I250" t="s">
        <v>642</v>
      </c>
      <c r="J250" t="s">
        <v>467</v>
      </c>
      <c r="K250" t="s">
        <v>734</v>
      </c>
      <c r="L250" s="18"/>
    </row>
    <row r="251" spans="1:12" x14ac:dyDescent="0.2">
      <c r="B251" t="s">
        <v>469</v>
      </c>
      <c r="C251" t="s">
        <v>316</v>
      </c>
      <c r="I251" t="s">
        <v>469</v>
      </c>
      <c r="J251" t="s">
        <v>331</v>
      </c>
      <c r="K251" t="s">
        <v>735</v>
      </c>
      <c r="L251" s="18"/>
    </row>
    <row r="252" spans="1:12" x14ac:dyDescent="0.2">
      <c r="B252" t="s">
        <v>471</v>
      </c>
      <c r="C252" t="s">
        <v>316</v>
      </c>
      <c r="I252" t="s">
        <v>471</v>
      </c>
      <c r="J252" t="s">
        <v>324</v>
      </c>
      <c r="K252" t="s">
        <v>736</v>
      </c>
      <c r="L252" s="18"/>
    </row>
    <row r="253" spans="1:12" x14ac:dyDescent="0.2">
      <c r="B253" t="s">
        <v>473</v>
      </c>
      <c r="C253" t="s">
        <v>316</v>
      </c>
      <c r="I253" t="s">
        <v>473</v>
      </c>
      <c r="J253" t="s">
        <v>324</v>
      </c>
      <c r="K253" t="s">
        <v>737</v>
      </c>
      <c r="L253" s="18"/>
    </row>
    <row r="254" spans="1:12" x14ac:dyDescent="0.2">
      <c r="A254" s="1" t="s">
        <v>318</v>
      </c>
      <c r="B254" t="s">
        <v>642</v>
      </c>
      <c r="C254" t="s">
        <v>467</v>
      </c>
      <c r="H254" s="1" t="s">
        <v>320</v>
      </c>
      <c r="I254" t="s">
        <v>642</v>
      </c>
      <c r="J254" t="s">
        <v>467</v>
      </c>
      <c r="K254" t="s">
        <v>738</v>
      </c>
      <c r="L254" s="18"/>
    </row>
    <row r="255" spans="1:12" x14ac:dyDescent="0.2">
      <c r="B255" t="s">
        <v>469</v>
      </c>
      <c r="C255" t="s">
        <v>316</v>
      </c>
      <c r="I255" t="s">
        <v>469</v>
      </c>
      <c r="J255" t="s">
        <v>316</v>
      </c>
      <c r="K255" t="s">
        <v>739</v>
      </c>
      <c r="L255" s="18"/>
    </row>
    <row r="256" spans="1:12" x14ac:dyDescent="0.2">
      <c r="B256" t="s">
        <v>471</v>
      </c>
      <c r="C256" t="s">
        <v>316</v>
      </c>
      <c r="I256" t="s">
        <v>471</v>
      </c>
      <c r="J256" t="s">
        <v>316</v>
      </c>
      <c r="K256" t="s">
        <v>740</v>
      </c>
      <c r="L256" s="18"/>
    </row>
    <row r="257" spans="1:12" x14ac:dyDescent="0.2">
      <c r="B257" t="s">
        <v>473</v>
      </c>
      <c r="C257" t="s">
        <v>316</v>
      </c>
      <c r="I257" t="s">
        <v>473</v>
      </c>
      <c r="J257" t="s">
        <v>316</v>
      </c>
      <c r="K257" t="s">
        <v>741</v>
      </c>
      <c r="L257" s="18"/>
    </row>
    <row r="258" spans="1:12" x14ac:dyDescent="0.2">
      <c r="H258" s="1" t="s">
        <v>318</v>
      </c>
      <c r="I258" t="s">
        <v>642</v>
      </c>
      <c r="J258" t="s">
        <v>467</v>
      </c>
      <c r="K258" t="s">
        <v>742</v>
      </c>
      <c r="L258" s="18"/>
    </row>
    <row r="259" spans="1:12" x14ac:dyDescent="0.2">
      <c r="A259" s="1" t="s">
        <v>743</v>
      </c>
      <c r="B259" t="s">
        <v>642</v>
      </c>
      <c r="C259" t="s">
        <v>467</v>
      </c>
      <c r="I259" t="s">
        <v>469</v>
      </c>
      <c r="J259" t="s">
        <v>316</v>
      </c>
      <c r="K259" t="s">
        <v>744</v>
      </c>
      <c r="L259" s="18"/>
    </row>
    <row r="260" spans="1:12" x14ac:dyDescent="0.2">
      <c r="A260" s="1"/>
      <c r="B260" t="s">
        <v>469</v>
      </c>
      <c r="C260" t="s">
        <v>331</v>
      </c>
      <c r="I260" t="s">
        <v>471</v>
      </c>
      <c r="J260" t="s">
        <v>316</v>
      </c>
      <c r="K260" t="s">
        <v>745</v>
      </c>
      <c r="L260" s="18"/>
    </row>
    <row r="261" spans="1:12" x14ac:dyDescent="0.2">
      <c r="B261" t="s">
        <v>471</v>
      </c>
      <c r="C261" t="s">
        <v>331</v>
      </c>
      <c r="I261" t="s">
        <v>473</v>
      </c>
      <c r="J261" t="s">
        <v>316</v>
      </c>
      <c r="K261" t="s">
        <v>746</v>
      </c>
      <c r="L261" s="18"/>
    </row>
    <row r="262" spans="1:12" x14ac:dyDescent="0.2">
      <c r="B262" t="s">
        <v>473</v>
      </c>
      <c r="C262" t="s">
        <v>331</v>
      </c>
      <c r="L262" s="18"/>
    </row>
    <row r="263" spans="1:12" x14ac:dyDescent="0.2">
      <c r="A263" s="1" t="s">
        <v>747</v>
      </c>
      <c r="B263" t="s">
        <v>642</v>
      </c>
      <c r="C263" t="s">
        <v>467</v>
      </c>
      <c r="H263" s="1" t="s">
        <v>743</v>
      </c>
      <c r="I263" t="s">
        <v>642</v>
      </c>
      <c r="J263" t="s">
        <v>467</v>
      </c>
      <c r="K263" t="s">
        <v>748</v>
      </c>
      <c r="L263" s="18"/>
    </row>
    <row r="264" spans="1:12" x14ac:dyDescent="0.2">
      <c r="A264" s="1"/>
      <c r="B264" t="s">
        <v>469</v>
      </c>
      <c r="C264" t="s">
        <v>331</v>
      </c>
      <c r="H264" s="1"/>
      <c r="I264" t="s">
        <v>469</v>
      </c>
      <c r="J264" t="s">
        <v>331</v>
      </c>
      <c r="K264" t="s">
        <v>749</v>
      </c>
      <c r="L264" s="18"/>
    </row>
    <row r="265" spans="1:12" x14ac:dyDescent="0.2">
      <c r="B265" t="s">
        <v>471</v>
      </c>
      <c r="C265" t="s">
        <v>331</v>
      </c>
      <c r="I265" t="s">
        <v>471</v>
      </c>
      <c r="J265" t="s">
        <v>331</v>
      </c>
      <c r="K265" t="s">
        <v>750</v>
      </c>
      <c r="L265" s="18"/>
    </row>
    <row r="266" spans="1:12" x14ac:dyDescent="0.2">
      <c r="B266" t="s">
        <v>473</v>
      </c>
      <c r="C266" t="s">
        <v>331</v>
      </c>
      <c r="I266" t="s">
        <v>473</v>
      </c>
      <c r="J266" t="s">
        <v>331</v>
      </c>
      <c r="K266" t="s">
        <v>751</v>
      </c>
      <c r="L266" s="18"/>
    </row>
    <row r="267" spans="1:12" x14ac:dyDescent="0.2">
      <c r="H267" s="1" t="s">
        <v>747</v>
      </c>
      <c r="I267" t="s">
        <v>642</v>
      </c>
      <c r="J267" t="s">
        <v>467</v>
      </c>
      <c r="K267" t="s">
        <v>752</v>
      </c>
      <c r="L267" s="18"/>
    </row>
    <row r="268" spans="1:12" x14ac:dyDescent="0.2">
      <c r="H268" s="1"/>
      <c r="I268" t="s">
        <v>469</v>
      </c>
      <c r="J268" t="s">
        <v>331</v>
      </c>
      <c r="K268" t="s">
        <v>753</v>
      </c>
      <c r="L268" s="18"/>
    </row>
    <row r="269" spans="1:12" x14ac:dyDescent="0.2">
      <c r="A269" s="1" t="s">
        <v>754</v>
      </c>
      <c r="B269" t="s">
        <v>642</v>
      </c>
      <c r="C269" t="s">
        <v>467</v>
      </c>
      <c r="I269" t="s">
        <v>471</v>
      </c>
      <c r="J269" t="s">
        <v>331</v>
      </c>
      <c r="K269" t="s">
        <v>755</v>
      </c>
      <c r="L269" s="18"/>
    </row>
    <row r="270" spans="1:12" x14ac:dyDescent="0.2">
      <c r="A270" s="1"/>
      <c r="B270" t="s">
        <v>469</v>
      </c>
      <c r="C270" t="s">
        <v>331</v>
      </c>
      <c r="I270" t="s">
        <v>473</v>
      </c>
      <c r="J270" t="s">
        <v>331</v>
      </c>
      <c r="K270" t="s">
        <v>756</v>
      </c>
      <c r="L270" s="18"/>
    </row>
    <row r="271" spans="1:12" x14ac:dyDescent="0.2">
      <c r="B271" t="s">
        <v>471</v>
      </c>
      <c r="C271" t="s">
        <v>331</v>
      </c>
      <c r="L271" s="18"/>
    </row>
    <row r="272" spans="1:12" x14ac:dyDescent="0.2">
      <c r="B272" t="s">
        <v>473</v>
      </c>
      <c r="C272" t="s">
        <v>331</v>
      </c>
      <c r="L272" s="18"/>
    </row>
    <row r="273" spans="1:12" x14ac:dyDescent="0.2">
      <c r="A273" s="1" t="s">
        <v>757</v>
      </c>
      <c r="B273" t="s">
        <v>642</v>
      </c>
      <c r="C273" t="s">
        <v>467</v>
      </c>
      <c r="H273" s="1" t="s">
        <v>754</v>
      </c>
      <c r="I273" t="s">
        <v>642</v>
      </c>
      <c r="J273" t="s">
        <v>467</v>
      </c>
      <c r="K273" t="s">
        <v>758</v>
      </c>
      <c r="L273" s="18"/>
    </row>
    <row r="274" spans="1:12" x14ac:dyDescent="0.2">
      <c r="A274" s="1"/>
      <c r="B274" t="s">
        <v>469</v>
      </c>
      <c r="C274" t="s">
        <v>331</v>
      </c>
      <c r="H274" s="1"/>
      <c r="I274" t="s">
        <v>469</v>
      </c>
      <c r="J274" t="s">
        <v>331</v>
      </c>
      <c r="K274" t="s">
        <v>759</v>
      </c>
      <c r="L274" s="18"/>
    </row>
    <row r="275" spans="1:12" x14ac:dyDescent="0.2">
      <c r="B275" t="s">
        <v>471</v>
      </c>
      <c r="C275" t="s">
        <v>331</v>
      </c>
      <c r="I275" t="s">
        <v>471</v>
      </c>
      <c r="J275" t="s">
        <v>331</v>
      </c>
      <c r="K275" t="s">
        <v>760</v>
      </c>
      <c r="L275" s="18"/>
    </row>
    <row r="276" spans="1:12" x14ac:dyDescent="0.2">
      <c r="B276" t="s">
        <v>473</v>
      </c>
      <c r="C276" t="s">
        <v>331</v>
      </c>
      <c r="I276" t="s">
        <v>473</v>
      </c>
      <c r="J276" t="s">
        <v>331</v>
      </c>
      <c r="K276" t="s">
        <v>761</v>
      </c>
      <c r="L276" s="18"/>
    </row>
    <row r="277" spans="1:12" x14ac:dyDescent="0.2">
      <c r="A277" s="1" t="s">
        <v>762</v>
      </c>
      <c r="B277" t="s">
        <v>642</v>
      </c>
      <c r="C277" t="s">
        <v>467</v>
      </c>
      <c r="H277" s="1" t="s">
        <v>757</v>
      </c>
      <c r="I277" t="s">
        <v>642</v>
      </c>
      <c r="J277" t="s">
        <v>467</v>
      </c>
      <c r="K277" t="s">
        <v>763</v>
      </c>
      <c r="L277" s="18"/>
    </row>
    <row r="278" spans="1:12" x14ac:dyDescent="0.2">
      <c r="A278" s="1"/>
      <c r="B278" t="s">
        <v>469</v>
      </c>
      <c r="C278" t="s">
        <v>295</v>
      </c>
      <c r="H278" s="1"/>
      <c r="I278" t="s">
        <v>469</v>
      </c>
      <c r="J278" t="s">
        <v>331</v>
      </c>
      <c r="K278" t="s">
        <v>764</v>
      </c>
      <c r="L278" s="18"/>
    </row>
    <row r="279" spans="1:12" x14ac:dyDescent="0.2">
      <c r="B279" t="s">
        <v>471</v>
      </c>
      <c r="C279" t="s">
        <v>295</v>
      </c>
      <c r="I279" t="s">
        <v>471</v>
      </c>
      <c r="J279" t="s">
        <v>331</v>
      </c>
      <c r="K279" t="s">
        <v>765</v>
      </c>
      <c r="L279" s="18"/>
    </row>
    <row r="280" spans="1:12" x14ac:dyDescent="0.2">
      <c r="B280" t="s">
        <v>473</v>
      </c>
      <c r="C280" t="s">
        <v>295</v>
      </c>
      <c r="I280" t="s">
        <v>473</v>
      </c>
      <c r="J280" t="s">
        <v>331</v>
      </c>
      <c r="K280" t="s">
        <v>766</v>
      </c>
      <c r="L280" s="18"/>
    </row>
    <row r="281" spans="1:12" x14ac:dyDescent="0.2">
      <c r="A281" s="1" t="s">
        <v>304</v>
      </c>
      <c r="B281" t="s">
        <v>642</v>
      </c>
      <c r="C281" t="s">
        <v>467</v>
      </c>
      <c r="H281" s="1" t="s">
        <v>762</v>
      </c>
      <c r="I281" t="s">
        <v>642</v>
      </c>
      <c r="J281" t="s">
        <v>467</v>
      </c>
      <c r="K281" t="s">
        <v>767</v>
      </c>
      <c r="L281" s="18"/>
    </row>
    <row r="282" spans="1:12" x14ac:dyDescent="0.2">
      <c r="A282" s="1"/>
      <c r="B282" t="s">
        <v>469</v>
      </c>
      <c r="C282" t="s">
        <v>295</v>
      </c>
      <c r="H282" s="1"/>
      <c r="I282" t="s">
        <v>469</v>
      </c>
      <c r="J282" t="s">
        <v>295</v>
      </c>
      <c r="K282" t="s">
        <v>768</v>
      </c>
      <c r="L282" s="18"/>
    </row>
    <row r="283" spans="1:12" x14ac:dyDescent="0.2">
      <c r="B283" t="s">
        <v>471</v>
      </c>
      <c r="C283" t="s">
        <v>295</v>
      </c>
      <c r="I283" t="s">
        <v>471</v>
      </c>
      <c r="J283" t="s">
        <v>295</v>
      </c>
      <c r="K283" t="s">
        <v>769</v>
      </c>
      <c r="L283" s="18"/>
    </row>
    <row r="284" spans="1:12" x14ac:dyDescent="0.2">
      <c r="B284" t="s">
        <v>473</v>
      </c>
      <c r="C284" t="s">
        <v>295</v>
      </c>
      <c r="I284" t="s">
        <v>473</v>
      </c>
      <c r="J284" t="s">
        <v>295</v>
      </c>
      <c r="K284" t="s">
        <v>770</v>
      </c>
      <c r="L284" s="18"/>
    </row>
    <row r="285" spans="1:12" x14ac:dyDescent="0.2">
      <c r="A285" s="1" t="s">
        <v>305</v>
      </c>
      <c r="B285" t="s">
        <v>642</v>
      </c>
      <c r="C285" t="s">
        <v>467</v>
      </c>
      <c r="G285" s="18">
        <v>16</v>
      </c>
      <c r="H285" s="1" t="s">
        <v>304</v>
      </c>
      <c r="I285" t="s">
        <v>642</v>
      </c>
      <c r="J285" t="s">
        <v>467</v>
      </c>
      <c r="K285" t="s">
        <v>771</v>
      </c>
      <c r="L285" s="18"/>
    </row>
    <row r="286" spans="1:12" x14ac:dyDescent="0.2">
      <c r="A286" s="1"/>
      <c r="B286" t="s">
        <v>469</v>
      </c>
      <c r="C286" t="s">
        <v>295</v>
      </c>
      <c r="G286" s="18">
        <v>1050</v>
      </c>
      <c r="H286" s="1"/>
      <c r="I286" t="s">
        <v>469</v>
      </c>
      <c r="J286" t="s">
        <v>295</v>
      </c>
      <c r="K286" t="s">
        <v>772</v>
      </c>
      <c r="L286" s="18"/>
    </row>
    <row r="287" spans="1:12" x14ac:dyDescent="0.2">
      <c r="B287" t="s">
        <v>471</v>
      </c>
      <c r="C287" t="s">
        <v>295</v>
      </c>
      <c r="I287" t="s">
        <v>471</v>
      </c>
      <c r="J287" t="s">
        <v>295</v>
      </c>
      <c r="K287" t="s">
        <v>773</v>
      </c>
      <c r="L287" s="18"/>
    </row>
    <row r="288" spans="1:12" x14ac:dyDescent="0.2">
      <c r="B288" t="s">
        <v>473</v>
      </c>
      <c r="C288" t="s">
        <v>295</v>
      </c>
      <c r="I288" t="s">
        <v>473</v>
      </c>
      <c r="J288" t="s">
        <v>295</v>
      </c>
      <c r="K288" t="s">
        <v>774</v>
      </c>
      <c r="L288" s="18"/>
    </row>
    <row r="289" spans="1:12" x14ac:dyDescent="0.2">
      <c r="A289" s="1" t="s">
        <v>775</v>
      </c>
      <c r="B289" t="s">
        <v>642</v>
      </c>
      <c r="C289" t="s">
        <v>467</v>
      </c>
      <c r="H289" s="1" t="s">
        <v>305</v>
      </c>
      <c r="I289" t="s">
        <v>642</v>
      </c>
      <c r="J289" t="s">
        <v>467</v>
      </c>
      <c r="K289" t="s">
        <v>776</v>
      </c>
      <c r="L289" s="18"/>
    </row>
    <row r="290" spans="1:12" x14ac:dyDescent="0.2">
      <c r="A290" s="1"/>
      <c r="B290" t="s">
        <v>469</v>
      </c>
      <c r="C290" t="s">
        <v>312</v>
      </c>
      <c r="H290" s="1"/>
      <c r="I290" t="s">
        <v>469</v>
      </c>
      <c r="J290" t="s">
        <v>295</v>
      </c>
      <c r="K290" t="s">
        <v>777</v>
      </c>
      <c r="L290" s="18"/>
    </row>
    <row r="291" spans="1:12" x14ac:dyDescent="0.2">
      <c r="B291" t="s">
        <v>471</v>
      </c>
      <c r="C291" t="s">
        <v>312</v>
      </c>
      <c r="I291" t="s">
        <v>471</v>
      </c>
      <c r="J291" t="s">
        <v>295</v>
      </c>
      <c r="K291" t="s">
        <v>778</v>
      </c>
      <c r="L291" s="18"/>
    </row>
    <row r="292" spans="1:12" x14ac:dyDescent="0.2">
      <c r="B292" t="s">
        <v>473</v>
      </c>
      <c r="C292" t="s">
        <v>312</v>
      </c>
      <c r="I292" t="s">
        <v>473</v>
      </c>
      <c r="J292" t="s">
        <v>295</v>
      </c>
      <c r="K292" t="s">
        <v>779</v>
      </c>
      <c r="L292" s="18"/>
    </row>
    <row r="293" spans="1:12" x14ac:dyDescent="0.2">
      <c r="A293" s="1" t="s">
        <v>780</v>
      </c>
      <c r="B293" t="s">
        <v>642</v>
      </c>
      <c r="C293" t="s">
        <v>467</v>
      </c>
      <c r="H293" s="1" t="s">
        <v>775</v>
      </c>
      <c r="I293" t="s">
        <v>642</v>
      </c>
      <c r="J293" t="s">
        <v>467</v>
      </c>
      <c r="K293" t="s">
        <v>781</v>
      </c>
      <c r="L293" s="18"/>
    </row>
    <row r="294" spans="1:12" x14ac:dyDescent="0.2">
      <c r="A294" s="1"/>
      <c r="B294" t="s">
        <v>469</v>
      </c>
      <c r="C294" t="s">
        <v>336</v>
      </c>
      <c r="H294" s="1"/>
      <c r="I294" t="s">
        <v>469</v>
      </c>
      <c r="J294" t="s">
        <v>312</v>
      </c>
      <c r="K294" t="s">
        <v>782</v>
      </c>
      <c r="L294" s="18"/>
    </row>
    <row r="295" spans="1:12" x14ac:dyDescent="0.2">
      <c r="B295" t="s">
        <v>471</v>
      </c>
      <c r="C295" t="s">
        <v>336</v>
      </c>
      <c r="I295" t="s">
        <v>471</v>
      </c>
      <c r="J295" t="s">
        <v>312</v>
      </c>
      <c r="K295" t="s">
        <v>783</v>
      </c>
      <c r="L295" s="18"/>
    </row>
    <row r="296" spans="1:12" x14ac:dyDescent="0.2">
      <c r="B296" t="s">
        <v>473</v>
      </c>
      <c r="C296" t="s">
        <v>336</v>
      </c>
      <c r="I296" t="s">
        <v>473</v>
      </c>
      <c r="J296" t="s">
        <v>312</v>
      </c>
      <c r="K296" t="s">
        <v>784</v>
      </c>
      <c r="L296" s="18"/>
    </row>
    <row r="297" spans="1:12" x14ac:dyDescent="0.2">
      <c r="A297" s="1" t="s">
        <v>785</v>
      </c>
      <c r="B297" t="s">
        <v>642</v>
      </c>
      <c r="C297" t="s">
        <v>467</v>
      </c>
      <c r="H297" s="1" t="s">
        <v>780</v>
      </c>
      <c r="I297" t="s">
        <v>642</v>
      </c>
      <c r="J297" t="s">
        <v>467</v>
      </c>
      <c r="K297" t="s">
        <v>786</v>
      </c>
      <c r="L297" s="18"/>
    </row>
    <row r="298" spans="1:12" x14ac:dyDescent="0.2">
      <c r="B298" t="s">
        <v>469</v>
      </c>
      <c r="C298" t="s">
        <v>336</v>
      </c>
      <c r="H298" s="1"/>
      <c r="I298" t="s">
        <v>469</v>
      </c>
      <c r="J298" t="s">
        <v>336</v>
      </c>
      <c r="K298" t="s">
        <v>787</v>
      </c>
      <c r="L298" s="18"/>
    </row>
    <row r="299" spans="1:12" x14ac:dyDescent="0.2">
      <c r="B299" t="s">
        <v>471</v>
      </c>
      <c r="C299" t="s">
        <v>336</v>
      </c>
      <c r="I299" t="s">
        <v>471</v>
      </c>
      <c r="J299" t="s">
        <v>336</v>
      </c>
      <c r="K299" t="s">
        <v>788</v>
      </c>
      <c r="L299" s="18"/>
    </row>
    <row r="300" spans="1:12" x14ac:dyDescent="0.2">
      <c r="B300" t="s">
        <v>473</v>
      </c>
      <c r="C300" t="s">
        <v>336</v>
      </c>
      <c r="I300" t="s">
        <v>473</v>
      </c>
      <c r="J300" t="s">
        <v>336</v>
      </c>
      <c r="K300" t="s">
        <v>789</v>
      </c>
      <c r="L300" s="18"/>
    </row>
    <row r="301" spans="1:12" x14ac:dyDescent="0.2">
      <c r="A301" s="1" t="s">
        <v>790</v>
      </c>
      <c r="B301" t="s">
        <v>642</v>
      </c>
      <c r="C301" t="s">
        <v>467</v>
      </c>
      <c r="H301" s="1" t="s">
        <v>785</v>
      </c>
      <c r="I301" t="s">
        <v>642</v>
      </c>
      <c r="J301" t="s">
        <v>467</v>
      </c>
      <c r="K301" t="s">
        <v>791</v>
      </c>
      <c r="L301" s="18"/>
    </row>
    <row r="302" spans="1:12" x14ac:dyDescent="0.2">
      <c r="B302" t="s">
        <v>469</v>
      </c>
      <c r="C302" t="s">
        <v>336</v>
      </c>
      <c r="I302" t="s">
        <v>469</v>
      </c>
      <c r="J302" t="s">
        <v>336</v>
      </c>
      <c r="K302" t="s">
        <v>792</v>
      </c>
      <c r="L302" s="18"/>
    </row>
    <row r="303" spans="1:12" x14ac:dyDescent="0.2">
      <c r="B303" t="s">
        <v>471</v>
      </c>
      <c r="C303" t="s">
        <v>336</v>
      </c>
      <c r="I303" t="s">
        <v>471</v>
      </c>
      <c r="J303" t="s">
        <v>336</v>
      </c>
      <c r="K303" t="s">
        <v>793</v>
      </c>
      <c r="L303" s="18"/>
    </row>
    <row r="304" spans="1:12" x14ac:dyDescent="0.2">
      <c r="B304" t="s">
        <v>473</v>
      </c>
      <c r="C304" t="s">
        <v>336</v>
      </c>
      <c r="I304" t="s">
        <v>473</v>
      </c>
      <c r="J304" t="s">
        <v>336</v>
      </c>
      <c r="K304" t="s">
        <v>794</v>
      </c>
      <c r="L304" s="18"/>
    </row>
    <row r="305" spans="1:12" x14ac:dyDescent="0.2">
      <c r="G305" s="18">
        <v>6</v>
      </c>
      <c r="H305" s="1" t="s">
        <v>790</v>
      </c>
      <c r="I305" t="s">
        <v>642</v>
      </c>
      <c r="J305" t="s">
        <v>467</v>
      </c>
      <c r="K305" t="s">
        <v>795</v>
      </c>
      <c r="L305" s="18"/>
    </row>
    <row r="306" spans="1:12" x14ac:dyDescent="0.2">
      <c r="A306" s="1" t="s">
        <v>796</v>
      </c>
      <c r="B306" t="s">
        <v>642</v>
      </c>
      <c r="C306" t="s">
        <v>467</v>
      </c>
      <c r="G306" s="18">
        <v>230</v>
      </c>
      <c r="I306" t="s">
        <v>469</v>
      </c>
      <c r="J306" t="s">
        <v>336</v>
      </c>
      <c r="K306" t="s">
        <v>797</v>
      </c>
      <c r="L306" s="18"/>
    </row>
    <row r="307" spans="1:12" x14ac:dyDescent="0.2">
      <c r="A307" s="1"/>
      <c r="B307" t="s">
        <v>469</v>
      </c>
      <c r="C307" t="s">
        <v>341</v>
      </c>
      <c r="I307" t="s">
        <v>471</v>
      </c>
      <c r="J307" t="s">
        <v>336</v>
      </c>
      <c r="K307" t="s">
        <v>798</v>
      </c>
      <c r="L307" s="18"/>
    </row>
    <row r="308" spans="1:12" x14ac:dyDescent="0.2">
      <c r="B308" t="s">
        <v>471</v>
      </c>
      <c r="C308" t="s">
        <v>341</v>
      </c>
      <c r="I308" t="s">
        <v>473</v>
      </c>
      <c r="J308" t="s">
        <v>336</v>
      </c>
      <c r="K308" t="s">
        <v>799</v>
      </c>
      <c r="L308" s="18"/>
    </row>
    <row r="309" spans="1:12" x14ac:dyDescent="0.2">
      <c r="B309" t="s">
        <v>473</v>
      </c>
      <c r="C309" t="s">
        <v>341</v>
      </c>
      <c r="I309" t="s">
        <v>74</v>
      </c>
      <c r="L309" s="18"/>
    </row>
    <row r="310" spans="1:12" x14ac:dyDescent="0.2">
      <c r="A310" s="1" t="s">
        <v>800</v>
      </c>
      <c r="B310" t="s">
        <v>642</v>
      </c>
      <c r="C310" t="s">
        <v>467</v>
      </c>
      <c r="L310" s="18"/>
    </row>
    <row r="311" spans="1:12" x14ac:dyDescent="0.2">
      <c r="B311" t="s">
        <v>469</v>
      </c>
      <c r="C311" t="s">
        <v>341</v>
      </c>
      <c r="H311" s="1" t="s">
        <v>796</v>
      </c>
      <c r="I311" t="s">
        <v>642</v>
      </c>
      <c r="J311" t="s">
        <v>467</v>
      </c>
      <c r="K311" t="s">
        <v>801</v>
      </c>
      <c r="L311" s="18"/>
    </row>
    <row r="312" spans="1:12" x14ac:dyDescent="0.2">
      <c r="B312" t="s">
        <v>471</v>
      </c>
      <c r="C312" t="s">
        <v>341</v>
      </c>
      <c r="H312" s="1"/>
      <c r="I312" t="s">
        <v>469</v>
      </c>
      <c r="J312" t="s">
        <v>341</v>
      </c>
      <c r="K312" t="s">
        <v>802</v>
      </c>
      <c r="L312" s="18"/>
    </row>
    <row r="313" spans="1:12" x14ac:dyDescent="0.2">
      <c r="B313" t="s">
        <v>473</v>
      </c>
      <c r="C313" t="s">
        <v>341</v>
      </c>
      <c r="I313" t="s">
        <v>471</v>
      </c>
      <c r="J313" t="s">
        <v>341</v>
      </c>
      <c r="K313" t="s">
        <v>803</v>
      </c>
      <c r="L313" s="18"/>
    </row>
    <row r="314" spans="1:12" x14ac:dyDescent="0.2">
      <c r="A314" s="1" t="s">
        <v>804</v>
      </c>
      <c r="B314" t="s">
        <v>642</v>
      </c>
      <c r="C314" t="s">
        <v>467</v>
      </c>
      <c r="I314" t="s">
        <v>473</v>
      </c>
      <c r="J314" t="s">
        <v>341</v>
      </c>
      <c r="K314" t="s">
        <v>805</v>
      </c>
      <c r="L314" s="18"/>
    </row>
    <row r="315" spans="1:12" x14ac:dyDescent="0.2">
      <c r="B315" t="s">
        <v>469</v>
      </c>
      <c r="C315" t="s">
        <v>341</v>
      </c>
      <c r="H315" s="1" t="s">
        <v>800</v>
      </c>
      <c r="I315" t="s">
        <v>642</v>
      </c>
      <c r="J315" t="s">
        <v>467</v>
      </c>
      <c r="K315" t="s">
        <v>806</v>
      </c>
      <c r="L315" s="18"/>
    </row>
    <row r="316" spans="1:12" x14ac:dyDescent="0.2">
      <c r="B316" t="s">
        <v>471</v>
      </c>
      <c r="C316" t="s">
        <v>341</v>
      </c>
      <c r="I316" t="s">
        <v>469</v>
      </c>
      <c r="J316" t="s">
        <v>341</v>
      </c>
      <c r="K316" t="s">
        <v>807</v>
      </c>
      <c r="L316" s="18"/>
    </row>
    <row r="317" spans="1:12" x14ac:dyDescent="0.2">
      <c r="B317" t="s">
        <v>473</v>
      </c>
      <c r="C317" t="s">
        <v>341</v>
      </c>
      <c r="I317" t="s">
        <v>471</v>
      </c>
      <c r="J317" t="s">
        <v>341</v>
      </c>
      <c r="K317" t="s">
        <v>808</v>
      </c>
      <c r="L317" s="18"/>
    </row>
    <row r="318" spans="1:12" x14ac:dyDescent="0.2">
      <c r="I318" t="s">
        <v>473</v>
      </c>
      <c r="J318" t="s">
        <v>341</v>
      </c>
      <c r="K318" t="s">
        <v>809</v>
      </c>
      <c r="L318" s="18"/>
    </row>
    <row r="319" spans="1:12" x14ac:dyDescent="0.2">
      <c r="A319" s="1" t="s">
        <v>810</v>
      </c>
      <c r="B319" t="s">
        <v>642</v>
      </c>
      <c r="C319" t="s">
        <v>467</v>
      </c>
      <c r="G319" s="18">
        <v>15</v>
      </c>
      <c r="H319" s="1" t="s">
        <v>804</v>
      </c>
      <c r="I319" t="s">
        <v>642</v>
      </c>
      <c r="J319" t="s">
        <v>467</v>
      </c>
      <c r="K319" t="s">
        <v>811</v>
      </c>
      <c r="L319" s="18"/>
    </row>
    <row r="320" spans="1:12" x14ac:dyDescent="0.2">
      <c r="A320" s="1"/>
      <c r="B320" t="s">
        <v>469</v>
      </c>
      <c r="C320" t="s">
        <v>341</v>
      </c>
      <c r="G320" s="18">
        <v>9725</v>
      </c>
      <c r="I320" t="s">
        <v>469</v>
      </c>
      <c r="J320" t="s">
        <v>341</v>
      </c>
      <c r="K320" t="s">
        <v>812</v>
      </c>
      <c r="L320" s="18"/>
    </row>
    <row r="321" spans="1:12" x14ac:dyDescent="0.2">
      <c r="B321" t="s">
        <v>471</v>
      </c>
      <c r="C321" t="s">
        <v>341</v>
      </c>
      <c r="I321" t="s">
        <v>471</v>
      </c>
      <c r="J321" t="s">
        <v>341</v>
      </c>
      <c r="K321" t="s">
        <v>813</v>
      </c>
      <c r="L321" s="18"/>
    </row>
    <row r="322" spans="1:12" x14ac:dyDescent="0.2">
      <c r="B322" t="s">
        <v>473</v>
      </c>
      <c r="C322" t="s">
        <v>341</v>
      </c>
      <c r="I322" t="s">
        <v>473</v>
      </c>
      <c r="J322" t="s">
        <v>341</v>
      </c>
      <c r="K322" t="s">
        <v>814</v>
      </c>
      <c r="L322" s="18"/>
    </row>
    <row r="323" spans="1:12" x14ac:dyDescent="0.2">
      <c r="A323" s="1" t="s">
        <v>815</v>
      </c>
      <c r="B323" t="s">
        <v>642</v>
      </c>
      <c r="C323" t="s">
        <v>467</v>
      </c>
      <c r="I323" t="s">
        <v>74</v>
      </c>
      <c r="L323" s="18"/>
    </row>
    <row r="324" spans="1:12" x14ac:dyDescent="0.2">
      <c r="B324" t="s">
        <v>469</v>
      </c>
      <c r="C324" t="s">
        <v>341</v>
      </c>
      <c r="L324" s="18"/>
    </row>
    <row r="325" spans="1:12" x14ac:dyDescent="0.2">
      <c r="B325" t="s">
        <v>471</v>
      </c>
      <c r="C325" t="s">
        <v>341</v>
      </c>
      <c r="H325" s="1" t="s">
        <v>810</v>
      </c>
      <c r="I325" t="s">
        <v>642</v>
      </c>
      <c r="J325" t="s">
        <v>467</v>
      </c>
      <c r="K325" t="s">
        <v>816</v>
      </c>
      <c r="L325" s="18"/>
    </row>
    <row r="326" spans="1:12" x14ac:dyDescent="0.2">
      <c r="B326" t="s">
        <v>473</v>
      </c>
      <c r="C326" t="s">
        <v>341</v>
      </c>
      <c r="H326" s="1"/>
      <c r="I326" t="s">
        <v>469</v>
      </c>
      <c r="J326" t="s">
        <v>341</v>
      </c>
      <c r="K326" t="s">
        <v>817</v>
      </c>
      <c r="L326" s="18"/>
    </row>
    <row r="327" spans="1:12" x14ac:dyDescent="0.2">
      <c r="A327" s="1" t="s">
        <v>818</v>
      </c>
      <c r="B327" t="s">
        <v>642</v>
      </c>
      <c r="C327" t="s">
        <v>467</v>
      </c>
      <c r="I327" t="s">
        <v>471</v>
      </c>
      <c r="J327" t="s">
        <v>341</v>
      </c>
      <c r="K327" t="s">
        <v>819</v>
      </c>
      <c r="L327" s="18"/>
    </row>
    <row r="328" spans="1:12" x14ac:dyDescent="0.2">
      <c r="B328" t="s">
        <v>469</v>
      </c>
      <c r="C328" t="s">
        <v>341</v>
      </c>
      <c r="I328" t="s">
        <v>473</v>
      </c>
      <c r="J328" t="s">
        <v>341</v>
      </c>
      <c r="K328" t="s">
        <v>820</v>
      </c>
      <c r="L328" s="18"/>
    </row>
    <row r="329" spans="1:12" x14ac:dyDescent="0.2">
      <c r="B329" t="s">
        <v>475</v>
      </c>
      <c r="C329" t="s">
        <v>341</v>
      </c>
      <c r="H329" s="1" t="s">
        <v>815</v>
      </c>
      <c r="I329" t="s">
        <v>642</v>
      </c>
      <c r="J329" t="s">
        <v>467</v>
      </c>
      <c r="K329" t="s">
        <v>821</v>
      </c>
      <c r="L329" s="18"/>
    </row>
    <row r="330" spans="1:12" x14ac:dyDescent="0.2">
      <c r="B330" t="s">
        <v>477</v>
      </c>
      <c r="C330" t="s">
        <v>341</v>
      </c>
      <c r="I330" t="s">
        <v>469</v>
      </c>
      <c r="J330" t="s">
        <v>341</v>
      </c>
      <c r="K330" t="s">
        <v>822</v>
      </c>
      <c r="L330" s="18"/>
    </row>
    <row r="331" spans="1:12" x14ac:dyDescent="0.2">
      <c r="I331" t="s">
        <v>471</v>
      </c>
      <c r="J331" t="s">
        <v>341</v>
      </c>
      <c r="K331" t="s">
        <v>823</v>
      </c>
      <c r="L331" s="18"/>
    </row>
    <row r="332" spans="1:12" x14ac:dyDescent="0.2">
      <c r="A332" s="1" t="s">
        <v>824</v>
      </c>
      <c r="B332" t="s">
        <v>642</v>
      </c>
      <c r="C332" t="s">
        <v>467</v>
      </c>
      <c r="I332" t="s">
        <v>473</v>
      </c>
      <c r="J332" t="s">
        <v>341</v>
      </c>
      <c r="K332" t="s">
        <v>825</v>
      </c>
      <c r="L332" s="18"/>
    </row>
    <row r="333" spans="1:12" x14ac:dyDescent="0.2">
      <c r="A333" s="1"/>
      <c r="B333" t="s">
        <v>469</v>
      </c>
      <c r="C333" t="s">
        <v>348</v>
      </c>
      <c r="H333" s="1" t="s">
        <v>818</v>
      </c>
      <c r="I333" t="s">
        <v>642</v>
      </c>
      <c r="J333" t="s">
        <v>467</v>
      </c>
      <c r="K333" t="s">
        <v>826</v>
      </c>
      <c r="L333" s="18"/>
    </row>
    <row r="334" spans="1:12" x14ac:dyDescent="0.2">
      <c r="B334" t="s">
        <v>471</v>
      </c>
      <c r="C334" t="s">
        <v>348</v>
      </c>
      <c r="I334" t="s">
        <v>469</v>
      </c>
      <c r="J334" t="s">
        <v>341</v>
      </c>
      <c r="K334" t="s">
        <v>827</v>
      </c>
      <c r="L334" s="18"/>
    </row>
    <row r="335" spans="1:12" x14ac:dyDescent="0.2">
      <c r="B335" t="s">
        <v>473</v>
      </c>
      <c r="C335" t="s">
        <v>348</v>
      </c>
      <c r="I335" t="s">
        <v>475</v>
      </c>
      <c r="J335" t="s">
        <v>341</v>
      </c>
      <c r="K335" t="s">
        <v>828</v>
      </c>
      <c r="L335" s="18"/>
    </row>
    <row r="336" spans="1:12" x14ac:dyDescent="0.2">
      <c r="A336" s="1" t="s">
        <v>352</v>
      </c>
      <c r="B336" t="s">
        <v>642</v>
      </c>
      <c r="C336" t="s">
        <v>467</v>
      </c>
      <c r="I336" t="s">
        <v>477</v>
      </c>
      <c r="J336" t="s">
        <v>341</v>
      </c>
      <c r="K336" t="s">
        <v>829</v>
      </c>
      <c r="L336" s="18"/>
    </row>
    <row r="337" spans="1:12" x14ac:dyDescent="0.2">
      <c r="B337" t="s">
        <v>469</v>
      </c>
      <c r="C337" t="s">
        <v>348</v>
      </c>
      <c r="L337" s="18"/>
    </row>
    <row r="338" spans="1:12" x14ac:dyDescent="0.2">
      <c r="B338" t="s">
        <v>471</v>
      </c>
      <c r="C338" t="s">
        <v>348</v>
      </c>
      <c r="H338" s="1" t="s">
        <v>824</v>
      </c>
      <c r="I338" t="s">
        <v>642</v>
      </c>
      <c r="J338" t="s">
        <v>467</v>
      </c>
      <c r="K338" t="s">
        <v>830</v>
      </c>
      <c r="L338" s="18"/>
    </row>
    <row r="339" spans="1:12" x14ac:dyDescent="0.2">
      <c r="B339" t="s">
        <v>473</v>
      </c>
      <c r="C339" t="s">
        <v>348</v>
      </c>
      <c r="H339" s="1"/>
      <c r="I339" t="s">
        <v>469</v>
      </c>
      <c r="J339" t="s">
        <v>348</v>
      </c>
      <c r="K339" t="s">
        <v>831</v>
      </c>
      <c r="L339" s="18"/>
    </row>
    <row r="340" spans="1:12" x14ac:dyDescent="0.2">
      <c r="A340" s="1" t="s">
        <v>350</v>
      </c>
      <c r="B340" t="s">
        <v>642</v>
      </c>
      <c r="C340" t="s">
        <v>467</v>
      </c>
      <c r="D340" s="27">
        <v>8</v>
      </c>
      <c r="I340" t="s">
        <v>471</v>
      </c>
      <c r="J340" t="s">
        <v>348</v>
      </c>
      <c r="K340" t="s">
        <v>832</v>
      </c>
      <c r="L340" s="18"/>
    </row>
    <row r="341" spans="1:12" x14ac:dyDescent="0.2">
      <c r="B341" t="s">
        <v>469</v>
      </c>
      <c r="C341" t="s">
        <v>348</v>
      </c>
      <c r="D341" s="27">
        <v>188</v>
      </c>
      <c r="I341" t="s">
        <v>473</v>
      </c>
      <c r="J341" t="s">
        <v>348</v>
      </c>
      <c r="K341" t="s">
        <v>833</v>
      </c>
      <c r="L341" s="18"/>
    </row>
    <row r="342" spans="1:12" x14ac:dyDescent="0.2">
      <c r="B342" t="s">
        <v>471</v>
      </c>
      <c r="C342" t="s">
        <v>348</v>
      </c>
      <c r="D342" s="27">
        <v>136</v>
      </c>
      <c r="H342" s="1" t="s">
        <v>352</v>
      </c>
      <c r="I342" t="s">
        <v>642</v>
      </c>
      <c r="J342" t="s">
        <v>467</v>
      </c>
      <c r="K342" t="s">
        <v>834</v>
      </c>
      <c r="L342" s="18"/>
    </row>
    <row r="343" spans="1:12" x14ac:dyDescent="0.2">
      <c r="B343" t="s">
        <v>473</v>
      </c>
      <c r="C343" t="s">
        <v>348</v>
      </c>
      <c r="D343" s="27">
        <v>255</v>
      </c>
      <c r="I343" t="s">
        <v>469</v>
      </c>
      <c r="J343" t="s">
        <v>348</v>
      </c>
      <c r="K343" t="s">
        <v>835</v>
      </c>
      <c r="L343" s="18"/>
    </row>
    <row r="344" spans="1:12" x14ac:dyDescent="0.2">
      <c r="I344" t="s">
        <v>471</v>
      </c>
      <c r="J344" t="s">
        <v>348</v>
      </c>
      <c r="K344" t="s">
        <v>836</v>
      </c>
      <c r="L344" s="18"/>
    </row>
    <row r="345" spans="1:12" x14ac:dyDescent="0.2">
      <c r="A345" s="1" t="s">
        <v>837</v>
      </c>
      <c r="B345" t="s">
        <v>642</v>
      </c>
      <c r="C345" t="s">
        <v>467</v>
      </c>
      <c r="I345" t="s">
        <v>473</v>
      </c>
      <c r="J345" t="s">
        <v>348</v>
      </c>
      <c r="K345" t="s">
        <v>838</v>
      </c>
      <c r="L345" s="18"/>
    </row>
    <row r="346" spans="1:12" x14ac:dyDescent="0.2">
      <c r="A346" s="1"/>
      <c r="B346" t="s">
        <v>469</v>
      </c>
      <c r="C346" t="s">
        <v>361</v>
      </c>
      <c r="G346" s="18">
        <v>16</v>
      </c>
      <c r="H346" s="1" t="s">
        <v>350</v>
      </c>
      <c r="I346" t="s">
        <v>642</v>
      </c>
      <c r="J346" t="s">
        <v>467</v>
      </c>
      <c r="K346" t="s">
        <v>839</v>
      </c>
      <c r="L346" s="18"/>
    </row>
    <row r="347" spans="1:12" x14ac:dyDescent="0.2">
      <c r="B347" t="s">
        <v>471</v>
      </c>
      <c r="C347" t="s">
        <v>361</v>
      </c>
      <c r="G347" s="18">
        <v>247</v>
      </c>
      <c r="I347" t="s">
        <v>469</v>
      </c>
      <c r="J347" t="s">
        <v>348</v>
      </c>
      <c r="K347" t="s">
        <v>840</v>
      </c>
      <c r="L347" s="18"/>
    </row>
    <row r="348" spans="1:12" x14ac:dyDescent="0.2">
      <c r="B348" t="s">
        <v>473</v>
      </c>
      <c r="C348" t="s">
        <v>361</v>
      </c>
      <c r="I348" t="s">
        <v>471</v>
      </c>
      <c r="J348" t="s">
        <v>348</v>
      </c>
      <c r="K348" t="s">
        <v>841</v>
      </c>
      <c r="L348" s="18"/>
    </row>
    <row r="349" spans="1:12" x14ac:dyDescent="0.2">
      <c r="A349" s="1" t="s">
        <v>842</v>
      </c>
      <c r="B349" t="s">
        <v>642</v>
      </c>
      <c r="C349" t="s">
        <v>467</v>
      </c>
      <c r="I349" t="s">
        <v>473</v>
      </c>
      <c r="J349" t="s">
        <v>348</v>
      </c>
      <c r="K349" t="s">
        <v>843</v>
      </c>
      <c r="L349" s="18"/>
    </row>
    <row r="350" spans="1:12" x14ac:dyDescent="0.2">
      <c r="B350" t="s">
        <v>469</v>
      </c>
      <c r="C350" t="s">
        <v>361</v>
      </c>
      <c r="L350" s="18"/>
    </row>
    <row r="351" spans="1:12" x14ac:dyDescent="0.2">
      <c r="B351" t="s">
        <v>471</v>
      </c>
      <c r="C351" t="s">
        <v>361</v>
      </c>
      <c r="H351" s="1" t="s">
        <v>837</v>
      </c>
      <c r="I351" t="s">
        <v>642</v>
      </c>
      <c r="J351" t="s">
        <v>467</v>
      </c>
      <c r="K351" t="s">
        <v>844</v>
      </c>
      <c r="L351" s="18"/>
    </row>
    <row r="352" spans="1:12" x14ac:dyDescent="0.2">
      <c r="B352" t="s">
        <v>473</v>
      </c>
      <c r="C352" t="s">
        <v>361</v>
      </c>
      <c r="H352" s="1"/>
      <c r="I352" t="s">
        <v>469</v>
      </c>
      <c r="J352" t="s">
        <v>361</v>
      </c>
      <c r="K352" t="s">
        <v>845</v>
      </c>
      <c r="L352" s="18"/>
    </row>
    <row r="353" spans="1:12" x14ac:dyDescent="0.2">
      <c r="A353" s="1" t="s">
        <v>846</v>
      </c>
      <c r="B353" t="s">
        <v>642</v>
      </c>
      <c r="C353" t="s">
        <v>467</v>
      </c>
      <c r="I353" t="s">
        <v>471</v>
      </c>
      <c r="J353" t="s">
        <v>361</v>
      </c>
      <c r="K353" t="s">
        <v>847</v>
      </c>
      <c r="L353" s="18"/>
    </row>
    <row r="354" spans="1:12" x14ac:dyDescent="0.2">
      <c r="B354" t="s">
        <v>469</v>
      </c>
      <c r="C354" t="s">
        <v>361</v>
      </c>
      <c r="I354" t="s">
        <v>473</v>
      </c>
      <c r="J354" t="s">
        <v>361</v>
      </c>
      <c r="K354" t="s">
        <v>848</v>
      </c>
      <c r="L354" s="18"/>
    </row>
    <row r="355" spans="1:12" x14ac:dyDescent="0.2">
      <c r="B355" t="s">
        <v>471</v>
      </c>
      <c r="C355" t="s">
        <v>361</v>
      </c>
      <c r="H355" s="1" t="s">
        <v>842</v>
      </c>
      <c r="I355" t="s">
        <v>642</v>
      </c>
      <c r="J355" t="s">
        <v>467</v>
      </c>
      <c r="K355" t="s">
        <v>849</v>
      </c>
      <c r="L355" s="18"/>
    </row>
    <row r="356" spans="1:12" x14ac:dyDescent="0.2">
      <c r="B356" t="s">
        <v>473</v>
      </c>
      <c r="C356" t="s">
        <v>361</v>
      </c>
      <c r="I356" t="s">
        <v>469</v>
      </c>
      <c r="J356" t="s">
        <v>361</v>
      </c>
      <c r="K356" t="s">
        <v>850</v>
      </c>
      <c r="L356" s="18"/>
    </row>
    <row r="357" spans="1:12" x14ac:dyDescent="0.2">
      <c r="A357" s="1" t="s">
        <v>851</v>
      </c>
      <c r="B357" t="s">
        <v>642</v>
      </c>
      <c r="C357" t="s">
        <v>467</v>
      </c>
      <c r="I357" t="s">
        <v>471</v>
      </c>
      <c r="J357" t="s">
        <v>361</v>
      </c>
      <c r="K357" t="s">
        <v>852</v>
      </c>
      <c r="L357" s="18"/>
    </row>
    <row r="358" spans="1:12" x14ac:dyDescent="0.2">
      <c r="A358" s="1"/>
      <c r="B358" t="s">
        <v>469</v>
      </c>
      <c r="C358" t="s">
        <v>295</v>
      </c>
      <c r="I358" t="s">
        <v>473</v>
      </c>
      <c r="J358" t="s">
        <v>361</v>
      </c>
      <c r="K358" t="s">
        <v>853</v>
      </c>
      <c r="L358" s="18"/>
    </row>
    <row r="359" spans="1:12" x14ac:dyDescent="0.2">
      <c r="B359" t="s">
        <v>471</v>
      </c>
      <c r="C359" t="s">
        <v>295</v>
      </c>
      <c r="G359" s="18">
        <v>12</v>
      </c>
      <c r="H359" s="1" t="s">
        <v>846</v>
      </c>
      <c r="I359" t="s">
        <v>642</v>
      </c>
      <c r="J359" t="s">
        <v>467</v>
      </c>
      <c r="K359" t="s">
        <v>854</v>
      </c>
      <c r="L359" s="18"/>
    </row>
    <row r="360" spans="1:12" x14ac:dyDescent="0.2">
      <c r="B360" t="s">
        <v>473</v>
      </c>
      <c r="C360" t="s">
        <v>295</v>
      </c>
      <c r="G360" s="18">
        <v>65.8</v>
      </c>
      <c r="I360" t="s">
        <v>469</v>
      </c>
      <c r="J360" t="s">
        <v>361</v>
      </c>
      <c r="K360" t="s">
        <v>855</v>
      </c>
      <c r="L360" s="18"/>
    </row>
    <row r="361" spans="1:12" x14ac:dyDescent="0.2">
      <c r="A361" s="1" t="s">
        <v>856</v>
      </c>
      <c r="B361" t="s">
        <v>642</v>
      </c>
      <c r="C361" t="s">
        <v>467</v>
      </c>
      <c r="I361" t="s">
        <v>471</v>
      </c>
      <c r="J361" t="s">
        <v>361</v>
      </c>
      <c r="K361" t="s">
        <v>857</v>
      </c>
      <c r="L361" s="18"/>
    </row>
    <row r="362" spans="1:12" x14ac:dyDescent="0.2">
      <c r="B362" t="s">
        <v>469</v>
      </c>
      <c r="C362" t="s">
        <v>295</v>
      </c>
      <c r="I362" t="s">
        <v>473</v>
      </c>
      <c r="J362" t="s">
        <v>361</v>
      </c>
      <c r="K362" t="s">
        <v>858</v>
      </c>
      <c r="L362" s="18"/>
    </row>
    <row r="363" spans="1:12" x14ac:dyDescent="0.2">
      <c r="B363" t="s">
        <v>471</v>
      </c>
      <c r="C363" t="s">
        <v>295</v>
      </c>
      <c r="H363" s="1" t="s">
        <v>851</v>
      </c>
      <c r="I363" t="s">
        <v>642</v>
      </c>
      <c r="J363" t="s">
        <v>467</v>
      </c>
      <c r="K363" t="s">
        <v>859</v>
      </c>
      <c r="L363" s="18"/>
    </row>
    <row r="364" spans="1:12" x14ac:dyDescent="0.2">
      <c r="B364" t="s">
        <v>473</v>
      </c>
      <c r="C364" t="s">
        <v>295</v>
      </c>
      <c r="H364" s="1"/>
      <c r="I364" t="s">
        <v>469</v>
      </c>
      <c r="J364" t="s">
        <v>295</v>
      </c>
      <c r="K364" t="s">
        <v>860</v>
      </c>
      <c r="L364" s="18"/>
    </row>
    <row r="365" spans="1:12" x14ac:dyDescent="0.2">
      <c r="A365" s="1" t="s">
        <v>861</v>
      </c>
      <c r="B365" t="s">
        <v>642</v>
      </c>
      <c r="C365" t="s">
        <v>467</v>
      </c>
      <c r="I365" t="s">
        <v>471</v>
      </c>
      <c r="J365" t="s">
        <v>295</v>
      </c>
      <c r="K365" t="s">
        <v>862</v>
      </c>
      <c r="L365" s="18"/>
    </row>
    <row r="366" spans="1:12" x14ac:dyDescent="0.2">
      <c r="B366" t="s">
        <v>469</v>
      </c>
      <c r="C366" t="s">
        <v>295</v>
      </c>
      <c r="I366" t="s">
        <v>473</v>
      </c>
      <c r="J366" t="s">
        <v>295</v>
      </c>
      <c r="K366" t="s">
        <v>863</v>
      </c>
      <c r="L366" s="18"/>
    </row>
    <row r="367" spans="1:12" x14ac:dyDescent="0.2">
      <c r="B367" t="s">
        <v>471</v>
      </c>
      <c r="C367" t="s">
        <v>295</v>
      </c>
      <c r="H367" s="1" t="s">
        <v>856</v>
      </c>
      <c r="I367" t="s">
        <v>642</v>
      </c>
      <c r="J367" t="s">
        <v>467</v>
      </c>
      <c r="K367" t="s">
        <v>864</v>
      </c>
      <c r="L367" s="18"/>
    </row>
    <row r="368" spans="1:12" x14ac:dyDescent="0.2">
      <c r="B368" t="s">
        <v>473</v>
      </c>
      <c r="C368" t="s">
        <v>295</v>
      </c>
      <c r="I368" t="s">
        <v>469</v>
      </c>
      <c r="J368" t="s">
        <v>295</v>
      </c>
      <c r="K368" t="s">
        <v>865</v>
      </c>
      <c r="L368" s="18"/>
    </row>
    <row r="369" spans="1:12" x14ac:dyDescent="0.2">
      <c r="A369" s="1" t="s">
        <v>866</v>
      </c>
      <c r="B369" t="s">
        <v>642</v>
      </c>
      <c r="C369" t="s">
        <v>467</v>
      </c>
      <c r="I369" t="s">
        <v>471</v>
      </c>
      <c r="J369" t="s">
        <v>295</v>
      </c>
      <c r="K369" t="s">
        <v>867</v>
      </c>
      <c r="L369" s="18"/>
    </row>
    <row r="370" spans="1:12" x14ac:dyDescent="0.2">
      <c r="A370" s="1"/>
      <c r="B370" t="s">
        <v>469</v>
      </c>
      <c r="C370" t="s">
        <v>341</v>
      </c>
      <c r="I370" t="s">
        <v>473</v>
      </c>
      <c r="J370" t="s">
        <v>295</v>
      </c>
      <c r="K370" t="s">
        <v>868</v>
      </c>
      <c r="L370" s="18"/>
    </row>
    <row r="371" spans="1:12" x14ac:dyDescent="0.2">
      <c r="B371" t="s">
        <v>471</v>
      </c>
      <c r="C371" t="s">
        <v>341</v>
      </c>
      <c r="H371" s="1" t="s">
        <v>861</v>
      </c>
      <c r="I371" t="s">
        <v>642</v>
      </c>
      <c r="J371" t="s">
        <v>467</v>
      </c>
      <c r="K371" t="s">
        <v>869</v>
      </c>
      <c r="L371" s="18"/>
    </row>
    <row r="372" spans="1:12" x14ac:dyDescent="0.2">
      <c r="B372" t="s">
        <v>473</v>
      </c>
      <c r="C372" t="s">
        <v>341</v>
      </c>
      <c r="I372" t="s">
        <v>469</v>
      </c>
      <c r="J372" t="s">
        <v>295</v>
      </c>
      <c r="K372" t="s">
        <v>870</v>
      </c>
      <c r="L372" s="18"/>
    </row>
    <row r="373" spans="1:12" x14ac:dyDescent="0.2">
      <c r="A373" s="1" t="s">
        <v>871</v>
      </c>
      <c r="B373" t="s">
        <v>642</v>
      </c>
      <c r="C373" t="s">
        <v>467</v>
      </c>
      <c r="I373" t="s">
        <v>471</v>
      </c>
      <c r="J373" t="s">
        <v>295</v>
      </c>
      <c r="K373" t="s">
        <v>872</v>
      </c>
      <c r="L373" s="18"/>
    </row>
    <row r="374" spans="1:12" x14ac:dyDescent="0.2">
      <c r="A374" s="1"/>
      <c r="B374" t="s">
        <v>469</v>
      </c>
      <c r="C374" t="s">
        <v>341</v>
      </c>
      <c r="I374" t="s">
        <v>473</v>
      </c>
      <c r="J374" t="s">
        <v>295</v>
      </c>
      <c r="K374" t="s">
        <v>873</v>
      </c>
      <c r="L374" s="18"/>
    </row>
    <row r="375" spans="1:12" x14ac:dyDescent="0.2">
      <c r="B375" t="s">
        <v>471</v>
      </c>
      <c r="C375" t="s">
        <v>341</v>
      </c>
      <c r="H375" s="1" t="s">
        <v>866</v>
      </c>
      <c r="I375" t="s">
        <v>642</v>
      </c>
      <c r="J375" t="s">
        <v>467</v>
      </c>
      <c r="K375" t="s">
        <v>874</v>
      </c>
      <c r="L375" s="18"/>
    </row>
    <row r="376" spans="1:12" x14ac:dyDescent="0.2">
      <c r="B376" t="s">
        <v>473</v>
      </c>
      <c r="C376" t="s">
        <v>341</v>
      </c>
      <c r="H376" s="1"/>
      <c r="I376" t="s">
        <v>469</v>
      </c>
      <c r="J376" t="s">
        <v>341</v>
      </c>
      <c r="K376" t="s">
        <v>875</v>
      </c>
      <c r="L376" s="18"/>
    </row>
    <row r="377" spans="1:12" x14ac:dyDescent="0.2">
      <c r="A377" s="1" t="s">
        <v>876</v>
      </c>
      <c r="B377" t="s">
        <v>642</v>
      </c>
      <c r="C377" t="s">
        <v>467</v>
      </c>
      <c r="I377" t="s">
        <v>471</v>
      </c>
      <c r="J377" t="s">
        <v>341</v>
      </c>
      <c r="K377" t="s">
        <v>877</v>
      </c>
      <c r="L377" s="18"/>
    </row>
    <row r="378" spans="1:12" x14ac:dyDescent="0.2">
      <c r="A378" s="1"/>
      <c r="B378" t="s">
        <v>469</v>
      </c>
      <c r="C378" t="s">
        <v>341</v>
      </c>
      <c r="I378" t="s">
        <v>473</v>
      </c>
      <c r="J378" t="s">
        <v>341</v>
      </c>
      <c r="K378" t="s">
        <v>878</v>
      </c>
      <c r="L378" s="18"/>
    </row>
    <row r="379" spans="1:12" x14ac:dyDescent="0.2">
      <c r="B379" t="s">
        <v>471</v>
      </c>
      <c r="C379" t="s">
        <v>341</v>
      </c>
      <c r="H379" s="1" t="s">
        <v>871</v>
      </c>
      <c r="I379" t="s">
        <v>642</v>
      </c>
      <c r="J379" t="s">
        <v>467</v>
      </c>
      <c r="K379" t="s">
        <v>879</v>
      </c>
      <c r="L379" s="18"/>
    </row>
    <row r="380" spans="1:12" x14ac:dyDescent="0.2">
      <c r="B380" t="s">
        <v>473</v>
      </c>
      <c r="C380" t="s">
        <v>341</v>
      </c>
      <c r="H380" s="1"/>
      <c r="I380" t="s">
        <v>469</v>
      </c>
      <c r="J380" t="s">
        <v>341</v>
      </c>
      <c r="K380" t="s">
        <v>880</v>
      </c>
      <c r="L380" s="18"/>
    </row>
    <row r="381" spans="1:12" x14ac:dyDescent="0.2">
      <c r="A381" s="1" t="s">
        <v>881</v>
      </c>
      <c r="B381" t="s">
        <v>642</v>
      </c>
      <c r="C381" t="s">
        <v>467</v>
      </c>
      <c r="I381" t="s">
        <v>471</v>
      </c>
      <c r="J381" t="s">
        <v>341</v>
      </c>
      <c r="K381" t="s">
        <v>882</v>
      </c>
      <c r="L381" s="18"/>
    </row>
    <row r="382" spans="1:12" x14ac:dyDescent="0.2">
      <c r="A382" s="1"/>
      <c r="B382" t="s">
        <v>469</v>
      </c>
      <c r="C382" t="s">
        <v>341</v>
      </c>
      <c r="I382" t="s">
        <v>473</v>
      </c>
      <c r="J382" t="s">
        <v>341</v>
      </c>
      <c r="K382" t="s">
        <v>883</v>
      </c>
      <c r="L382" s="18"/>
    </row>
    <row r="383" spans="1:12" x14ac:dyDescent="0.2">
      <c r="B383" t="s">
        <v>471</v>
      </c>
      <c r="C383" t="s">
        <v>341</v>
      </c>
      <c r="H383" s="1" t="s">
        <v>876</v>
      </c>
      <c r="I383" t="s">
        <v>642</v>
      </c>
      <c r="J383" t="s">
        <v>467</v>
      </c>
      <c r="K383" t="s">
        <v>884</v>
      </c>
      <c r="L383" s="18"/>
    </row>
    <row r="384" spans="1:12" x14ac:dyDescent="0.2">
      <c r="B384" t="s">
        <v>473</v>
      </c>
      <c r="C384" t="s">
        <v>341</v>
      </c>
      <c r="H384" s="1"/>
      <c r="I384" t="s">
        <v>469</v>
      </c>
      <c r="J384" t="s">
        <v>341</v>
      </c>
      <c r="K384" t="s">
        <v>885</v>
      </c>
      <c r="L384" s="18"/>
    </row>
    <row r="385" spans="1:12" x14ac:dyDescent="0.2">
      <c r="I385" t="s">
        <v>471</v>
      </c>
      <c r="J385" t="s">
        <v>341</v>
      </c>
      <c r="K385" t="s">
        <v>886</v>
      </c>
      <c r="L385" s="18"/>
    </row>
    <row r="386" spans="1:12" x14ac:dyDescent="0.2">
      <c r="A386" t="s">
        <v>374</v>
      </c>
      <c r="I386" t="s">
        <v>473</v>
      </c>
      <c r="J386" t="s">
        <v>341</v>
      </c>
      <c r="K386" t="s">
        <v>887</v>
      </c>
      <c r="L386" s="18"/>
    </row>
    <row r="387" spans="1:12" x14ac:dyDescent="0.2">
      <c r="H387" s="1" t="s">
        <v>881</v>
      </c>
      <c r="I387" t="s">
        <v>642</v>
      </c>
      <c r="J387" t="s">
        <v>467</v>
      </c>
      <c r="K387" t="s">
        <v>888</v>
      </c>
      <c r="L387" s="18"/>
    </row>
    <row r="388" spans="1:12" x14ac:dyDescent="0.2">
      <c r="A388" t="s">
        <v>377</v>
      </c>
      <c r="H388" s="1"/>
      <c r="I388" t="s">
        <v>469</v>
      </c>
      <c r="J388" t="s">
        <v>341</v>
      </c>
      <c r="K388" t="s">
        <v>889</v>
      </c>
      <c r="L388" s="18"/>
    </row>
    <row r="389" spans="1:12" x14ac:dyDescent="0.2">
      <c r="I389" t="s">
        <v>471</v>
      </c>
      <c r="J389" t="s">
        <v>341</v>
      </c>
      <c r="K389" t="s">
        <v>890</v>
      </c>
      <c r="L389" s="18"/>
    </row>
    <row r="390" spans="1:12" x14ac:dyDescent="0.2">
      <c r="A390" t="s">
        <v>380</v>
      </c>
      <c r="I390" t="s">
        <v>473</v>
      </c>
      <c r="J390" t="s">
        <v>341</v>
      </c>
      <c r="K390" t="s">
        <v>891</v>
      </c>
      <c r="L390" s="18"/>
    </row>
    <row r="391" spans="1:12" x14ac:dyDescent="0.2">
      <c r="L391" s="18"/>
    </row>
    <row r="392" spans="1:12" x14ac:dyDescent="0.2">
      <c r="A392" s="2" t="s">
        <v>383</v>
      </c>
      <c r="H392" t="s">
        <v>374</v>
      </c>
      <c r="K392" t="s">
        <v>385</v>
      </c>
      <c r="L392" s="18"/>
    </row>
    <row r="393" spans="1:12" x14ac:dyDescent="0.2">
      <c r="A393" t="s">
        <v>384</v>
      </c>
      <c r="B393" t="s">
        <v>98</v>
      </c>
      <c r="L393" s="18"/>
    </row>
    <row r="394" spans="1:12" x14ac:dyDescent="0.2">
      <c r="A394" t="s">
        <v>386</v>
      </c>
      <c r="B394" t="s">
        <v>98</v>
      </c>
      <c r="H394" t="s">
        <v>377</v>
      </c>
      <c r="K394" t="s">
        <v>387</v>
      </c>
      <c r="L394" s="18"/>
    </row>
    <row r="395" spans="1:12" x14ac:dyDescent="0.2">
      <c r="A395" t="s">
        <v>116</v>
      </c>
      <c r="B395" t="s">
        <v>98</v>
      </c>
      <c r="L395" s="18"/>
    </row>
    <row r="396" spans="1:12" x14ac:dyDescent="0.2">
      <c r="H396" t="s">
        <v>380</v>
      </c>
      <c r="K396" t="s">
        <v>389</v>
      </c>
      <c r="L396" s="18"/>
    </row>
    <row r="397" spans="1:12" x14ac:dyDescent="0.2">
      <c r="A397" s="2" t="s">
        <v>388</v>
      </c>
      <c r="L397" s="18"/>
    </row>
    <row r="398" spans="1:12" x14ac:dyDescent="0.2">
      <c r="A398" t="s">
        <v>390</v>
      </c>
      <c r="B398" t="s">
        <v>469</v>
      </c>
      <c r="C398" t="s">
        <v>892</v>
      </c>
      <c r="H398" s="2" t="s">
        <v>383</v>
      </c>
      <c r="L398" s="18"/>
    </row>
    <row r="399" spans="1:12" x14ac:dyDescent="0.2">
      <c r="B399" t="s">
        <v>471</v>
      </c>
      <c r="C399" t="s">
        <v>892</v>
      </c>
      <c r="H399" t="s">
        <v>384</v>
      </c>
      <c r="I399" t="s">
        <v>98</v>
      </c>
      <c r="K399" t="s">
        <v>893</v>
      </c>
      <c r="L399" s="18"/>
    </row>
    <row r="400" spans="1:12" x14ac:dyDescent="0.2">
      <c r="B400" t="s">
        <v>473</v>
      </c>
      <c r="C400" t="s">
        <v>892</v>
      </c>
      <c r="H400" t="s">
        <v>386</v>
      </c>
      <c r="I400" t="s">
        <v>98</v>
      </c>
      <c r="K400" t="s">
        <v>894</v>
      </c>
      <c r="L400" s="18"/>
    </row>
    <row r="401" spans="1:12" x14ac:dyDescent="0.2">
      <c r="A401" t="s">
        <v>391</v>
      </c>
      <c r="B401" t="s">
        <v>895</v>
      </c>
      <c r="C401" t="s">
        <v>467</v>
      </c>
      <c r="D401" s="27">
        <v>6</v>
      </c>
      <c r="E401" s="33">
        <v>72</v>
      </c>
      <c r="H401" t="s">
        <v>116</v>
      </c>
      <c r="I401" t="s">
        <v>98</v>
      </c>
      <c r="K401" t="s">
        <v>896</v>
      </c>
      <c r="L401" s="18"/>
    </row>
    <row r="402" spans="1:12" x14ac:dyDescent="0.2">
      <c r="B402" t="s">
        <v>469</v>
      </c>
      <c r="C402" t="s">
        <v>892</v>
      </c>
      <c r="L402" s="18"/>
    </row>
    <row r="403" spans="1:12" x14ac:dyDescent="0.2">
      <c r="H403" s="2" t="s">
        <v>388</v>
      </c>
      <c r="L403" s="18"/>
    </row>
    <row r="404" spans="1:12" x14ac:dyDescent="0.2">
      <c r="H404" t="s">
        <v>390</v>
      </c>
      <c r="I404" t="s">
        <v>469</v>
      </c>
      <c r="J404" t="s">
        <v>892</v>
      </c>
      <c r="K404" t="s">
        <v>897</v>
      </c>
      <c r="L404" s="18"/>
    </row>
    <row r="405" spans="1:12" x14ac:dyDescent="0.2">
      <c r="I405" t="s">
        <v>471</v>
      </c>
      <c r="J405" t="s">
        <v>892</v>
      </c>
      <c r="K405" t="s">
        <v>898</v>
      </c>
      <c r="L405" s="18"/>
    </row>
    <row r="406" spans="1:12" x14ac:dyDescent="0.2">
      <c r="I406" t="s">
        <v>473</v>
      </c>
      <c r="J406" t="s">
        <v>892</v>
      </c>
      <c r="K406" t="s">
        <v>899</v>
      </c>
      <c r="L406" s="18"/>
    </row>
    <row r="407" spans="1:12" x14ac:dyDescent="0.2">
      <c r="G407" s="18">
        <v>11</v>
      </c>
      <c r="H407" t="s">
        <v>391</v>
      </c>
      <c r="I407" t="s">
        <v>895</v>
      </c>
      <c r="J407" t="s">
        <v>467</v>
      </c>
      <c r="K407" t="s">
        <v>900</v>
      </c>
      <c r="L407" s="18"/>
    </row>
    <row r="408" spans="1:12" x14ac:dyDescent="0.2">
      <c r="I408" t="s">
        <v>469</v>
      </c>
      <c r="J408" t="s">
        <v>892</v>
      </c>
      <c r="K408" t="s">
        <v>901</v>
      </c>
      <c r="L408" s="18"/>
    </row>
    <row r="409" spans="1:12" x14ac:dyDescent="0.2">
      <c r="I409" t="s">
        <v>475</v>
      </c>
      <c r="J409" t="s">
        <v>892</v>
      </c>
      <c r="K409" t="s">
        <v>902</v>
      </c>
      <c r="L409" s="18"/>
    </row>
    <row r="410" spans="1:12" x14ac:dyDescent="0.2">
      <c r="I410" t="s">
        <v>471</v>
      </c>
      <c r="J410" t="s">
        <v>892</v>
      </c>
      <c r="K410" t="s">
        <v>903</v>
      </c>
      <c r="L410" s="18"/>
    </row>
    <row r="411" spans="1:12" x14ac:dyDescent="0.2">
      <c r="E411" s="33">
        <v>31</v>
      </c>
      <c r="I411" t="s">
        <v>473</v>
      </c>
      <c r="J411" t="s">
        <v>892</v>
      </c>
      <c r="K411" t="s">
        <v>904</v>
      </c>
      <c r="L411" s="18"/>
    </row>
    <row r="412" spans="1:12" x14ac:dyDescent="0.2">
      <c r="I412" t="s">
        <v>477</v>
      </c>
      <c r="J412" t="s">
        <v>892</v>
      </c>
      <c r="K412" t="s">
        <v>905</v>
      </c>
      <c r="L412" s="18"/>
    </row>
    <row r="413" spans="1:12" x14ac:dyDescent="0.2">
      <c r="L413" s="18"/>
    </row>
    <row r="414" spans="1:12" x14ac:dyDescent="0.2">
      <c r="H414" s="2" t="s">
        <v>395</v>
      </c>
      <c r="L414" s="18"/>
    </row>
    <row r="415" spans="1:12" x14ac:dyDescent="0.2">
      <c r="E415" s="33">
        <v>53</v>
      </c>
      <c r="G415" s="18">
        <v>4</v>
      </c>
      <c r="H415" s="1" t="s">
        <v>396</v>
      </c>
      <c r="J415" t="s">
        <v>467</v>
      </c>
      <c r="K415" t="s">
        <v>906</v>
      </c>
      <c r="L415" s="18"/>
    </row>
    <row r="416" spans="1:12" x14ac:dyDescent="0.2">
      <c r="H416" s="2"/>
      <c r="L416" s="18"/>
    </row>
    <row r="417" spans="7:12" x14ac:dyDescent="0.2">
      <c r="G417" s="18">
        <v>1</v>
      </c>
      <c r="H417" s="1" t="s">
        <v>399</v>
      </c>
      <c r="I417" s="1"/>
      <c r="J417" t="s">
        <v>467</v>
      </c>
      <c r="K417" t="s">
        <v>907</v>
      </c>
      <c r="L417" s="18"/>
    </row>
    <row r="418" spans="7:12" x14ac:dyDescent="0.2">
      <c r="H418" s="4" t="s">
        <v>397</v>
      </c>
      <c r="I418" t="s">
        <v>469</v>
      </c>
      <c r="J418" t="s">
        <v>892</v>
      </c>
      <c r="K418" t="s">
        <v>908</v>
      </c>
      <c r="L418" s="18"/>
    </row>
    <row r="419" spans="7:12" x14ac:dyDescent="0.2">
      <c r="H419" s="4"/>
      <c r="I419" t="s">
        <v>475</v>
      </c>
      <c r="J419" t="s">
        <v>892</v>
      </c>
      <c r="K419" t="s">
        <v>909</v>
      </c>
      <c r="L419" s="18"/>
    </row>
    <row r="420" spans="7:12" x14ac:dyDescent="0.2">
      <c r="H420" s="4"/>
      <c r="I420" t="s">
        <v>477</v>
      </c>
      <c r="J420" t="s">
        <v>892</v>
      </c>
      <c r="K420" t="s">
        <v>910</v>
      </c>
      <c r="L420" s="18"/>
    </row>
    <row r="421" spans="7:12" x14ac:dyDescent="0.2">
      <c r="H421" s="1" t="s">
        <v>402</v>
      </c>
      <c r="I421" s="1"/>
      <c r="J421" t="s">
        <v>467</v>
      </c>
      <c r="K421" t="s">
        <v>911</v>
      </c>
      <c r="L421" s="18"/>
    </row>
    <row r="422" spans="7:12" x14ac:dyDescent="0.2">
      <c r="H422" s="4" t="s">
        <v>397</v>
      </c>
      <c r="I422" t="s">
        <v>469</v>
      </c>
      <c r="J422" t="s">
        <v>892</v>
      </c>
      <c r="K422" t="s">
        <v>912</v>
      </c>
      <c r="L422" s="18"/>
    </row>
    <row r="423" spans="7:12" x14ac:dyDescent="0.2">
      <c r="I423" t="s">
        <v>471</v>
      </c>
      <c r="J423" t="s">
        <v>892</v>
      </c>
      <c r="K423" t="s">
        <v>913</v>
      </c>
      <c r="L423" s="18"/>
    </row>
    <row r="424" spans="7:12" x14ac:dyDescent="0.2">
      <c r="I424" t="s">
        <v>473</v>
      </c>
      <c r="J424" t="s">
        <v>892</v>
      </c>
      <c r="K424" t="s">
        <v>914</v>
      </c>
      <c r="L424" s="18"/>
    </row>
    <row r="425" spans="7:12" x14ac:dyDescent="0.2">
      <c r="H425" s="1" t="s">
        <v>404</v>
      </c>
      <c r="I425" s="1"/>
      <c r="J425" t="s">
        <v>467</v>
      </c>
      <c r="K425" t="s">
        <v>915</v>
      </c>
      <c r="L425" s="18"/>
    </row>
    <row r="426" spans="7:12" x14ac:dyDescent="0.2">
      <c r="H426" s="4" t="s">
        <v>397</v>
      </c>
      <c r="I426" t="s">
        <v>469</v>
      </c>
      <c r="J426" t="s">
        <v>892</v>
      </c>
      <c r="K426" t="s">
        <v>916</v>
      </c>
      <c r="L426" s="18"/>
    </row>
    <row r="427" spans="7:12" x14ac:dyDescent="0.2">
      <c r="I427" t="s">
        <v>471</v>
      </c>
      <c r="J427" t="s">
        <v>892</v>
      </c>
      <c r="K427" t="s">
        <v>917</v>
      </c>
      <c r="L427" s="18"/>
    </row>
    <row r="428" spans="7:12" x14ac:dyDescent="0.2">
      <c r="I428" t="s">
        <v>473</v>
      </c>
      <c r="J428" t="s">
        <v>892</v>
      </c>
      <c r="K428" t="s">
        <v>918</v>
      </c>
      <c r="L428" s="18"/>
    </row>
    <row r="429" spans="7:12" x14ac:dyDescent="0.2">
      <c r="H429" s="1" t="s">
        <v>406</v>
      </c>
      <c r="J429" t="s">
        <v>467</v>
      </c>
      <c r="K429" t="s">
        <v>919</v>
      </c>
      <c r="L429" s="18"/>
    </row>
    <row r="430" spans="7:12" x14ac:dyDescent="0.2">
      <c r="H430" s="2" t="s">
        <v>410</v>
      </c>
      <c r="L430" s="18"/>
    </row>
    <row r="431" spans="7:12" x14ac:dyDescent="0.2">
      <c r="H431" s="1" t="s">
        <v>412</v>
      </c>
      <c r="I431" s="1"/>
      <c r="J431" t="s">
        <v>467</v>
      </c>
      <c r="K431" t="s">
        <v>920</v>
      </c>
      <c r="L431" s="18"/>
    </row>
    <row r="432" spans="7:12" x14ac:dyDescent="0.2">
      <c r="I432" t="s">
        <v>160</v>
      </c>
      <c r="L432" s="18"/>
    </row>
    <row r="433" spans="8:12" x14ac:dyDescent="0.2">
      <c r="H433" s="1" t="s">
        <v>415</v>
      </c>
      <c r="I433" s="1" t="s">
        <v>92</v>
      </c>
      <c r="K433" t="s">
        <v>921</v>
      </c>
      <c r="L433" s="18"/>
    </row>
    <row r="434" spans="8:12" x14ac:dyDescent="0.2">
      <c r="I434" t="s">
        <v>160</v>
      </c>
      <c r="L434" s="18"/>
    </row>
    <row r="435" spans="8:12" x14ac:dyDescent="0.2">
      <c r="H435" s="1" t="s">
        <v>418</v>
      </c>
      <c r="I435" s="1" t="s">
        <v>92</v>
      </c>
      <c r="K435" t="s">
        <v>922</v>
      </c>
      <c r="L435" s="18"/>
    </row>
    <row r="436" spans="8:12" x14ac:dyDescent="0.2">
      <c r="I436" t="s">
        <v>160</v>
      </c>
      <c r="L436" s="18"/>
    </row>
    <row r="437" spans="8:12" x14ac:dyDescent="0.2">
      <c r="H437" s="1" t="s">
        <v>419</v>
      </c>
      <c r="K437" t="s">
        <v>427</v>
      </c>
      <c r="L437" s="18"/>
    </row>
    <row r="438" spans="8:12" x14ac:dyDescent="0.2">
      <c r="L438" s="18"/>
    </row>
    <row r="439" spans="8:12" x14ac:dyDescent="0.2">
      <c r="H439" s="1" t="s">
        <v>420</v>
      </c>
      <c r="J439" t="s">
        <v>467</v>
      </c>
      <c r="K439" t="s">
        <v>923</v>
      </c>
      <c r="L439" s="18"/>
    </row>
    <row r="440" spans="8:12" x14ac:dyDescent="0.2">
      <c r="L440" s="18"/>
    </row>
    <row r="441" spans="8:12" x14ac:dyDescent="0.2">
      <c r="H441" s="1" t="s">
        <v>422</v>
      </c>
      <c r="I441" s="1"/>
      <c r="J441" t="s">
        <v>467</v>
      </c>
      <c r="K441" t="s">
        <v>924</v>
      </c>
      <c r="L441" s="18"/>
    </row>
    <row r="442" spans="8:12" x14ac:dyDescent="0.2">
      <c r="L442" s="18"/>
    </row>
    <row r="443" spans="8:12" x14ac:dyDescent="0.2">
      <c r="H443" s="1" t="s">
        <v>424</v>
      </c>
      <c r="I443" s="1"/>
      <c r="J443" t="s">
        <v>467</v>
      </c>
      <c r="K443" t="s">
        <v>925</v>
      </c>
      <c r="L443" s="18"/>
    </row>
    <row r="444" spans="8:12" x14ac:dyDescent="0.2">
      <c r="L444" s="18"/>
    </row>
    <row r="445" spans="8:12" x14ac:dyDescent="0.2">
      <c r="H445" s="1" t="s">
        <v>426</v>
      </c>
      <c r="I445" s="1" t="s">
        <v>92</v>
      </c>
      <c r="L445" s="18"/>
    </row>
    <row r="446" spans="8:12" x14ac:dyDescent="0.2">
      <c r="I446" t="s">
        <v>428</v>
      </c>
      <c r="J446" t="s">
        <v>467</v>
      </c>
      <c r="K446" t="s">
        <v>926</v>
      </c>
      <c r="L446" s="18"/>
    </row>
    <row r="447" spans="8:12" x14ac:dyDescent="0.2">
      <c r="I447" t="s">
        <v>431</v>
      </c>
      <c r="J447" t="s">
        <v>467</v>
      </c>
      <c r="K447" t="s">
        <v>927</v>
      </c>
      <c r="L447" s="18"/>
    </row>
    <row r="448" spans="8:12" x14ac:dyDescent="0.2">
      <c r="I448" t="s">
        <v>430</v>
      </c>
      <c r="J448" t="s">
        <v>467</v>
      </c>
      <c r="K448" t="s">
        <v>928</v>
      </c>
      <c r="L448" s="18"/>
    </row>
    <row r="449" spans="5:12" x14ac:dyDescent="0.2">
      <c r="E449" s="33">
        <v>1</v>
      </c>
      <c r="H449" s="1" t="s">
        <v>433</v>
      </c>
      <c r="I449" s="1" t="s">
        <v>92</v>
      </c>
      <c r="K449" t="s">
        <v>929</v>
      </c>
      <c r="L449" s="18"/>
    </row>
    <row r="450" spans="5:12" x14ac:dyDescent="0.2">
      <c r="I450" t="s">
        <v>160</v>
      </c>
      <c r="L450" s="18"/>
    </row>
    <row r="451" spans="5:12" x14ac:dyDescent="0.2">
      <c r="H451" s="1" t="s">
        <v>434</v>
      </c>
      <c r="J451" t="s">
        <v>467</v>
      </c>
      <c r="K451" t="s">
        <v>930</v>
      </c>
      <c r="L451" s="18"/>
    </row>
    <row r="452" spans="5:12" x14ac:dyDescent="0.2">
      <c r="H452" s="1" t="s">
        <v>436</v>
      </c>
      <c r="K452" t="s">
        <v>931</v>
      </c>
      <c r="L452" s="18"/>
    </row>
    <row r="453" spans="5:12" x14ac:dyDescent="0.2">
      <c r="L453" s="18"/>
    </row>
    <row r="454" spans="5:12" x14ac:dyDescent="0.2">
      <c r="H454" s="2" t="s">
        <v>437</v>
      </c>
      <c r="L454" s="18"/>
    </row>
    <row r="455" spans="5:12" x14ac:dyDescent="0.2">
      <c r="H455" t="s">
        <v>439</v>
      </c>
      <c r="J455" t="s">
        <v>467</v>
      </c>
      <c r="K455" t="s">
        <v>932</v>
      </c>
      <c r="L455" s="18"/>
    </row>
    <row r="456" spans="5:12" x14ac:dyDescent="0.2">
      <c r="H456" t="s">
        <v>441</v>
      </c>
      <c r="J456" t="s">
        <v>467</v>
      </c>
      <c r="K456" t="s">
        <v>933</v>
      </c>
      <c r="L456" s="18"/>
    </row>
  </sheetData>
  <hyperlinks>
    <hyperlink ref="D3" r:id="rId1" xr:uid="{7B56902C-E301-4F58-B35E-70615FC1D6E2}"/>
    <hyperlink ref="G3" r:id="rId2" xr:uid="{615D7934-2729-4B94-A404-1733B7B141FD}"/>
    <hyperlink ref="L3" r:id="rId3" xr:uid="{7D7662CB-4819-DB4E-AA5C-706351FC4F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64"/>
  <sheetViews>
    <sheetView tabSelected="1" zoomScale="150" workbookViewId="0">
      <pane xSplit="3" ySplit="15" topLeftCell="D16" activePane="bottomRight" state="frozen"/>
      <selection pane="topRight"/>
      <selection pane="bottomLeft"/>
      <selection pane="bottomRight" activeCell="E23" sqref="E23"/>
    </sheetView>
  </sheetViews>
  <sheetFormatPr baseColWidth="10" defaultColWidth="8.83203125" defaultRowHeight="15" x14ac:dyDescent="0.2"/>
  <cols>
    <col min="1" max="1" width="33.33203125" customWidth="1"/>
    <col min="2" max="2" width="11" customWidth="1"/>
    <col min="3" max="3" width="20.1640625" customWidth="1"/>
    <col min="4" max="4" width="16.5" style="17" customWidth="1"/>
    <col min="5" max="9" width="9.5" style="17" bestFit="1" customWidth="1"/>
    <col min="10" max="11" width="9.1640625" style="17"/>
    <col min="12" max="12" width="9.5" style="17" bestFit="1" customWidth="1"/>
    <col min="13" max="14" width="9.1640625" style="17"/>
    <col min="15" max="21" width="9.5" style="17" bestFit="1" customWidth="1"/>
    <col min="22" max="22" width="9.1640625" style="17"/>
    <col min="23" max="23" width="9.5" style="18" bestFit="1" customWidth="1"/>
    <col min="24" max="24" width="9.1640625" style="17"/>
    <col min="33" max="33" width="9.1640625" style="18"/>
    <col min="34" max="34" width="9.5" style="18" bestFit="1" customWidth="1"/>
    <col min="35" max="35" width="9.1640625" style="18"/>
    <col min="36" max="36" width="8.83203125" style="43"/>
    <col min="37" max="37" width="9.1640625" style="18"/>
    <col min="38" max="38" width="9.5" bestFit="1" customWidth="1"/>
    <col min="41" max="41" width="9.1640625" style="18"/>
    <col min="49" max="49" width="9.1640625" style="18"/>
    <col min="50" max="50" width="9.5" style="18" bestFit="1" customWidth="1"/>
    <col min="51" max="51" width="9.1640625" style="18"/>
    <col min="52" max="52" width="9.5" style="18" bestFit="1" customWidth="1"/>
    <col min="53" max="53" width="9.5" bestFit="1" customWidth="1"/>
    <col min="58" max="59" width="9.1640625" style="18"/>
    <col min="60" max="61" width="9.5" style="18" bestFit="1" customWidth="1"/>
    <col min="62" max="62" width="9.5" style="17" bestFit="1" customWidth="1"/>
    <col min="63" max="63" width="9.1640625" style="18"/>
    <col min="64" max="64" width="9.5" bestFit="1" customWidth="1"/>
    <col min="66" max="67" width="9.1640625" style="18"/>
    <col min="68" max="68" width="9.5" style="18" bestFit="1" customWidth="1"/>
    <col min="69" max="70" width="9.5" bestFit="1" customWidth="1"/>
    <col min="72" max="72" width="9.5" bestFit="1" customWidth="1"/>
    <col min="78" max="78" width="9.5" bestFit="1" customWidth="1"/>
    <col min="83" max="83" width="9.1640625" style="18"/>
    <col min="84" max="86" width="9.5" style="18" bestFit="1" customWidth="1"/>
    <col min="87" max="87" width="9.5" bestFit="1" customWidth="1"/>
    <col min="89" max="89" width="9.1640625" style="18"/>
    <col min="90" max="90" width="9.5" style="18" bestFit="1" customWidth="1"/>
    <col min="91" max="91" width="9.5" bestFit="1" customWidth="1"/>
    <col min="93" max="94" width="9.1640625" style="18"/>
    <col min="95" max="95" width="9.5" bestFit="1" customWidth="1"/>
    <col min="97" max="97" width="9.5" bestFit="1" customWidth="1"/>
    <col min="98" max="98" width="8.83203125" style="50"/>
    <col min="104" max="104" width="8.83203125" style="18"/>
    <col min="105" max="108" width="9.5" bestFit="1" customWidth="1"/>
    <col min="109" max="112" width="9.5" style="18" bestFit="1" customWidth="1"/>
    <col min="113" max="115" width="9.5" bestFit="1" customWidth="1"/>
    <col min="118" max="118" width="8.83203125" style="18"/>
    <col min="119" max="119" width="9.5" style="18" bestFit="1" customWidth="1"/>
    <col min="120" max="120" width="9.5" bestFit="1" customWidth="1"/>
    <col min="122" max="125" width="9.5" bestFit="1" customWidth="1"/>
    <col min="126" max="130" width="9.5" style="18" bestFit="1" customWidth="1"/>
    <col min="131" max="132" width="9.5" bestFit="1" customWidth="1"/>
    <col min="133" max="133" width="8.83203125" style="18"/>
    <col min="134" max="137" width="9.5" style="18" bestFit="1" customWidth="1"/>
    <col min="138" max="138" width="8.83203125" style="18"/>
    <col min="139" max="139" width="10.83203125" bestFit="1" customWidth="1"/>
    <col min="142" max="142" width="8.83203125" style="18"/>
    <col min="143" max="143" width="10.83203125" bestFit="1" customWidth="1"/>
    <col min="146" max="146" width="8.83203125" style="50"/>
    <col min="147" max="147" width="10.5" style="50" bestFit="1" customWidth="1"/>
  </cols>
  <sheetData>
    <row r="1" spans="1:147" x14ac:dyDescent="0.2">
      <c r="D1" s="71" t="s">
        <v>934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147" x14ac:dyDescent="0.2">
      <c r="A2" s="2" t="s">
        <v>3</v>
      </c>
      <c r="C2" s="38" t="s">
        <v>4</v>
      </c>
      <c r="EQ2" s="57"/>
    </row>
    <row r="3" spans="1:147" x14ac:dyDescent="0.2">
      <c r="A3" t="s">
        <v>6</v>
      </c>
      <c r="C3" t="s">
        <v>10</v>
      </c>
      <c r="D3" s="22" t="s">
        <v>935</v>
      </c>
      <c r="E3" s="22" t="s">
        <v>935</v>
      </c>
      <c r="F3" s="22" t="s">
        <v>935</v>
      </c>
      <c r="G3" s="22" t="s">
        <v>935</v>
      </c>
      <c r="H3" s="22" t="s">
        <v>935</v>
      </c>
      <c r="I3" s="22" t="s">
        <v>935</v>
      </c>
      <c r="J3" s="22" t="s">
        <v>935</v>
      </c>
      <c r="K3" s="22" t="s">
        <v>935</v>
      </c>
      <c r="L3" s="22" t="s">
        <v>935</v>
      </c>
      <c r="M3" s="22" t="s">
        <v>935</v>
      </c>
      <c r="N3" s="22" t="s">
        <v>935</v>
      </c>
      <c r="O3" s="22" t="s">
        <v>935</v>
      </c>
      <c r="P3" s="22" t="s">
        <v>935</v>
      </c>
      <c r="Q3" s="22" t="s">
        <v>935</v>
      </c>
      <c r="R3" s="22" t="s">
        <v>935</v>
      </c>
      <c r="S3" s="22" t="s">
        <v>935</v>
      </c>
      <c r="T3" s="22" t="s">
        <v>935</v>
      </c>
      <c r="U3" s="22" t="s">
        <v>935</v>
      </c>
      <c r="V3" s="22" t="s">
        <v>935</v>
      </c>
      <c r="W3" s="19" t="s">
        <v>935</v>
      </c>
      <c r="X3" s="22" t="s">
        <v>936</v>
      </c>
      <c r="Y3" s="15" t="s">
        <v>936</v>
      </c>
      <c r="Z3" s="15" t="s">
        <v>936</v>
      </c>
      <c r="AA3" s="15" t="s">
        <v>936</v>
      </c>
      <c r="AB3" s="15" t="s">
        <v>936</v>
      </c>
      <c r="AC3" s="15" t="s">
        <v>936</v>
      </c>
      <c r="AD3" s="15" t="s">
        <v>936</v>
      </c>
      <c r="AE3" s="15" t="s">
        <v>936</v>
      </c>
      <c r="AF3" s="15" t="s">
        <v>936</v>
      </c>
      <c r="AG3" s="19" t="s">
        <v>936</v>
      </c>
      <c r="AH3" s="19" t="s">
        <v>937</v>
      </c>
      <c r="AI3" s="19" t="s">
        <v>938</v>
      </c>
      <c r="AJ3" s="44" t="s">
        <v>7</v>
      </c>
      <c r="AK3" s="19" t="s">
        <v>8</v>
      </c>
      <c r="AL3" s="15" t="s">
        <v>939</v>
      </c>
      <c r="AM3" s="15" t="s">
        <v>939</v>
      </c>
      <c r="AN3" s="15" t="s">
        <v>939</v>
      </c>
      <c r="AO3" s="19" t="s">
        <v>939</v>
      </c>
      <c r="AP3" s="19" t="s">
        <v>940</v>
      </c>
      <c r="AQ3" s="11" t="s">
        <v>940</v>
      </c>
      <c r="AR3" s="11" t="s">
        <v>940</v>
      </c>
      <c r="AS3" s="11" t="s">
        <v>940</v>
      </c>
      <c r="AT3" s="11" t="s">
        <v>940</v>
      </c>
      <c r="AU3" s="11" t="s">
        <v>940</v>
      </c>
      <c r="AV3" s="11" t="s">
        <v>940</v>
      </c>
      <c r="AW3" s="11" t="s">
        <v>940</v>
      </c>
      <c r="AX3" s="19" t="s">
        <v>941</v>
      </c>
      <c r="AY3" s="19" t="s">
        <v>942</v>
      </c>
      <c r="AZ3" s="19" t="s">
        <v>943</v>
      </c>
      <c r="BA3" s="15" t="s">
        <v>944</v>
      </c>
      <c r="BB3" s="15" t="s">
        <v>944</v>
      </c>
      <c r="BC3" s="15" t="s">
        <v>944</v>
      </c>
      <c r="BD3" s="15" t="s">
        <v>944</v>
      </c>
      <c r="BE3" s="15" t="s">
        <v>944</v>
      </c>
      <c r="BF3" s="19" t="s">
        <v>944</v>
      </c>
      <c r="BG3" s="19" t="s">
        <v>945</v>
      </c>
      <c r="BH3" s="19" t="s">
        <v>946</v>
      </c>
      <c r="BI3" s="19" t="s">
        <v>947</v>
      </c>
      <c r="BJ3" s="22" t="s">
        <v>948</v>
      </c>
      <c r="BK3" s="19" t="s">
        <v>948</v>
      </c>
      <c r="BL3" s="15" t="s">
        <v>949</v>
      </c>
      <c r="BM3" s="15" t="s">
        <v>949</v>
      </c>
      <c r="BN3" s="19" t="s">
        <v>949</v>
      </c>
      <c r="BO3" s="19" t="s">
        <v>950</v>
      </c>
      <c r="BP3" s="19" t="s">
        <v>951</v>
      </c>
      <c r="BQ3" s="15" t="s">
        <v>952</v>
      </c>
      <c r="BR3" s="15" t="s">
        <v>952</v>
      </c>
      <c r="BS3" s="15" t="s">
        <v>952</v>
      </c>
      <c r="BT3" s="15" t="s">
        <v>952</v>
      </c>
      <c r="BU3" s="15" t="s">
        <v>952</v>
      </c>
      <c r="BV3" s="15" t="s">
        <v>952</v>
      </c>
      <c r="BW3" s="15" t="s">
        <v>952</v>
      </c>
      <c r="BX3" s="15" t="s">
        <v>952</v>
      </c>
      <c r="BY3" s="15" t="s">
        <v>952</v>
      </c>
      <c r="BZ3" s="15" t="s">
        <v>952</v>
      </c>
      <c r="CA3" s="15" t="s">
        <v>952</v>
      </c>
      <c r="CB3" s="15" t="s">
        <v>952</v>
      </c>
      <c r="CC3" s="15" t="s">
        <v>952</v>
      </c>
      <c r="CD3" s="15" t="s">
        <v>952</v>
      </c>
      <c r="CE3" s="19" t="s">
        <v>952</v>
      </c>
      <c r="CF3" s="19" t="s">
        <v>953</v>
      </c>
      <c r="CG3" s="19" t="s">
        <v>954</v>
      </c>
      <c r="CH3" s="19" t="s">
        <v>955</v>
      </c>
      <c r="CI3" s="15" t="s">
        <v>956</v>
      </c>
      <c r="CJ3" s="15" t="s">
        <v>956</v>
      </c>
      <c r="CK3" s="19" t="s">
        <v>956</v>
      </c>
      <c r="CL3" s="19" t="s">
        <v>957</v>
      </c>
      <c r="CM3" s="15" t="s">
        <v>958</v>
      </c>
      <c r="CN3" s="15" t="s">
        <v>958</v>
      </c>
      <c r="CO3" s="19" t="s">
        <v>958</v>
      </c>
      <c r="CP3" s="18" t="s">
        <v>959</v>
      </c>
      <c r="CQ3" s="15" t="s">
        <v>960</v>
      </c>
      <c r="CR3" s="15" t="s">
        <v>960</v>
      </c>
      <c r="CS3" s="15" t="s">
        <v>960</v>
      </c>
      <c r="CT3" s="51" t="s">
        <v>960</v>
      </c>
      <c r="CU3" s="19" t="s">
        <v>961</v>
      </c>
      <c r="CV3" s="11" t="s">
        <v>961</v>
      </c>
      <c r="CW3" s="11" t="s">
        <v>961</v>
      </c>
      <c r="CX3" s="11" t="s">
        <v>961</v>
      </c>
      <c r="CY3" s="11" t="s">
        <v>961</v>
      </c>
      <c r="CZ3" s="11" t="s">
        <v>961</v>
      </c>
      <c r="DA3" s="15" t="s">
        <v>962</v>
      </c>
      <c r="DB3" s="15" t="s">
        <v>962</v>
      </c>
      <c r="DC3" s="15" t="s">
        <v>962</v>
      </c>
      <c r="DD3" s="15" t="s">
        <v>962</v>
      </c>
      <c r="DE3" s="19" t="s">
        <v>962</v>
      </c>
      <c r="DF3" s="19" t="s">
        <v>11</v>
      </c>
      <c r="DG3" s="19" t="s">
        <v>963</v>
      </c>
      <c r="DH3" s="19" t="s">
        <v>964</v>
      </c>
      <c r="DI3" s="15" t="s">
        <v>965</v>
      </c>
      <c r="DJ3" s="15" t="s">
        <v>965</v>
      </c>
      <c r="DK3" s="15" t="s">
        <v>965</v>
      </c>
      <c r="DL3" s="15" t="s">
        <v>965</v>
      </c>
      <c r="DM3" s="15" t="s">
        <v>965</v>
      </c>
      <c r="DN3" s="19" t="s">
        <v>965</v>
      </c>
      <c r="DO3" s="19" t="s">
        <v>966</v>
      </c>
      <c r="DP3" s="15" t="s">
        <v>967</v>
      </c>
      <c r="DQ3" s="15" t="s">
        <v>967</v>
      </c>
      <c r="DR3" s="15" t="s">
        <v>967</v>
      </c>
      <c r="DS3" s="15" t="s">
        <v>967</v>
      </c>
      <c r="DT3" s="15" t="s">
        <v>967</v>
      </c>
      <c r="DU3" s="15" t="s">
        <v>967</v>
      </c>
      <c r="DV3" s="19" t="s">
        <v>967</v>
      </c>
      <c r="DW3" s="19" t="s">
        <v>968</v>
      </c>
      <c r="DX3" s="19" t="s">
        <v>969</v>
      </c>
      <c r="DY3" s="19" t="s">
        <v>970</v>
      </c>
      <c r="DZ3" s="19" t="s">
        <v>971</v>
      </c>
      <c r="EA3" s="15" t="s">
        <v>972</v>
      </c>
      <c r="EB3" s="15" t="s">
        <v>972</v>
      </c>
      <c r="EC3" s="19" t="s">
        <v>972</v>
      </c>
      <c r="ED3" s="19" t="s">
        <v>973</v>
      </c>
      <c r="EE3" s="19" t="s">
        <v>974</v>
      </c>
      <c r="EF3" s="19" t="s">
        <v>975</v>
      </c>
      <c r="EG3" s="19" t="s">
        <v>976</v>
      </c>
      <c r="EH3" s="18" t="s">
        <v>977</v>
      </c>
      <c r="EI3" t="s">
        <v>978</v>
      </c>
      <c r="EJ3" t="s">
        <v>978</v>
      </c>
      <c r="EK3" t="s">
        <v>978</v>
      </c>
      <c r="EL3" s="18" t="s">
        <v>978</v>
      </c>
      <c r="EM3" t="s">
        <v>979</v>
      </c>
      <c r="EN3" t="s">
        <v>979</v>
      </c>
      <c r="EO3" t="s">
        <v>979</v>
      </c>
      <c r="EP3" t="s">
        <v>979</v>
      </c>
      <c r="EQ3" s="50" t="s">
        <v>980</v>
      </c>
    </row>
    <row r="4" spans="1:147" x14ac:dyDescent="0.2">
      <c r="A4" t="s">
        <v>13</v>
      </c>
      <c r="B4" s="10"/>
      <c r="C4" t="s">
        <v>14</v>
      </c>
      <c r="D4" s="23">
        <v>43983</v>
      </c>
      <c r="E4" s="23">
        <v>43983</v>
      </c>
      <c r="F4" s="23">
        <v>43983</v>
      </c>
      <c r="G4" s="23">
        <v>43983</v>
      </c>
      <c r="H4" s="23">
        <v>43983</v>
      </c>
      <c r="I4" s="23">
        <v>43983</v>
      </c>
      <c r="J4" s="23">
        <v>43983</v>
      </c>
      <c r="K4" s="23">
        <v>43983</v>
      </c>
      <c r="L4" s="23">
        <v>43983</v>
      </c>
      <c r="M4" s="23">
        <v>43983</v>
      </c>
      <c r="N4" s="23">
        <v>43983</v>
      </c>
      <c r="O4" s="23">
        <v>43983</v>
      </c>
      <c r="P4" s="23">
        <v>43983</v>
      </c>
      <c r="Q4" s="23">
        <v>43983</v>
      </c>
      <c r="R4" s="23">
        <v>43983</v>
      </c>
      <c r="S4" s="23">
        <v>43983</v>
      </c>
      <c r="T4" s="23">
        <v>43983</v>
      </c>
      <c r="U4" s="23">
        <v>43983</v>
      </c>
      <c r="V4" s="23">
        <v>43983</v>
      </c>
      <c r="W4" s="20">
        <v>43983</v>
      </c>
      <c r="X4" s="23">
        <v>43988</v>
      </c>
      <c r="Y4" s="16">
        <v>43988</v>
      </c>
      <c r="Z4" s="16">
        <v>43988</v>
      </c>
      <c r="AA4" s="16">
        <v>43988</v>
      </c>
      <c r="AB4" s="16">
        <v>43988</v>
      </c>
      <c r="AC4" s="16">
        <v>43988</v>
      </c>
      <c r="AD4" s="16">
        <v>43988</v>
      </c>
      <c r="AE4" s="16">
        <v>43988</v>
      </c>
      <c r="AF4" s="16">
        <v>43988</v>
      </c>
      <c r="AG4" s="20">
        <v>43988</v>
      </c>
      <c r="AH4" s="20">
        <v>43973</v>
      </c>
      <c r="AI4" s="20">
        <v>43983</v>
      </c>
      <c r="AJ4" s="45">
        <v>43986</v>
      </c>
      <c r="AK4" s="20">
        <v>43977</v>
      </c>
      <c r="AL4" s="16">
        <v>43974</v>
      </c>
      <c r="AM4" s="16">
        <v>43974</v>
      </c>
      <c r="AN4" s="16">
        <v>43974</v>
      </c>
      <c r="AO4" s="20">
        <v>43974</v>
      </c>
      <c r="AP4" s="20">
        <v>43974</v>
      </c>
      <c r="AQ4" s="7">
        <v>43974</v>
      </c>
      <c r="AR4" s="7">
        <v>43974</v>
      </c>
      <c r="AS4" s="7">
        <v>43974</v>
      </c>
      <c r="AT4" s="7">
        <v>43974</v>
      </c>
      <c r="AU4" s="7">
        <v>43974</v>
      </c>
      <c r="AV4" s="7">
        <v>43974</v>
      </c>
      <c r="AW4" s="7">
        <v>43974</v>
      </c>
      <c r="AX4" s="20">
        <v>43961</v>
      </c>
      <c r="AY4" s="20">
        <v>43952</v>
      </c>
      <c r="AZ4" s="20">
        <v>43995</v>
      </c>
      <c r="BA4" s="16">
        <v>43979</v>
      </c>
      <c r="BB4" s="16">
        <v>43979</v>
      </c>
      <c r="BC4" s="16">
        <v>43979</v>
      </c>
      <c r="BD4" s="16">
        <v>43979</v>
      </c>
      <c r="BE4" s="16">
        <v>43979</v>
      </c>
      <c r="BF4" s="20">
        <v>43979</v>
      </c>
      <c r="BG4" s="20">
        <v>43979</v>
      </c>
      <c r="BH4" s="20">
        <v>43974</v>
      </c>
      <c r="BI4" s="20">
        <v>43972</v>
      </c>
      <c r="BJ4" s="23">
        <v>43972</v>
      </c>
      <c r="BK4" s="20">
        <v>43972</v>
      </c>
      <c r="BL4" s="16">
        <v>43971</v>
      </c>
      <c r="BM4" s="16">
        <v>43971</v>
      </c>
      <c r="BN4" s="20">
        <v>43971</v>
      </c>
      <c r="BO4" s="20">
        <v>43988</v>
      </c>
      <c r="BP4" s="20">
        <v>44011</v>
      </c>
      <c r="BQ4" s="16">
        <v>44007</v>
      </c>
      <c r="BR4" s="16">
        <v>44007</v>
      </c>
      <c r="BS4" s="16">
        <v>44007</v>
      </c>
      <c r="BT4" s="16">
        <v>44007</v>
      </c>
      <c r="BU4" s="16">
        <v>44007</v>
      </c>
      <c r="BV4" s="16">
        <v>44007</v>
      </c>
      <c r="BW4" s="16">
        <v>44007</v>
      </c>
      <c r="BX4" s="16">
        <v>44007</v>
      </c>
      <c r="BY4" s="16">
        <v>44007</v>
      </c>
      <c r="BZ4" s="16">
        <v>44007</v>
      </c>
      <c r="CA4" s="16">
        <v>44007</v>
      </c>
      <c r="CB4" s="16">
        <v>44007</v>
      </c>
      <c r="CC4" s="16">
        <v>44007</v>
      </c>
      <c r="CD4" s="16">
        <v>44007</v>
      </c>
      <c r="CE4" s="20">
        <v>44007</v>
      </c>
      <c r="CF4" s="20">
        <v>43997</v>
      </c>
      <c r="CG4" s="20">
        <v>44007</v>
      </c>
      <c r="CH4" s="20">
        <v>43998</v>
      </c>
      <c r="CI4" s="16">
        <v>44000</v>
      </c>
      <c r="CJ4" s="16">
        <v>44000</v>
      </c>
      <c r="CK4" s="20">
        <v>44000</v>
      </c>
      <c r="CL4" s="20">
        <v>43999</v>
      </c>
      <c r="CM4" s="16">
        <v>44004</v>
      </c>
      <c r="CN4" s="16">
        <v>44004</v>
      </c>
      <c r="CO4" s="20">
        <v>44004</v>
      </c>
      <c r="CP4" s="20">
        <v>43985</v>
      </c>
      <c r="CQ4" s="16">
        <v>43991</v>
      </c>
      <c r="CR4" s="16">
        <v>43991</v>
      </c>
      <c r="CS4" s="16">
        <v>43991</v>
      </c>
      <c r="CT4" s="52">
        <v>43991</v>
      </c>
      <c r="CU4" s="20">
        <v>43993</v>
      </c>
      <c r="CV4" s="7">
        <v>43993</v>
      </c>
      <c r="CW4" s="7">
        <v>43993</v>
      </c>
      <c r="CX4" s="7">
        <v>43993</v>
      </c>
      <c r="CY4" s="7">
        <v>43993</v>
      </c>
      <c r="CZ4" s="7">
        <v>43993</v>
      </c>
      <c r="DA4" s="16">
        <v>44047</v>
      </c>
      <c r="DB4" s="16">
        <v>44047</v>
      </c>
      <c r="DC4" s="16">
        <v>44047</v>
      </c>
      <c r="DD4" s="16">
        <v>44047</v>
      </c>
      <c r="DE4" s="20">
        <v>44047</v>
      </c>
      <c r="DF4" s="20">
        <v>44007</v>
      </c>
      <c r="DG4" s="20">
        <v>43984</v>
      </c>
      <c r="DH4" s="20">
        <v>43975</v>
      </c>
      <c r="DI4" s="16">
        <v>44019</v>
      </c>
      <c r="DJ4" s="16">
        <v>44019</v>
      </c>
      <c r="DK4" s="16">
        <v>44019</v>
      </c>
      <c r="DL4" s="16">
        <v>44019</v>
      </c>
      <c r="DM4" s="16">
        <v>44019</v>
      </c>
      <c r="DN4" s="20">
        <v>44019</v>
      </c>
      <c r="DO4" s="20">
        <v>44013</v>
      </c>
      <c r="DP4" s="16">
        <v>44022</v>
      </c>
      <c r="DQ4" s="16">
        <v>44022</v>
      </c>
      <c r="DR4" s="16">
        <v>44022</v>
      </c>
      <c r="DS4" s="16">
        <v>44022</v>
      </c>
      <c r="DT4" s="16">
        <v>44022</v>
      </c>
      <c r="DU4" s="16">
        <v>44022</v>
      </c>
      <c r="DV4" s="20">
        <v>44022</v>
      </c>
      <c r="DW4" s="20">
        <v>44020</v>
      </c>
      <c r="DX4" s="20">
        <v>44015</v>
      </c>
      <c r="DY4" s="20">
        <v>44026</v>
      </c>
      <c r="DZ4" s="20">
        <v>44053</v>
      </c>
      <c r="EA4" s="16">
        <v>44030</v>
      </c>
      <c r="EB4" s="16">
        <v>44030</v>
      </c>
      <c r="EC4" s="20">
        <v>44030</v>
      </c>
      <c r="ED4" s="20">
        <v>44015</v>
      </c>
      <c r="EE4" s="20">
        <v>44011</v>
      </c>
      <c r="EF4" s="20">
        <v>44048</v>
      </c>
      <c r="EG4" s="20">
        <v>44044</v>
      </c>
      <c r="EH4" s="20">
        <v>44051</v>
      </c>
      <c r="EI4" s="16">
        <v>44013</v>
      </c>
      <c r="EJ4" s="16">
        <v>44013</v>
      </c>
      <c r="EK4" s="16">
        <v>44013</v>
      </c>
      <c r="EL4" s="16">
        <v>44013</v>
      </c>
      <c r="EM4" s="16">
        <v>44013</v>
      </c>
      <c r="EN4" s="16">
        <v>44013</v>
      </c>
      <c r="EO4" s="16">
        <v>44013</v>
      </c>
      <c r="EP4" s="16">
        <v>44013</v>
      </c>
      <c r="EQ4" s="52">
        <v>44023</v>
      </c>
    </row>
    <row r="5" spans="1:147" x14ac:dyDescent="0.2">
      <c r="A5" t="s">
        <v>19</v>
      </c>
      <c r="B5" s="10"/>
      <c r="C5" t="s">
        <v>20</v>
      </c>
      <c r="D5" s="23" t="s">
        <v>22</v>
      </c>
      <c r="E5" s="23" t="s">
        <v>22</v>
      </c>
      <c r="F5" s="23" t="s">
        <v>22</v>
      </c>
      <c r="G5" s="23" t="s">
        <v>22</v>
      </c>
      <c r="H5" s="23" t="s">
        <v>22</v>
      </c>
      <c r="I5" s="23" t="s">
        <v>22</v>
      </c>
      <c r="J5" s="23" t="s">
        <v>22</v>
      </c>
      <c r="K5" s="23" t="s">
        <v>22</v>
      </c>
      <c r="L5" s="23" t="s">
        <v>22</v>
      </c>
      <c r="M5" s="23" t="s">
        <v>22</v>
      </c>
      <c r="N5" s="23" t="s">
        <v>22</v>
      </c>
      <c r="O5" s="23" t="s">
        <v>22</v>
      </c>
      <c r="P5" s="23" t="s">
        <v>22</v>
      </c>
      <c r="Q5" s="23" t="s">
        <v>22</v>
      </c>
      <c r="R5" s="23" t="s">
        <v>22</v>
      </c>
      <c r="S5" s="23" t="s">
        <v>22</v>
      </c>
      <c r="T5" s="23" t="s">
        <v>22</v>
      </c>
      <c r="U5" s="23" t="s">
        <v>22</v>
      </c>
      <c r="V5" s="23" t="s">
        <v>22</v>
      </c>
      <c r="W5" s="23" t="s">
        <v>22</v>
      </c>
      <c r="X5" s="23" t="s">
        <v>18</v>
      </c>
      <c r="Y5" s="23" t="s">
        <v>18</v>
      </c>
      <c r="Z5" s="23" t="s">
        <v>18</v>
      </c>
      <c r="AA5" s="23" t="s">
        <v>18</v>
      </c>
      <c r="AB5" s="23" t="s">
        <v>18</v>
      </c>
      <c r="AC5" s="23" t="s">
        <v>18</v>
      </c>
      <c r="AD5" s="23" t="s">
        <v>18</v>
      </c>
      <c r="AE5" s="23" t="s">
        <v>18</v>
      </c>
      <c r="AF5" s="23" t="s">
        <v>18</v>
      </c>
      <c r="AG5" s="23" t="s">
        <v>18</v>
      </c>
      <c r="AH5" s="20" t="s">
        <v>21</v>
      </c>
      <c r="AI5" s="20" t="s">
        <v>21</v>
      </c>
      <c r="AJ5" s="45" t="s">
        <v>981</v>
      </c>
      <c r="AK5" s="20" t="s">
        <v>22</v>
      </c>
      <c r="AL5" s="16" t="s">
        <v>21</v>
      </c>
      <c r="AM5" s="16" t="s">
        <v>21</v>
      </c>
      <c r="AN5" s="16" t="s">
        <v>21</v>
      </c>
      <c r="AO5" s="16" t="s">
        <v>21</v>
      </c>
      <c r="AP5" s="20" t="s">
        <v>982</v>
      </c>
      <c r="AQ5" s="20" t="s">
        <v>982</v>
      </c>
      <c r="AR5" s="20" t="s">
        <v>982</v>
      </c>
      <c r="AS5" s="20" t="s">
        <v>982</v>
      </c>
      <c r="AT5" s="20" t="s">
        <v>982</v>
      </c>
      <c r="AU5" s="20" t="s">
        <v>982</v>
      </c>
      <c r="AV5" s="20" t="s">
        <v>982</v>
      </c>
      <c r="AW5" s="20" t="s">
        <v>982</v>
      </c>
      <c r="AX5" s="20" t="s">
        <v>983</v>
      </c>
      <c r="AY5" s="20" t="s">
        <v>21</v>
      </c>
      <c r="AZ5" s="20" t="s">
        <v>984</v>
      </c>
      <c r="BA5" s="16" t="s">
        <v>21</v>
      </c>
      <c r="BB5" s="16" t="s">
        <v>21</v>
      </c>
      <c r="BC5" s="16" t="s">
        <v>21</v>
      </c>
      <c r="BD5" s="16" t="s">
        <v>21</v>
      </c>
      <c r="BE5" s="16" t="s">
        <v>21</v>
      </c>
      <c r="BF5" s="16" t="s">
        <v>21</v>
      </c>
      <c r="BG5" s="20" t="s">
        <v>983</v>
      </c>
      <c r="BH5" s="20" t="s">
        <v>983</v>
      </c>
      <c r="BI5" s="20" t="s">
        <v>21</v>
      </c>
      <c r="BJ5" s="23" t="s">
        <v>18</v>
      </c>
      <c r="BK5" s="23" t="s">
        <v>18</v>
      </c>
      <c r="BL5" s="16" t="s">
        <v>985</v>
      </c>
      <c r="BM5" s="16" t="s">
        <v>985</v>
      </c>
      <c r="BN5" s="16" t="s">
        <v>985</v>
      </c>
      <c r="BO5" s="20" t="s">
        <v>21</v>
      </c>
      <c r="BP5" s="16" t="s">
        <v>985</v>
      </c>
      <c r="BQ5" s="16" t="s">
        <v>21</v>
      </c>
      <c r="BR5" s="16" t="s">
        <v>21</v>
      </c>
      <c r="BS5" s="16" t="s">
        <v>21</v>
      </c>
      <c r="BT5" s="16" t="s">
        <v>21</v>
      </c>
      <c r="BU5" s="16" t="s">
        <v>21</v>
      </c>
      <c r="BV5" s="16" t="s">
        <v>21</v>
      </c>
      <c r="BW5" s="16" t="s">
        <v>21</v>
      </c>
      <c r="BX5" s="16" t="s">
        <v>21</v>
      </c>
      <c r="BY5" s="16" t="s">
        <v>21</v>
      </c>
      <c r="BZ5" s="16" t="s">
        <v>21</v>
      </c>
      <c r="CA5" s="16" t="s">
        <v>21</v>
      </c>
      <c r="CB5" s="16" t="s">
        <v>21</v>
      </c>
      <c r="CC5" s="16" t="s">
        <v>21</v>
      </c>
      <c r="CD5" s="16" t="s">
        <v>21</v>
      </c>
      <c r="CE5" s="16" t="s">
        <v>21</v>
      </c>
      <c r="CF5" s="20" t="s">
        <v>21</v>
      </c>
      <c r="CG5" s="20" t="s">
        <v>21</v>
      </c>
      <c r="CH5" s="20" t="s">
        <v>986</v>
      </c>
      <c r="CI5" s="16" t="s">
        <v>21</v>
      </c>
      <c r="CJ5" s="16" t="s">
        <v>21</v>
      </c>
      <c r="CK5" s="16" t="s">
        <v>21</v>
      </c>
      <c r="CL5" s="20" t="s">
        <v>18</v>
      </c>
      <c r="CM5" s="16" t="s">
        <v>982</v>
      </c>
      <c r="CN5" s="16" t="s">
        <v>982</v>
      </c>
      <c r="CO5" s="16" t="s">
        <v>982</v>
      </c>
      <c r="CP5" s="20" t="s">
        <v>21</v>
      </c>
      <c r="CQ5" s="16" t="s">
        <v>22</v>
      </c>
      <c r="CR5" s="16" t="s">
        <v>22</v>
      </c>
      <c r="CS5" s="16" t="s">
        <v>22</v>
      </c>
      <c r="CT5" s="16" t="s">
        <v>22</v>
      </c>
      <c r="CU5" s="16" t="s">
        <v>22</v>
      </c>
      <c r="CV5" s="16" t="s">
        <v>22</v>
      </c>
      <c r="CW5" s="16" t="s">
        <v>22</v>
      </c>
      <c r="CX5" s="16" t="s">
        <v>22</v>
      </c>
      <c r="CY5" s="16" t="s">
        <v>22</v>
      </c>
      <c r="CZ5" s="16" t="s">
        <v>22</v>
      </c>
      <c r="DA5" t="s">
        <v>18</v>
      </c>
      <c r="DB5" t="s">
        <v>18</v>
      </c>
      <c r="DC5" t="s">
        <v>18</v>
      </c>
      <c r="DD5" t="s">
        <v>18</v>
      </c>
      <c r="DE5" t="s">
        <v>18</v>
      </c>
      <c r="DF5" s="18" t="s">
        <v>21</v>
      </c>
      <c r="DG5" s="18" t="s">
        <v>21</v>
      </c>
      <c r="DH5" s="18" t="s">
        <v>982</v>
      </c>
      <c r="DI5" t="s">
        <v>18</v>
      </c>
      <c r="DJ5" t="s">
        <v>18</v>
      </c>
      <c r="DK5" t="s">
        <v>18</v>
      </c>
      <c r="DL5" t="s">
        <v>18</v>
      </c>
      <c r="DM5" t="s">
        <v>18</v>
      </c>
      <c r="DN5" s="18" t="s">
        <v>18</v>
      </c>
      <c r="DO5" s="18" t="s">
        <v>986</v>
      </c>
      <c r="DP5" t="s">
        <v>982</v>
      </c>
      <c r="DQ5" t="s">
        <v>982</v>
      </c>
      <c r="DR5" t="s">
        <v>982</v>
      </c>
      <c r="DS5" t="s">
        <v>982</v>
      </c>
      <c r="DT5" t="s">
        <v>982</v>
      </c>
      <c r="DU5" t="s">
        <v>982</v>
      </c>
      <c r="DV5" s="18" t="s">
        <v>982</v>
      </c>
      <c r="DW5" s="18" t="s">
        <v>987</v>
      </c>
      <c r="DX5" s="18" t="s">
        <v>988</v>
      </c>
      <c r="DY5" s="18" t="s">
        <v>989</v>
      </c>
      <c r="DZ5" s="18" t="s">
        <v>983</v>
      </c>
      <c r="EA5" t="s">
        <v>21</v>
      </c>
      <c r="EB5" t="s">
        <v>21</v>
      </c>
      <c r="EC5" s="18" t="s">
        <v>21</v>
      </c>
      <c r="ED5" s="18" t="s">
        <v>18</v>
      </c>
      <c r="EE5" s="18" t="s">
        <v>21</v>
      </c>
      <c r="EF5" s="18" t="s">
        <v>983</v>
      </c>
      <c r="EG5" s="18" t="s">
        <v>984</v>
      </c>
      <c r="EH5" s="18" t="s">
        <v>21</v>
      </c>
      <c r="EI5" t="s">
        <v>21</v>
      </c>
      <c r="EJ5" t="s">
        <v>21</v>
      </c>
      <c r="EK5" t="s">
        <v>21</v>
      </c>
      <c r="EL5" t="s">
        <v>21</v>
      </c>
      <c r="EM5" t="s">
        <v>982</v>
      </c>
      <c r="EN5" t="s">
        <v>982</v>
      </c>
      <c r="EO5" t="s">
        <v>982</v>
      </c>
      <c r="EP5" t="s">
        <v>982</v>
      </c>
      <c r="EQ5" s="50" t="s">
        <v>990</v>
      </c>
    </row>
    <row r="6" spans="1:147" x14ac:dyDescent="0.2">
      <c r="A6" t="s">
        <v>15</v>
      </c>
      <c r="C6" t="s">
        <v>27</v>
      </c>
      <c r="D6" s="24" t="s">
        <v>991</v>
      </c>
      <c r="E6" s="24" t="s">
        <v>991</v>
      </c>
      <c r="F6" s="24" t="s">
        <v>991</v>
      </c>
      <c r="G6" s="24" t="s">
        <v>991</v>
      </c>
      <c r="H6" s="24" t="s">
        <v>991</v>
      </c>
      <c r="I6" s="24" t="s">
        <v>991</v>
      </c>
      <c r="J6" s="24" t="s">
        <v>991</v>
      </c>
      <c r="K6" s="24" t="s">
        <v>991</v>
      </c>
      <c r="L6" s="24" t="s">
        <v>991</v>
      </c>
      <c r="M6" s="24" t="s">
        <v>991</v>
      </c>
      <c r="N6" s="24" t="s">
        <v>991</v>
      </c>
      <c r="O6" s="24" t="s">
        <v>991</v>
      </c>
      <c r="P6" s="24" t="s">
        <v>991</v>
      </c>
      <c r="Q6" s="24" t="s">
        <v>991</v>
      </c>
      <c r="R6" s="24" t="s">
        <v>991</v>
      </c>
      <c r="S6" s="24" t="s">
        <v>991</v>
      </c>
      <c r="T6" s="24" t="s">
        <v>991</v>
      </c>
      <c r="U6" s="24" t="s">
        <v>991</v>
      </c>
      <c r="V6" s="24" t="s">
        <v>991</v>
      </c>
      <c r="W6" s="21" t="s">
        <v>991</v>
      </c>
      <c r="X6" s="24" t="s">
        <v>992</v>
      </c>
      <c r="Y6" s="4" t="s">
        <v>992</v>
      </c>
      <c r="Z6" s="4" t="s">
        <v>992</v>
      </c>
      <c r="AA6" s="4" t="s">
        <v>992</v>
      </c>
      <c r="AB6" s="4" t="s">
        <v>992</v>
      </c>
      <c r="AC6" s="4" t="s">
        <v>992</v>
      </c>
      <c r="AD6" s="4" t="s">
        <v>992</v>
      </c>
      <c r="AE6" s="4" t="s">
        <v>992</v>
      </c>
      <c r="AF6" s="4" t="s">
        <v>992</v>
      </c>
      <c r="AG6" s="21" t="s">
        <v>992</v>
      </c>
      <c r="AH6" s="18" t="s">
        <v>993</v>
      </c>
      <c r="AI6" s="18" t="s">
        <v>994</v>
      </c>
      <c r="AJ6" s="46" t="s">
        <v>16</v>
      </c>
      <c r="AK6" s="18" t="s">
        <v>17</v>
      </c>
      <c r="AL6" t="s">
        <v>995</v>
      </c>
      <c r="AM6" t="s">
        <v>995</v>
      </c>
      <c r="AN6" t="s">
        <v>995</v>
      </c>
      <c r="AO6" s="18" t="s">
        <v>995</v>
      </c>
      <c r="AP6" s="18" t="s">
        <v>996</v>
      </c>
      <c r="AQ6" s="6" t="s">
        <v>996</v>
      </c>
      <c r="AR6" s="6" t="s">
        <v>996</v>
      </c>
      <c r="AS6" s="6" t="s">
        <v>996</v>
      </c>
      <c r="AT6" s="6" t="s">
        <v>996</v>
      </c>
      <c r="AU6" s="6" t="s">
        <v>996</v>
      </c>
      <c r="AV6" s="6" t="s">
        <v>996</v>
      </c>
      <c r="AW6" s="6" t="s">
        <v>996</v>
      </c>
      <c r="AX6" s="18" t="s">
        <v>997</v>
      </c>
      <c r="AY6" s="18" t="s">
        <v>998</v>
      </c>
      <c r="AZ6" s="18" t="s">
        <v>999</v>
      </c>
      <c r="BA6" t="s">
        <v>1000</v>
      </c>
      <c r="BB6" t="s">
        <v>1000</v>
      </c>
      <c r="BC6" t="s">
        <v>1000</v>
      </c>
      <c r="BD6" t="s">
        <v>1000</v>
      </c>
      <c r="BE6" t="s">
        <v>1000</v>
      </c>
      <c r="BF6" s="18" t="s">
        <v>1000</v>
      </c>
      <c r="BG6" s="18" t="s">
        <v>1001</v>
      </c>
      <c r="BH6" s="18" t="s">
        <v>1002</v>
      </c>
      <c r="BI6" s="18" t="s">
        <v>1003</v>
      </c>
      <c r="BJ6" s="17" t="s">
        <v>1004</v>
      </c>
      <c r="BK6" s="18" t="s">
        <v>1004</v>
      </c>
      <c r="BL6" t="s">
        <v>1005</v>
      </c>
      <c r="BM6" t="s">
        <v>1005</v>
      </c>
      <c r="BN6" s="18" t="s">
        <v>1005</v>
      </c>
      <c r="BO6" s="18" t="s">
        <v>1006</v>
      </c>
      <c r="BP6" s="18" t="s">
        <v>1007</v>
      </c>
      <c r="BQ6" t="s">
        <v>1008</v>
      </c>
      <c r="BR6" t="s">
        <v>1008</v>
      </c>
      <c r="BS6" t="s">
        <v>1008</v>
      </c>
      <c r="BT6" t="s">
        <v>1008</v>
      </c>
      <c r="BU6" t="s">
        <v>1008</v>
      </c>
      <c r="BV6" t="s">
        <v>1008</v>
      </c>
      <c r="BW6" t="s">
        <v>1008</v>
      </c>
      <c r="BX6" t="s">
        <v>1008</v>
      </c>
      <c r="BY6" t="s">
        <v>1008</v>
      </c>
      <c r="BZ6" t="s">
        <v>1008</v>
      </c>
      <c r="CA6" t="s">
        <v>1008</v>
      </c>
      <c r="CB6" t="s">
        <v>1008</v>
      </c>
      <c r="CC6" t="s">
        <v>1008</v>
      </c>
      <c r="CD6" t="s">
        <v>1008</v>
      </c>
      <c r="CE6" s="18" t="s">
        <v>1008</v>
      </c>
      <c r="CF6" s="18" t="s">
        <v>1009</v>
      </c>
      <c r="CG6" s="18" t="s">
        <v>1010</v>
      </c>
      <c r="CH6" s="18" t="s">
        <v>1011</v>
      </c>
      <c r="CI6" s="18" t="s">
        <v>1012</v>
      </c>
      <c r="CJ6" s="18" t="s">
        <v>1012</v>
      </c>
      <c r="CK6" s="18" t="s">
        <v>1012</v>
      </c>
      <c r="CL6" s="18" t="s">
        <v>1013</v>
      </c>
      <c r="CM6" t="s">
        <v>1014</v>
      </c>
      <c r="CN6" t="s">
        <v>1014</v>
      </c>
      <c r="CO6" s="18" t="s">
        <v>1014</v>
      </c>
      <c r="CP6" s="18" t="s">
        <v>1015</v>
      </c>
      <c r="CQ6" t="s">
        <v>1016</v>
      </c>
      <c r="CR6" t="s">
        <v>1016</v>
      </c>
      <c r="CS6" t="s">
        <v>1016</v>
      </c>
      <c r="CT6" s="50" t="s">
        <v>1016</v>
      </c>
      <c r="CU6" s="18" t="s">
        <v>1017</v>
      </c>
      <c r="CV6" s="6" t="s">
        <v>1017</v>
      </c>
      <c r="CW6" s="6" t="s">
        <v>1017</v>
      </c>
      <c r="CX6" s="6" t="s">
        <v>1017</v>
      </c>
      <c r="CY6" s="6" t="s">
        <v>1017</v>
      </c>
      <c r="CZ6" s="6" t="s">
        <v>1017</v>
      </c>
      <c r="DA6" t="s">
        <v>1018</v>
      </c>
      <c r="DB6" t="s">
        <v>1018</v>
      </c>
      <c r="DC6" t="s">
        <v>1018</v>
      </c>
      <c r="DD6" t="s">
        <v>1018</v>
      </c>
      <c r="DE6" s="18" t="s">
        <v>1018</v>
      </c>
      <c r="DF6" s="18" t="s">
        <v>28</v>
      </c>
      <c r="DG6" s="18" t="s">
        <v>1019</v>
      </c>
      <c r="DH6" s="18" t="s">
        <v>1020</v>
      </c>
      <c r="DI6" t="s">
        <v>1021</v>
      </c>
      <c r="DJ6" t="s">
        <v>1021</v>
      </c>
      <c r="DK6" t="s">
        <v>1021</v>
      </c>
      <c r="DL6" t="s">
        <v>1021</v>
      </c>
      <c r="DM6" t="s">
        <v>1021</v>
      </c>
      <c r="DN6" s="18" t="s">
        <v>1021</v>
      </c>
      <c r="DO6" s="18" t="s">
        <v>1022</v>
      </c>
      <c r="DP6" t="s">
        <v>1023</v>
      </c>
      <c r="DQ6" t="s">
        <v>1023</v>
      </c>
      <c r="DR6" t="s">
        <v>1023</v>
      </c>
      <c r="DS6" t="s">
        <v>1023</v>
      </c>
      <c r="DT6" t="s">
        <v>1023</v>
      </c>
      <c r="DU6" t="s">
        <v>1023</v>
      </c>
      <c r="DV6" s="18" t="s">
        <v>1023</v>
      </c>
      <c r="DW6" s="18" t="s">
        <v>1024</v>
      </c>
      <c r="DX6" s="18" t="s">
        <v>1025</v>
      </c>
      <c r="DY6" s="18" t="s">
        <v>1026</v>
      </c>
      <c r="DZ6" s="18" t="s">
        <v>1027</v>
      </c>
      <c r="EA6" t="s">
        <v>1028</v>
      </c>
      <c r="EB6" t="s">
        <v>1028</v>
      </c>
      <c r="EC6" s="18" t="s">
        <v>1028</v>
      </c>
      <c r="ED6" s="18" t="s">
        <v>1029</v>
      </c>
      <c r="EE6" s="18" t="s">
        <v>1030</v>
      </c>
      <c r="EF6" s="18" t="s">
        <v>1031</v>
      </c>
      <c r="EG6" s="18" t="s">
        <v>1032</v>
      </c>
      <c r="EH6" s="18" t="s">
        <v>1033</v>
      </c>
      <c r="EI6" t="s">
        <v>1034</v>
      </c>
      <c r="EJ6" t="s">
        <v>1034</v>
      </c>
      <c r="EK6" t="s">
        <v>1034</v>
      </c>
      <c r="EL6" s="18" t="s">
        <v>1034</v>
      </c>
      <c r="EM6" t="s">
        <v>1035</v>
      </c>
      <c r="EN6" t="s">
        <v>1035</v>
      </c>
      <c r="EO6" t="s">
        <v>1035</v>
      </c>
      <c r="EP6" t="s">
        <v>1035</v>
      </c>
      <c r="EQ6" s="50" t="s">
        <v>1036</v>
      </c>
    </row>
    <row r="7" spans="1:147" x14ac:dyDescent="0.2">
      <c r="A7" t="s">
        <v>23</v>
      </c>
      <c r="C7" t="s">
        <v>31</v>
      </c>
      <c r="D7" s="24" t="s">
        <v>1037</v>
      </c>
      <c r="E7" s="24" t="s">
        <v>1037</v>
      </c>
      <c r="F7" s="24" t="s">
        <v>1037</v>
      </c>
      <c r="G7" s="24" t="s">
        <v>1037</v>
      </c>
      <c r="H7" s="24" t="s">
        <v>1037</v>
      </c>
      <c r="I7" s="24" t="s">
        <v>1037</v>
      </c>
      <c r="J7" s="24" t="s">
        <v>1037</v>
      </c>
      <c r="K7" s="24" t="s">
        <v>1037</v>
      </c>
      <c r="L7" s="24" t="s">
        <v>1037</v>
      </c>
      <c r="M7" s="24" t="s">
        <v>1037</v>
      </c>
      <c r="N7" s="24" t="s">
        <v>1037</v>
      </c>
      <c r="O7" s="24" t="s">
        <v>1037</v>
      </c>
      <c r="P7" s="24" t="s">
        <v>1037</v>
      </c>
      <c r="Q7" s="24" t="s">
        <v>1037</v>
      </c>
      <c r="R7" s="24" t="s">
        <v>1037</v>
      </c>
      <c r="S7" s="24" t="s">
        <v>1037</v>
      </c>
      <c r="T7" s="24" t="s">
        <v>1037</v>
      </c>
      <c r="U7" s="24" t="s">
        <v>1037</v>
      </c>
      <c r="V7" s="24" t="s">
        <v>1037</v>
      </c>
      <c r="W7" s="21" t="s">
        <v>1037</v>
      </c>
      <c r="X7" s="24" t="s">
        <v>1038</v>
      </c>
      <c r="Y7" s="4" t="s">
        <v>1038</v>
      </c>
      <c r="Z7" s="4" t="s">
        <v>1038</v>
      </c>
      <c r="AA7" s="4" t="s">
        <v>1038</v>
      </c>
      <c r="AB7" s="4" t="s">
        <v>1038</v>
      </c>
      <c r="AC7" s="4" t="s">
        <v>1038</v>
      </c>
      <c r="AD7" s="4" t="s">
        <v>1038</v>
      </c>
      <c r="AE7" s="4" t="s">
        <v>1038</v>
      </c>
      <c r="AF7" s="4" t="s">
        <v>1038</v>
      </c>
      <c r="AG7" s="21" t="s">
        <v>1038</v>
      </c>
      <c r="AH7" s="18" t="s">
        <v>1039</v>
      </c>
      <c r="AI7" s="18" t="s">
        <v>1040</v>
      </c>
      <c r="AJ7" s="46" t="s">
        <v>24</v>
      </c>
      <c r="AK7" s="18" t="s">
        <v>25</v>
      </c>
      <c r="AL7" t="s">
        <v>1041</v>
      </c>
      <c r="AM7" t="s">
        <v>1041</v>
      </c>
      <c r="AN7" t="s">
        <v>1041</v>
      </c>
      <c r="AO7" s="18" t="s">
        <v>1041</v>
      </c>
      <c r="AP7" s="18" t="s">
        <v>1038</v>
      </c>
      <c r="AQ7" s="6" t="s">
        <v>1038</v>
      </c>
      <c r="AR7" s="6" t="s">
        <v>1038</v>
      </c>
      <c r="AS7" s="6" t="s">
        <v>1038</v>
      </c>
      <c r="AT7" s="6" t="s">
        <v>1038</v>
      </c>
      <c r="AU7" s="6" t="s">
        <v>1038</v>
      </c>
      <c r="AV7" s="6" t="s">
        <v>1038</v>
      </c>
      <c r="AW7" s="6" t="s">
        <v>1038</v>
      </c>
      <c r="AX7" s="18" t="s">
        <v>1042</v>
      </c>
      <c r="AY7" s="18" t="s">
        <v>1042</v>
      </c>
      <c r="AZ7" s="18" t="s">
        <v>25</v>
      </c>
      <c r="BA7" t="s">
        <v>1043</v>
      </c>
      <c r="BB7" t="s">
        <v>1043</v>
      </c>
      <c r="BC7" t="s">
        <v>1043</v>
      </c>
      <c r="BD7" t="s">
        <v>1043</v>
      </c>
      <c r="BE7" t="s">
        <v>1043</v>
      </c>
      <c r="BF7" s="18" t="s">
        <v>1043</v>
      </c>
      <c r="BG7" s="18" t="s">
        <v>1044</v>
      </c>
      <c r="BH7" s="18" t="s">
        <v>1044</v>
      </c>
      <c r="BI7" s="18" t="s">
        <v>1045</v>
      </c>
      <c r="BJ7" s="17" t="s">
        <v>1046</v>
      </c>
      <c r="BK7" s="18" t="s">
        <v>1046</v>
      </c>
      <c r="BL7" t="s">
        <v>1047</v>
      </c>
      <c r="BM7" t="s">
        <v>1047</v>
      </c>
      <c r="BN7" s="18" t="s">
        <v>1047</v>
      </c>
      <c r="BO7" s="18" t="s">
        <v>1048</v>
      </c>
      <c r="BP7" s="18" t="s">
        <v>1049</v>
      </c>
      <c r="BQ7" t="s">
        <v>1050</v>
      </c>
      <c r="BR7" t="s">
        <v>1050</v>
      </c>
      <c r="BS7" t="s">
        <v>1050</v>
      </c>
      <c r="BT7" t="s">
        <v>1050</v>
      </c>
      <c r="BU7" t="s">
        <v>1050</v>
      </c>
      <c r="BV7" t="s">
        <v>1050</v>
      </c>
      <c r="BW7" t="s">
        <v>1050</v>
      </c>
      <c r="BX7" t="s">
        <v>1050</v>
      </c>
      <c r="BY7" t="s">
        <v>1050</v>
      </c>
      <c r="BZ7" t="s">
        <v>1050</v>
      </c>
      <c r="CA7" t="s">
        <v>1050</v>
      </c>
      <c r="CB7" t="s">
        <v>1050</v>
      </c>
      <c r="CC7" t="s">
        <v>1050</v>
      </c>
      <c r="CD7" t="s">
        <v>1050</v>
      </c>
      <c r="CE7" s="18" t="s">
        <v>1050</v>
      </c>
      <c r="CF7" s="18" t="s">
        <v>1051</v>
      </c>
      <c r="CG7" s="18" t="s">
        <v>1052</v>
      </c>
      <c r="CH7" s="18" t="s">
        <v>1053</v>
      </c>
      <c r="CI7" t="s">
        <v>1054</v>
      </c>
      <c r="CJ7" t="s">
        <v>1054</v>
      </c>
      <c r="CK7" s="18" t="s">
        <v>1054</v>
      </c>
      <c r="CL7" s="18" t="s">
        <v>1050</v>
      </c>
      <c r="CM7" t="s">
        <v>1050</v>
      </c>
      <c r="CN7" t="s">
        <v>1050</v>
      </c>
      <c r="CO7" s="18" t="s">
        <v>1050</v>
      </c>
      <c r="CP7" s="18" t="s">
        <v>1055</v>
      </c>
      <c r="CQ7" t="s">
        <v>1056</v>
      </c>
      <c r="CR7" t="s">
        <v>1056</v>
      </c>
      <c r="CS7" t="s">
        <v>1056</v>
      </c>
      <c r="CT7" s="50" t="s">
        <v>1056</v>
      </c>
      <c r="CU7" s="18" t="s">
        <v>1057</v>
      </c>
      <c r="CV7" s="6" t="s">
        <v>1057</v>
      </c>
      <c r="CW7" s="6" t="s">
        <v>1057</v>
      </c>
      <c r="CX7" s="6" t="s">
        <v>1057</v>
      </c>
      <c r="CY7" s="6" t="s">
        <v>1057</v>
      </c>
      <c r="CZ7" s="6" t="s">
        <v>1057</v>
      </c>
      <c r="DA7" t="s">
        <v>1047</v>
      </c>
      <c r="DB7" t="s">
        <v>1047</v>
      </c>
      <c r="DC7" t="s">
        <v>1047</v>
      </c>
      <c r="DD7" t="s">
        <v>1047</v>
      </c>
      <c r="DE7" s="18" t="s">
        <v>1047</v>
      </c>
      <c r="DF7" s="18" t="s">
        <v>32</v>
      </c>
      <c r="DG7" s="18" t="s">
        <v>1058</v>
      </c>
      <c r="DH7" s="18" t="s">
        <v>1059</v>
      </c>
      <c r="DI7" t="s">
        <v>1060</v>
      </c>
      <c r="DJ7" t="s">
        <v>1060</v>
      </c>
      <c r="DK7" t="s">
        <v>1060</v>
      </c>
      <c r="DL7" t="s">
        <v>1060</v>
      </c>
      <c r="DM7" t="s">
        <v>1060</v>
      </c>
      <c r="DN7" s="18" t="s">
        <v>1060</v>
      </c>
      <c r="DO7" s="18" t="s">
        <v>1061</v>
      </c>
      <c r="DP7" t="s">
        <v>1062</v>
      </c>
      <c r="DQ7" t="s">
        <v>1062</v>
      </c>
      <c r="DR7" t="s">
        <v>1062</v>
      </c>
      <c r="DS7" t="s">
        <v>1062</v>
      </c>
      <c r="DT7" t="s">
        <v>1062</v>
      </c>
      <c r="DU7" t="s">
        <v>1062</v>
      </c>
      <c r="DV7" s="18" t="s">
        <v>1062</v>
      </c>
      <c r="DW7" s="18" t="s">
        <v>1063</v>
      </c>
      <c r="DX7" s="18" t="s">
        <v>1064</v>
      </c>
      <c r="DY7" s="18" t="s">
        <v>1065</v>
      </c>
      <c r="DZ7" s="18" t="s">
        <v>1066</v>
      </c>
      <c r="EA7" t="s">
        <v>1067</v>
      </c>
      <c r="EB7" t="s">
        <v>1067</v>
      </c>
      <c r="EC7" s="18" t="s">
        <v>1067</v>
      </c>
      <c r="ED7" s="18" t="s">
        <v>1068</v>
      </c>
      <c r="EE7" s="18" t="s">
        <v>1069</v>
      </c>
      <c r="EF7" s="18" t="s">
        <v>1066</v>
      </c>
      <c r="EG7" s="18" t="s">
        <v>30</v>
      </c>
      <c r="EH7" s="18" t="s">
        <v>1070</v>
      </c>
      <c r="EI7" t="s">
        <v>1043</v>
      </c>
      <c r="EJ7" t="s">
        <v>1043</v>
      </c>
      <c r="EK7" t="s">
        <v>1043</v>
      </c>
      <c r="EL7" t="s">
        <v>1043</v>
      </c>
      <c r="EM7" t="s">
        <v>1071</v>
      </c>
      <c r="EN7" t="s">
        <v>1071</v>
      </c>
      <c r="EO7" t="s">
        <v>1071</v>
      </c>
      <c r="EP7" t="s">
        <v>1071</v>
      </c>
      <c r="EQ7" s="50" t="s">
        <v>1072</v>
      </c>
    </row>
    <row r="8" spans="1:147" x14ac:dyDescent="0.2">
      <c r="AJ8" s="46"/>
      <c r="EP8"/>
    </row>
    <row r="9" spans="1:147" x14ac:dyDescent="0.2">
      <c r="A9" t="s">
        <v>34</v>
      </c>
      <c r="C9" t="s">
        <v>39</v>
      </c>
      <c r="D9" s="25" t="s">
        <v>35</v>
      </c>
      <c r="E9" s="25" t="s">
        <v>35</v>
      </c>
      <c r="F9" s="25" t="s">
        <v>35</v>
      </c>
      <c r="G9" s="25" t="s">
        <v>35</v>
      </c>
      <c r="H9" s="25" t="s">
        <v>35</v>
      </c>
      <c r="I9" s="25" t="s">
        <v>35</v>
      </c>
      <c r="J9" s="25" t="s">
        <v>35</v>
      </c>
      <c r="K9" s="25" t="s">
        <v>35</v>
      </c>
      <c r="L9" s="25" t="s">
        <v>35</v>
      </c>
      <c r="M9" s="25" t="s">
        <v>35</v>
      </c>
      <c r="N9" s="25" t="s">
        <v>35</v>
      </c>
      <c r="O9" s="25" t="s">
        <v>35</v>
      </c>
      <c r="P9" s="25" t="s">
        <v>35</v>
      </c>
      <c r="Q9" s="25" t="s">
        <v>35</v>
      </c>
      <c r="R9" s="25" t="s">
        <v>35</v>
      </c>
      <c r="S9" s="25" t="s">
        <v>35</v>
      </c>
      <c r="T9" s="25" t="s">
        <v>35</v>
      </c>
      <c r="U9" s="25" t="s">
        <v>35</v>
      </c>
      <c r="V9" s="25" t="s">
        <v>35</v>
      </c>
      <c r="W9" s="26" t="s">
        <v>35</v>
      </c>
      <c r="X9" s="17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s="18" t="s">
        <v>35</v>
      </c>
      <c r="AH9" s="18" t="s">
        <v>35</v>
      </c>
      <c r="AI9" s="18" t="s">
        <v>35</v>
      </c>
      <c r="AJ9" s="46" t="s">
        <v>35</v>
      </c>
      <c r="AK9" s="18" t="s">
        <v>35</v>
      </c>
      <c r="AL9" t="s">
        <v>35</v>
      </c>
      <c r="AM9" t="s">
        <v>35</v>
      </c>
      <c r="AN9" t="s">
        <v>35</v>
      </c>
      <c r="AO9" s="18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s="18" t="s">
        <v>35</v>
      </c>
      <c r="AX9" s="18" t="s">
        <v>35</v>
      </c>
      <c r="AY9" s="18" t="s">
        <v>35</v>
      </c>
      <c r="AZ9" s="18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s="18" t="s">
        <v>35</v>
      </c>
      <c r="BG9" s="18" t="s">
        <v>35</v>
      </c>
      <c r="BH9" s="18" t="s">
        <v>35</v>
      </c>
      <c r="BI9" s="18" t="s">
        <v>35</v>
      </c>
      <c r="BJ9" s="17" t="s">
        <v>35</v>
      </c>
      <c r="BK9" s="18" t="s">
        <v>35</v>
      </c>
      <c r="BL9" t="s">
        <v>35</v>
      </c>
      <c r="BM9" t="s">
        <v>35</v>
      </c>
      <c r="BN9" s="18" t="s">
        <v>35</v>
      </c>
      <c r="BO9" s="18" t="s">
        <v>35</v>
      </c>
      <c r="BP9" s="18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s="18" t="s">
        <v>35</v>
      </c>
      <c r="CF9" s="18" t="s">
        <v>35</v>
      </c>
      <c r="CG9" s="18" t="s">
        <v>35</v>
      </c>
      <c r="CH9" s="18" t="s">
        <v>35</v>
      </c>
      <c r="CI9" t="s">
        <v>35</v>
      </c>
      <c r="CJ9" t="s">
        <v>35</v>
      </c>
      <c r="CK9" s="18" t="s">
        <v>35</v>
      </c>
      <c r="CL9" s="18" t="s">
        <v>35</v>
      </c>
      <c r="CM9" t="s">
        <v>35</v>
      </c>
      <c r="CN9" t="s">
        <v>35</v>
      </c>
      <c r="CO9" s="18" t="s">
        <v>35</v>
      </c>
      <c r="CP9" s="18" t="s">
        <v>35</v>
      </c>
      <c r="CQ9" t="s">
        <v>35</v>
      </c>
      <c r="CR9" t="s">
        <v>35</v>
      </c>
      <c r="CS9" t="s">
        <v>35</v>
      </c>
      <c r="CT9" s="50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s="18" t="s">
        <v>35</v>
      </c>
      <c r="DA9" t="s">
        <v>35</v>
      </c>
      <c r="DB9" t="s">
        <v>35</v>
      </c>
      <c r="DC9" t="s">
        <v>35</v>
      </c>
      <c r="DD9" t="s">
        <v>35</v>
      </c>
      <c r="DE9" t="s">
        <v>35</v>
      </c>
      <c r="DF9" s="18" t="s">
        <v>35</v>
      </c>
      <c r="DG9" s="18" t="s">
        <v>35</v>
      </c>
      <c r="DH9" s="18" t="s">
        <v>35</v>
      </c>
      <c r="DI9" t="s">
        <v>35</v>
      </c>
      <c r="DJ9" t="s">
        <v>35</v>
      </c>
      <c r="DK9" t="s">
        <v>35</v>
      </c>
      <c r="DL9" t="s">
        <v>35</v>
      </c>
      <c r="DM9" t="s">
        <v>35</v>
      </c>
      <c r="DN9" s="18" t="s">
        <v>35</v>
      </c>
      <c r="DO9" s="18" t="s">
        <v>35</v>
      </c>
      <c r="DP9" t="s">
        <v>35</v>
      </c>
      <c r="DQ9" t="s">
        <v>35</v>
      </c>
      <c r="DR9" t="s">
        <v>35</v>
      </c>
      <c r="DS9" t="s">
        <v>35</v>
      </c>
      <c r="DT9" t="s">
        <v>35</v>
      </c>
      <c r="DU9" t="s">
        <v>35</v>
      </c>
      <c r="DV9" s="18" t="s">
        <v>35</v>
      </c>
      <c r="DW9" s="18" t="s">
        <v>35</v>
      </c>
      <c r="DX9" s="18" t="s">
        <v>35</v>
      </c>
      <c r="DY9" s="18" t="s">
        <v>35</v>
      </c>
      <c r="DZ9" s="18" t="s">
        <v>35</v>
      </c>
      <c r="EA9" t="s">
        <v>35</v>
      </c>
      <c r="EB9" t="s">
        <v>35</v>
      </c>
      <c r="EC9" s="18" t="s">
        <v>35</v>
      </c>
      <c r="ED9" s="18" t="s">
        <v>35</v>
      </c>
      <c r="EE9" s="18" t="s">
        <v>35</v>
      </c>
      <c r="EF9" s="18" t="s">
        <v>35</v>
      </c>
      <c r="EG9" s="18" t="s">
        <v>35</v>
      </c>
      <c r="EH9" s="18" t="s">
        <v>38</v>
      </c>
      <c r="EI9" t="s">
        <v>38</v>
      </c>
      <c r="EJ9" t="s">
        <v>38</v>
      </c>
      <c r="EK9" t="s">
        <v>38</v>
      </c>
      <c r="EL9" s="18" t="s">
        <v>38</v>
      </c>
      <c r="EM9" s="42" t="s">
        <v>38</v>
      </c>
      <c r="EN9" s="42" t="s">
        <v>38</v>
      </c>
      <c r="EO9" s="42" t="s">
        <v>38</v>
      </c>
      <c r="EP9" s="42" t="s">
        <v>38</v>
      </c>
      <c r="EQ9" s="57" t="s">
        <v>38</v>
      </c>
    </row>
    <row r="10" spans="1:147" x14ac:dyDescent="0.2">
      <c r="A10" t="s">
        <v>37</v>
      </c>
      <c r="C10" t="s">
        <v>40</v>
      </c>
      <c r="D10" s="17" t="s">
        <v>38</v>
      </c>
      <c r="E10" s="17" t="s">
        <v>38</v>
      </c>
      <c r="F10" s="17" t="s">
        <v>38</v>
      </c>
      <c r="G10" s="17" t="s">
        <v>38</v>
      </c>
      <c r="H10" s="17" t="s">
        <v>38</v>
      </c>
      <c r="I10" s="17" t="s">
        <v>38</v>
      </c>
      <c r="J10" s="17" t="s">
        <v>38</v>
      </c>
      <c r="K10" s="17" t="s">
        <v>38</v>
      </c>
      <c r="L10" s="17" t="s">
        <v>38</v>
      </c>
      <c r="M10" s="17" t="s">
        <v>38</v>
      </c>
      <c r="N10" s="17" t="s">
        <v>38</v>
      </c>
      <c r="O10" s="17" t="s">
        <v>38</v>
      </c>
      <c r="P10" s="17" t="s">
        <v>38</v>
      </c>
      <c r="Q10" s="17" t="s">
        <v>38</v>
      </c>
      <c r="R10" s="17" t="s">
        <v>38</v>
      </c>
      <c r="S10" s="17" t="s">
        <v>38</v>
      </c>
      <c r="T10" s="17" t="s">
        <v>38</v>
      </c>
      <c r="U10" s="17" t="s">
        <v>38</v>
      </c>
      <c r="V10" s="17" t="s">
        <v>38</v>
      </c>
      <c r="W10" s="18" t="s">
        <v>38</v>
      </c>
      <c r="X10" s="17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38</v>
      </c>
      <c r="AD10" s="5" t="s">
        <v>38</v>
      </c>
      <c r="AE10" s="5" t="s">
        <v>38</v>
      </c>
      <c r="AF10" s="5" t="s">
        <v>38</v>
      </c>
      <c r="AG10" s="5" t="s">
        <v>38</v>
      </c>
      <c r="AH10" s="18" t="s">
        <v>38</v>
      </c>
      <c r="AI10" s="18" t="s">
        <v>38</v>
      </c>
      <c r="AJ10" s="46" t="s">
        <v>38</v>
      </c>
      <c r="AK10" s="18" t="s">
        <v>38</v>
      </c>
      <c r="AL10" t="s">
        <v>38</v>
      </c>
      <c r="AM10" t="s">
        <v>38</v>
      </c>
      <c r="AN10" t="s">
        <v>38</v>
      </c>
      <c r="AO10" s="18" t="s">
        <v>38</v>
      </c>
      <c r="AP10" t="s">
        <v>38</v>
      </c>
      <c r="AQ10" t="s">
        <v>38</v>
      </c>
      <c r="AR10" t="s">
        <v>38</v>
      </c>
      <c r="AS10" t="s">
        <v>38</v>
      </c>
      <c r="AT10" t="s">
        <v>38</v>
      </c>
      <c r="AU10" t="s">
        <v>38</v>
      </c>
      <c r="AV10" t="s">
        <v>38</v>
      </c>
      <c r="AW10" s="18" t="s">
        <v>38</v>
      </c>
      <c r="AX10" s="18" t="s">
        <v>38</v>
      </c>
      <c r="AY10" s="18" t="s">
        <v>38</v>
      </c>
      <c r="AZ10" s="18" t="s">
        <v>38</v>
      </c>
      <c r="BA10" t="s">
        <v>38</v>
      </c>
      <c r="BB10" t="s">
        <v>38</v>
      </c>
      <c r="BC10" t="s">
        <v>38</v>
      </c>
      <c r="BD10" t="s">
        <v>38</v>
      </c>
      <c r="BE10" t="s">
        <v>38</v>
      </c>
      <c r="BF10" s="18" t="s">
        <v>38</v>
      </c>
      <c r="BH10" s="18" t="s">
        <v>38</v>
      </c>
      <c r="BI10" s="18" t="s">
        <v>38</v>
      </c>
      <c r="BJ10" s="17" t="s">
        <v>38</v>
      </c>
      <c r="BK10" s="18" t="s">
        <v>38</v>
      </c>
      <c r="BL10" t="s">
        <v>38</v>
      </c>
      <c r="BM10" t="s">
        <v>38</v>
      </c>
      <c r="BN10" s="18" t="s">
        <v>38</v>
      </c>
      <c r="BO10" s="18" t="s">
        <v>38</v>
      </c>
      <c r="BP10" s="18" t="s">
        <v>38</v>
      </c>
      <c r="BQ10" t="s">
        <v>1073</v>
      </c>
      <c r="BR10" t="s">
        <v>38</v>
      </c>
      <c r="BS10" t="s">
        <v>38</v>
      </c>
      <c r="BT10" t="s">
        <v>38</v>
      </c>
      <c r="BU10" t="s">
        <v>38</v>
      </c>
      <c r="BV10" t="s">
        <v>38</v>
      </c>
      <c r="BW10" t="s">
        <v>38</v>
      </c>
      <c r="BX10" t="s">
        <v>38</v>
      </c>
      <c r="BY10" t="s">
        <v>38</v>
      </c>
      <c r="BZ10" t="s">
        <v>38</v>
      </c>
      <c r="CA10" t="s">
        <v>38</v>
      </c>
      <c r="CB10" t="s">
        <v>38</v>
      </c>
      <c r="CC10" t="s">
        <v>38</v>
      </c>
      <c r="CD10" t="s">
        <v>38</v>
      </c>
      <c r="CE10" s="18" t="s">
        <v>38</v>
      </c>
      <c r="CF10" s="18" t="s">
        <v>38</v>
      </c>
      <c r="CH10" s="18" t="s">
        <v>38</v>
      </c>
      <c r="CI10" t="s">
        <v>38</v>
      </c>
      <c r="CJ10" t="s">
        <v>38</v>
      </c>
      <c r="CK10" s="18" t="s">
        <v>38</v>
      </c>
      <c r="CL10" s="18" t="s">
        <v>38</v>
      </c>
      <c r="CM10" t="s">
        <v>38</v>
      </c>
      <c r="CN10" t="s">
        <v>38</v>
      </c>
      <c r="CO10" s="18" t="s">
        <v>38</v>
      </c>
      <c r="CP10" s="18" t="s">
        <v>38</v>
      </c>
      <c r="CU10" t="s">
        <v>38</v>
      </c>
      <c r="CV10" t="s">
        <v>38</v>
      </c>
      <c r="CW10" t="s">
        <v>38</v>
      </c>
      <c r="CX10" t="s">
        <v>38</v>
      </c>
      <c r="CY10" t="s">
        <v>38</v>
      </c>
      <c r="CZ10" s="18" t="s">
        <v>38</v>
      </c>
      <c r="DA10" s="17" t="s">
        <v>38</v>
      </c>
      <c r="DB10" s="42" t="s">
        <v>38</v>
      </c>
      <c r="DC10" s="42" t="s">
        <v>38</v>
      </c>
      <c r="DD10" s="42" t="s">
        <v>38</v>
      </c>
      <c r="DE10" s="18" t="s">
        <v>38</v>
      </c>
      <c r="DF10" s="18" t="s">
        <v>38</v>
      </c>
      <c r="DG10" s="18" t="s">
        <v>38</v>
      </c>
      <c r="DH10" s="18" t="s">
        <v>38</v>
      </c>
      <c r="DI10" s="18" t="s">
        <v>38</v>
      </c>
      <c r="DJ10" s="18" t="s">
        <v>38</v>
      </c>
      <c r="DK10" s="18" t="s">
        <v>38</v>
      </c>
      <c r="DL10" s="18" t="s">
        <v>38</v>
      </c>
      <c r="DM10" s="18" t="s">
        <v>38</v>
      </c>
      <c r="DN10" s="18" t="s">
        <v>38</v>
      </c>
      <c r="DO10" s="18" t="s">
        <v>38</v>
      </c>
      <c r="DP10" s="46" t="s">
        <v>38</v>
      </c>
      <c r="DQ10" s="46" t="s">
        <v>38</v>
      </c>
      <c r="DR10" s="46" t="s">
        <v>38</v>
      </c>
      <c r="DS10" s="46" t="s">
        <v>38</v>
      </c>
      <c r="DT10" s="46" t="s">
        <v>38</v>
      </c>
      <c r="DU10" s="46" t="s">
        <v>38</v>
      </c>
      <c r="DV10" s="18" t="s">
        <v>38</v>
      </c>
      <c r="DW10" s="18" t="s">
        <v>38</v>
      </c>
      <c r="DX10" s="18" t="s">
        <v>38</v>
      </c>
      <c r="DY10" s="18" t="s">
        <v>38</v>
      </c>
      <c r="DZ10" s="18" t="s">
        <v>38</v>
      </c>
      <c r="EA10" t="s">
        <v>38</v>
      </c>
      <c r="EB10" t="s">
        <v>38</v>
      </c>
      <c r="EC10" s="18" t="s">
        <v>38</v>
      </c>
      <c r="ED10" s="18" t="s">
        <v>38</v>
      </c>
      <c r="EE10" s="18" t="s">
        <v>38</v>
      </c>
      <c r="EF10" s="18" t="s">
        <v>38</v>
      </c>
      <c r="EG10" s="18" t="s">
        <v>38</v>
      </c>
      <c r="EH10" s="18" t="s">
        <v>35</v>
      </c>
      <c r="EI10" t="s">
        <v>35</v>
      </c>
      <c r="EJ10" t="s">
        <v>35</v>
      </c>
      <c r="EK10" t="s">
        <v>35</v>
      </c>
      <c r="EL10" s="18" t="s">
        <v>35</v>
      </c>
      <c r="EM10" t="s">
        <v>35</v>
      </c>
      <c r="EN10" t="s">
        <v>35</v>
      </c>
      <c r="EO10" t="s">
        <v>35</v>
      </c>
      <c r="EP10" s="50" t="s">
        <v>35</v>
      </c>
      <c r="EQ10" s="50" t="s">
        <v>35</v>
      </c>
    </row>
    <row r="11" spans="1:147" x14ac:dyDescent="0.2">
      <c r="AJ11" s="46"/>
    </row>
    <row r="12" spans="1:147" x14ac:dyDescent="0.2">
      <c r="A12" t="s">
        <v>41</v>
      </c>
      <c r="C12" t="s">
        <v>45</v>
      </c>
      <c r="D12" s="17" t="s">
        <v>46</v>
      </c>
      <c r="E12" s="17" t="s">
        <v>47</v>
      </c>
      <c r="F12" s="17" t="s">
        <v>48</v>
      </c>
      <c r="G12" s="17" t="s">
        <v>49</v>
      </c>
      <c r="H12" s="17" t="s">
        <v>50</v>
      </c>
      <c r="I12" s="17" t="s">
        <v>51</v>
      </c>
      <c r="J12" s="17" t="s">
        <v>52</v>
      </c>
      <c r="K12" s="17" t="s">
        <v>53</v>
      </c>
      <c r="L12" s="17" t="s">
        <v>54</v>
      </c>
      <c r="M12" s="17" t="s">
        <v>55</v>
      </c>
      <c r="N12" s="17" t="s">
        <v>1074</v>
      </c>
      <c r="O12" s="17" t="s">
        <v>1075</v>
      </c>
      <c r="P12" s="17" t="s">
        <v>1076</v>
      </c>
      <c r="Q12" s="17" t="s">
        <v>1077</v>
      </c>
      <c r="R12" s="17" t="s">
        <v>1078</v>
      </c>
      <c r="S12" s="17" t="s">
        <v>1079</v>
      </c>
      <c r="T12" s="17" t="s">
        <v>1080</v>
      </c>
      <c r="U12" s="17" t="s">
        <v>1081</v>
      </c>
      <c r="V12" s="17" t="s">
        <v>1082</v>
      </c>
      <c r="W12" s="18" t="s">
        <v>1083</v>
      </c>
      <c r="X12" s="17" t="s">
        <v>46</v>
      </c>
      <c r="Y12" t="s">
        <v>47</v>
      </c>
      <c r="Z12" t="s">
        <v>48</v>
      </c>
      <c r="AA12" t="s">
        <v>49</v>
      </c>
      <c r="AB12" t="s">
        <v>50</v>
      </c>
      <c r="AC12" t="s">
        <v>51</v>
      </c>
      <c r="AD12" t="s">
        <v>52</v>
      </c>
      <c r="AE12" t="s">
        <v>53</v>
      </c>
      <c r="AF12" t="s">
        <v>54</v>
      </c>
      <c r="AG12" s="18" t="s">
        <v>55</v>
      </c>
      <c r="AH12" s="18" t="s">
        <v>42</v>
      </c>
      <c r="AI12" s="18" t="s">
        <v>42</v>
      </c>
      <c r="AJ12" s="46" t="s">
        <v>42</v>
      </c>
      <c r="AK12" s="18" t="s">
        <v>1084</v>
      </c>
      <c r="AL12" t="s">
        <v>43</v>
      </c>
      <c r="AM12" t="s">
        <v>1084</v>
      </c>
      <c r="AN12" t="s">
        <v>1085</v>
      </c>
      <c r="AO12" s="18" t="s">
        <v>1086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s="18" t="s">
        <v>53</v>
      </c>
      <c r="AX12" s="18" t="s">
        <v>42</v>
      </c>
      <c r="AY12" s="18" t="s">
        <v>42</v>
      </c>
      <c r="AZ12" s="18" t="s">
        <v>42</v>
      </c>
      <c r="BA12" t="s">
        <v>46</v>
      </c>
      <c r="BB12" t="s">
        <v>47</v>
      </c>
      <c r="BC12" t="s">
        <v>48</v>
      </c>
      <c r="BD12" t="s">
        <v>49</v>
      </c>
      <c r="BE12" t="s">
        <v>50</v>
      </c>
      <c r="BF12" s="18" t="s">
        <v>51</v>
      </c>
      <c r="BG12" s="18" t="s">
        <v>42</v>
      </c>
      <c r="BH12" s="18" t="s">
        <v>42</v>
      </c>
      <c r="BI12" s="18" t="s">
        <v>42</v>
      </c>
      <c r="BJ12" s="17" t="s">
        <v>46</v>
      </c>
      <c r="BK12" s="18" t="s">
        <v>47</v>
      </c>
      <c r="BL12" t="s">
        <v>46</v>
      </c>
      <c r="BM12" t="s">
        <v>47</v>
      </c>
      <c r="BN12" s="18" t="s">
        <v>48</v>
      </c>
      <c r="BO12" s="18" t="s">
        <v>42</v>
      </c>
      <c r="BP12" s="18" t="s">
        <v>42</v>
      </c>
      <c r="BQ12" t="s">
        <v>46</v>
      </c>
      <c r="BR12" t="s">
        <v>47</v>
      </c>
      <c r="BS12" t="s">
        <v>48</v>
      </c>
      <c r="BT12" t="s">
        <v>49</v>
      </c>
      <c r="BU12" t="s">
        <v>50</v>
      </c>
      <c r="BV12" t="s">
        <v>51</v>
      </c>
      <c r="BW12" t="s">
        <v>52</v>
      </c>
      <c r="BX12" t="s">
        <v>53</v>
      </c>
      <c r="BY12" t="s">
        <v>54</v>
      </c>
      <c r="BZ12" t="s">
        <v>55</v>
      </c>
      <c r="CA12" t="s">
        <v>1074</v>
      </c>
      <c r="CB12" t="s">
        <v>1075</v>
      </c>
      <c r="CC12" t="s">
        <v>1076</v>
      </c>
      <c r="CD12" t="s">
        <v>1077</v>
      </c>
      <c r="CE12" s="18" t="s">
        <v>1078</v>
      </c>
      <c r="CF12" s="18" t="s">
        <v>42</v>
      </c>
      <c r="CG12" s="18" t="s">
        <v>42</v>
      </c>
      <c r="CH12" s="18" t="s">
        <v>42</v>
      </c>
      <c r="CI12" t="s">
        <v>46</v>
      </c>
      <c r="CJ12" t="s">
        <v>47</v>
      </c>
      <c r="CK12" s="18" t="s">
        <v>48</v>
      </c>
      <c r="CL12" s="18" t="s">
        <v>42</v>
      </c>
      <c r="CM12" t="s">
        <v>43</v>
      </c>
      <c r="CN12" t="s">
        <v>1084</v>
      </c>
      <c r="CO12" s="18" t="s">
        <v>1085</v>
      </c>
      <c r="CP12" s="18" t="s">
        <v>42</v>
      </c>
      <c r="CQ12" t="s">
        <v>46</v>
      </c>
      <c r="CR12" t="s">
        <v>47</v>
      </c>
      <c r="CS12" t="s">
        <v>48</v>
      </c>
      <c r="CT12" s="50" t="s">
        <v>49</v>
      </c>
      <c r="CU12" t="s">
        <v>48</v>
      </c>
      <c r="CV12" t="s">
        <v>52</v>
      </c>
      <c r="CW12" t="s">
        <v>53</v>
      </c>
      <c r="CX12" t="s">
        <v>55</v>
      </c>
      <c r="CY12" t="s">
        <v>1075</v>
      </c>
      <c r="CZ12" s="18" t="s">
        <v>1078</v>
      </c>
      <c r="DA12" t="s">
        <v>46</v>
      </c>
      <c r="DB12" t="s">
        <v>47</v>
      </c>
      <c r="DC12" t="s">
        <v>48</v>
      </c>
      <c r="DD12" t="s">
        <v>49</v>
      </c>
      <c r="DE12" s="18" t="s">
        <v>50</v>
      </c>
      <c r="DF12" s="18" t="s">
        <v>42</v>
      </c>
      <c r="DG12" s="18" t="s">
        <v>42</v>
      </c>
      <c r="DH12" s="18" t="s">
        <v>42</v>
      </c>
      <c r="DI12" t="s">
        <v>43</v>
      </c>
      <c r="DJ12" t="s">
        <v>1084</v>
      </c>
      <c r="DK12" t="s">
        <v>1085</v>
      </c>
      <c r="DL12" t="s">
        <v>1086</v>
      </c>
      <c r="DM12" t="s">
        <v>1087</v>
      </c>
      <c r="DN12" s="18" t="s">
        <v>1088</v>
      </c>
      <c r="DO12" s="18" t="s">
        <v>42</v>
      </c>
      <c r="DP12" t="s">
        <v>1089</v>
      </c>
      <c r="DQ12" t="s">
        <v>1090</v>
      </c>
      <c r="DR12" t="s">
        <v>1091</v>
      </c>
      <c r="DS12" t="s">
        <v>1092</v>
      </c>
      <c r="DT12" t="s">
        <v>1093</v>
      </c>
      <c r="DU12" t="s">
        <v>1094</v>
      </c>
      <c r="DV12" s="18" t="s">
        <v>1095</v>
      </c>
      <c r="DW12" s="18" t="s">
        <v>42</v>
      </c>
      <c r="DX12" s="18" t="s">
        <v>42</v>
      </c>
      <c r="DY12" s="18" t="s">
        <v>42</v>
      </c>
      <c r="DZ12" s="18" t="s">
        <v>42</v>
      </c>
      <c r="EA12" t="s">
        <v>43</v>
      </c>
      <c r="EB12" t="s">
        <v>1084</v>
      </c>
      <c r="EC12" s="18" t="s">
        <v>1085</v>
      </c>
      <c r="ED12" s="18" t="s">
        <v>42</v>
      </c>
      <c r="EE12" s="18" t="s">
        <v>42</v>
      </c>
      <c r="EF12" s="18" t="s">
        <v>42</v>
      </c>
      <c r="EG12" s="18" t="s">
        <v>42</v>
      </c>
      <c r="EH12" s="18" t="s">
        <v>42</v>
      </c>
      <c r="EI12" t="s">
        <v>46</v>
      </c>
      <c r="EJ12" t="s">
        <v>47</v>
      </c>
      <c r="EK12" t="s">
        <v>48</v>
      </c>
      <c r="EL12" s="18" t="s">
        <v>49</v>
      </c>
      <c r="EM12" t="s">
        <v>46</v>
      </c>
      <c r="EN12" t="s">
        <v>47</v>
      </c>
      <c r="EO12" t="s">
        <v>48</v>
      </c>
      <c r="EP12" s="50" t="s">
        <v>49</v>
      </c>
      <c r="EQ12" s="57" t="s">
        <v>42</v>
      </c>
    </row>
    <row r="13" spans="1:147" ht="19" customHeight="1" x14ac:dyDescent="0.2">
      <c r="A13" t="s">
        <v>58</v>
      </c>
      <c r="C13" t="s">
        <v>59</v>
      </c>
      <c r="D13" s="17" t="s">
        <v>46</v>
      </c>
      <c r="E13" s="17" t="s">
        <v>47</v>
      </c>
      <c r="F13" s="17" t="s">
        <v>48</v>
      </c>
      <c r="G13" s="17" t="s">
        <v>49</v>
      </c>
      <c r="H13" s="17" t="s">
        <v>50</v>
      </c>
      <c r="I13" s="17" t="s">
        <v>51</v>
      </c>
      <c r="J13" s="17" t="s">
        <v>52</v>
      </c>
      <c r="K13" s="17" t="s">
        <v>53</v>
      </c>
      <c r="L13" s="17" t="s">
        <v>54</v>
      </c>
      <c r="M13" s="17" t="s">
        <v>55</v>
      </c>
      <c r="N13" s="17" t="s">
        <v>1074</v>
      </c>
      <c r="O13" s="17" t="s">
        <v>1075</v>
      </c>
      <c r="P13" s="17" t="s">
        <v>1076</v>
      </c>
      <c r="Q13" s="17" t="s">
        <v>1077</v>
      </c>
      <c r="R13" s="17" t="s">
        <v>1078</v>
      </c>
      <c r="S13" s="17" t="s">
        <v>1079</v>
      </c>
      <c r="T13" s="17" t="s">
        <v>1080</v>
      </c>
      <c r="U13" s="17" t="s">
        <v>1081</v>
      </c>
      <c r="V13" s="17" t="s">
        <v>1082</v>
      </c>
      <c r="W13" s="17" t="s">
        <v>1083</v>
      </c>
      <c r="X13" s="17" t="s">
        <v>1096</v>
      </c>
      <c r="Y13" s="17" t="s">
        <v>1097</v>
      </c>
      <c r="Z13" s="17" t="s">
        <v>1098</v>
      </c>
      <c r="AA13" s="17" t="s">
        <v>1099</v>
      </c>
      <c r="AB13" s="17" t="s">
        <v>1100</v>
      </c>
      <c r="AC13" s="17" t="s">
        <v>1101</v>
      </c>
      <c r="AD13" s="17" t="s">
        <v>1102</v>
      </c>
      <c r="AE13" s="17" t="s">
        <v>1103</v>
      </c>
      <c r="AF13" s="17" t="s">
        <v>1104</v>
      </c>
      <c r="AG13" s="17" t="s">
        <v>1105</v>
      </c>
      <c r="AH13" s="17" t="s">
        <v>1106</v>
      </c>
      <c r="AI13" s="17" t="s">
        <v>1107</v>
      </c>
      <c r="AJ13" s="17" t="s">
        <v>1108</v>
      </c>
      <c r="AK13" s="17" t="s">
        <v>44</v>
      </c>
      <c r="AL13" s="17" t="s">
        <v>1109</v>
      </c>
      <c r="AM13" s="17" t="s">
        <v>1110</v>
      </c>
      <c r="AN13" s="17" t="s">
        <v>1111</v>
      </c>
      <c r="AO13" s="17" t="s">
        <v>1112</v>
      </c>
      <c r="AP13" s="17" t="s">
        <v>1113</v>
      </c>
      <c r="AQ13" s="17" t="s">
        <v>1114</v>
      </c>
      <c r="AR13" s="17" t="s">
        <v>1115</v>
      </c>
      <c r="AS13" s="17" t="s">
        <v>1116</v>
      </c>
      <c r="AT13" s="17" t="s">
        <v>1117</v>
      </c>
      <c r="AU13" s="17" t="s">
        <v>1118</v>
      </c>
      <c r="AV13" s="17" t="s">
        <v>1119</v>
      </c>
      <c r="AW13" s="17" t="s">
        <v>1120</v>
      </c>
      <c r="AX13" s="17" t="s">
        <v>1121</v>
      </c>
      <c r="AY13" s="17" t="s">
        <v>1122</v>
      </c>
      <c r="AZ13" s="17" t="s">
        <v>1123</v>
      </c>
      <c r="BA13" s="17" t="s">
        <v>1124</v>
      </c>
      <c r="BB13" s="17" t="s">
        <v>1125</v>
      </c>
      <c r="BC13" s="17" t="s">
        <v>1126</v>
      </c>
      <c r="BD13" s="17" t="s">
        <v>1127</v>
      </c>
      <c r="BE13" s="17" t="s">
        <v>1128</v>
      </c>
      <c r="BF13" s="17" t="s">
        <v>1129</v>
      </c>
      <c r="BG13" s="17" t="s">
        <v>1130</v>
      </c>
      <c r="BH13" s="17" t="s">
        <v>1131</v>
      </c>
      <c r="BI13" s="17" t="s">
        <v>1132</v>
      </c>
      <c r="BJ13" s="17" t="s">
        <v>1133</v>
      </c>
      <c r="BK13" s="17" t="s">
        <v>1134</v>
      </c>
      <c r="BL13" s="17" t="s">
        <v>1135</v>
      </c>
      <c r="BM13" s="17" t="s">
        <v>1136</v>
      </c>
      <c r="BN13" s="17" t="s">
        <v>1137</v>
      </c>
      <c r="BO13" s="17" t="s">
        <v>1138</v>
      </c>
      <c r="BP13" s="17" t="s">
        <v>1139</v>
      </c>
      <c r="BQ13" s="17" t="s">
        <v>1140</v>
      </c>
      <c r="BR13" s="17" t="s">
        <v>1141</v>
      </c>
      <c r="BS13" s="17" t="s">
        <v>1142</v>
      </c>
      <c r="BT13" s="17" t="s">
        <v>1143</v>
      </c>
      <c r="BU13" s="17" t="s">
        <v>1144</v>
      </c>
      <c r="BV13" s="17" t="s">
        <v>1145</v>
      </c>
      <c r="BW13" s="17" t="s">
        <v>1146</v>
      </c>
      <c r="BX13" s="17" t="s">
        <v>1147</v>
      </c>
      <c r="BY13" s="17" t="s">
        <v>1148</v>
      </c>
      <c r="BZ13" s="17" t="s">
        <v>1149</v>
      </c>
      <c r="CA13" s="17" t="s">
        <v>1150</v>
      </c>
      <c r="CB13" s="17" t="s">
        <v>1151</v>
      </c>
      <c r="CC13" s="17" t="s">
        <v>1152</v>
      </c>
      <c r="CD13" s="17" t="s">
        <v>1153</v>
      </c>
      <c r="CE13" s="17" t="s">
        <v>1154</v>
      </c>
      <c r="CF13" s="17" t="s">
        <v>1155</v>
      </c>
      <c r="CG13" s="17" t="s">
        <v>1156</v>
      </c>
      <c r="CH13" s="17" t="s">
        <v>1157</v>
      </c>
      <c r="CI13" s="17" t="s">
        <v>1158</v>
      </c>
      <c r="CJ13" s="17" t="s">
        <v>1159</v>
      </c>
      <c r="CK13" s="17" t="s">
        <v>1160</v>
      </c>
      <c r="CL13" s="17" t="s">
        <v>1161</v>
      </c>
      <c r="CM13" s="17" t="s">
        <v>1162</v>
      </c>
      <c r="CN13" s="17" t="s">
        <v>1163</v>
      </c>
      <c r="CO13" s="17" t="s">
        <v>1164</v>
      </c>
      <c r="CP13" s="17" t="s">
        <v>1165</v>
      </c>
      <c r="CQ13" s="17" t="s">
        <v>1166</v>
      </c>
      <c r="CR13" s="17" t="s">
        <v>1167</v>
      </c>
      <c r="CS13" s="17" t="s">
        <v>1168</v>
      </c>
      <c r="CT13" s="17" t="s">
        <v>1169</v>
      </c>
      <c r="CU13" s="17" t="s">
        <v>1170</v>
      </c>
      <c r="CV13" s="17" t="s">
        <v>1171</v>
      </c>
      <c r="CW13" s="17" t="s">
        <v>1172</v>
      </c>
      <c r="CX13" s="17" t="s">
        <v>1173</v>
      </c>
      <c r="CY13" s="17" t="s">
        <v>1174</v>
      </c>
      <c r="CZ13" s="17" t="s">
        <v>1175</v>
      </c>
      <c r="DA13" s="17" t="s">
        <v>1176</v>
      </c>
      <c r="DB13" s="17" t="s">
        <v>1177</v>
      </c>
      <c r="DC13" s="17" t="s">
        <v>1178</v>
      </c>
      <c r="DD13" s="17" t="s">
        <v>1179</v>
      </c>
      <c r="DE13" s="17" t="s">
        <v>1180</v>
      </c>
      <c r="DF13" s="18" t="s">
        <v>1181</v>
      </c>
      <c r="DG13" s="17" t="s">
        <v>60</v>
      </c>
      <c r="DH13" s="17" t="s">
        <v>1182</v>
      </c>
      <c r="DI13" s="17" t="s">
        <v>1183</v>
      </c>
      <c r="DJ13" s="17" t="s">
        <v>1184</v>
      </c>
      <c r="DK13" s="17" t="s">
        <v>1185</v>
      </c>
      <c r="DL13" s="17" t="s">
        <v>1186</v>
      </c>
      <c r="DM13" s="17" t="s">
        <v>1187</v>
      </c>
      <c r="DN13" s="17" t="s">
        <v>1188</v>
      </c>
      <c r="DO13" s="17" t="s">
        <v>1189</v>
      </c>
      <c r="DP13" s="17" t="s">
        <v>1190</v>
      </c>
      <c r="DQ13" s="17" t="s">
        <v>1191</v>
      </c>
      <c r="DR13" s="17" t="s">
        <v>1192</v>
      </c>
      <c r="DS13" s="17" t="s">
        <v>1193</v>
      </c>
      <c r="DT13" s="17" t="s">
        <v>1194</v>
      </c>
      <c r="DU13" s="17" t="s">
        <v>1195</v>
      </c>
      <c r="DV13" s="17" t="s">
        <v>1196</v>
      </c>
      <c r="DW13" s="17" t="s">
        <v>1197</v>
      </c>
      <c r="DX13" s="17" t="s">
        <v>1198</v>
      </c>
      <c r="DY13" s="17" t="s">
        <v>1199</v>
      </c>
      <c r="DZ13" s="17" t="s">
        <v>1200</v>
      </c>
      <c r="EA13" s="17" t="s">
        <v>57</v>
      </c>
      <c r="EB13" s="17" t="s">
        <v>1201</v>
      </c>
      <c r="EC13" s="17" t="s">
        <v>1202</v>
      </c>
      <c r="ED13" s="17" t="s">
        <v>1203</v>
      </c>
      <c r="EE13" s="17" t="s">
        <v>1204</v>
      </c>
      <c r="EF13" s="17" t="s">
        <v>1205</v>
      </c>
      <c r="EG13" s="17" t="s">
        <v>1206</v>
      </c>
      <c r="EH13" s="17" t="s">
        <v>61</v>
      </c>
      <c r="EI13" s="17" t="s">
        <v>62</v>
      </c>
      <c r="EJ13" s="17" t="s">
        <v>63</v>
      </c>
      <c r="EK13" s="17" t="s">
        <v>64</v>
      </c>
      <c r="EL13" s="17" t="s">
        <v>65</v>
      </c>
      <c r="EM13" s="17" t="s">
        <v>66</v>
      </c>
      <c r="EN13" s="17" t="s">
        <v>67</v>
      </c>
      <c r="EO13" s="17" t="s">
        <v>68</v>
      </c>
      <c r="EP13" s="17" t="s">
        <v>69</v>
      </c>
      <c r="EQ13" s="17" t="s">
        <v>70</v>
      </c>
    </row>
    <row r="14" spans="1:147" x14ac:dyDescent="0.2">
      <c r="C14" t="s">
        <v>74</v>
      </c>
      <c r="BF14" t="s">
        <v>1207</v>
      </c>
      <c r="BN14" t="s">
        <v>1208</v>
      </c>
      <c r="BO14" s="18" t="s">
        <v>1209</v>
      </c>
      <c r="CK14" s="18" t="s">
        <v>1210</v>
      </c>
      <c r="CU14" t="s">
        <v>1211</v>
      </c>
      <c r="DX14" s="18" t="s">
        <v>1212</v>
      </c>
      <c r="EG14" s="18" t="s">
        <v>1213</v>
      </c>
      <c r="EM14" t="s">
        <v>1214</v>
      </c>
    </row>
    <row r="15" spans="1:147" x14ac:dyDescent="0.2">
      <c r="A15" s="2" t="s">
        <v>56</v>
      </c>
      <c r="CU15" s="35" t="s">
        <v>1215</v>
      </c>
      <c r="CV15" s="35"/>
      <c r="CW15" s="35"/>
      <c r="CX15" s="35"/>
      <c r="CY15" s="35"/>
      <c r="CZ15" s="32"/>
    </row>
    <row r="16" spans="1:147" x14ac:dyDescent="0.2">
      <c r="A16" t="s">
        <v>71</v>
      </c>
      <c r="B16" t="s">
        <v>72</v>
      </c>
      <c r="C16" t="s">
        <v>81</v>
      </c>
      <c r="D16" s="73" t="s">
        <v>73</v>
      </c>
      <c r="E16" s="17" t="s">
        <v>73</v>
      </c>
      <c r="F16" s="17" t="s">
        <v>73</v>
      </c>
      <c r="G16" s="17" t="s">
        <v>73</v>
      </c>
      <c r="H16" s="17" t="s">
        <v>78</v>
      </c>
      <c r="I16" s="17" t="s">
        <v>78</v>
      </c>
      <c r="J16" s="17" t="s">
        <v>73</v>
      </c>
      <c r="K16" s="17" t="s">
        <v>78</v>
      </c>
      <c r="L16" s="17" t="s">
        <v>78</v>
      </c>
      <c r="M16" s="17" t="s">
        <v>73</v>
      </c>
      <c r="N16" s="17" t="s">
        <v>78</v>
      </c>
      <c r="O16" s="17" t="s">
        <v>73</v>
      </c>
      <c r="P16" s="17" t="s">
        <v>78</v>
      </c>
      <c r="Q16" s="17" t="s">
        <v>78</v>
      </c>
      <c r="R16" s="17" t="s">
        <v>78</v>
      </c>
      <c r="S16" s="17" t="s">
        <v>78</v>
      </c>
      <c r="T16" s="17" t="s">
        <v>73</v>
      </c>
      <c r="U16" s="17" t="s">
        <v>73</v>
      </c>
      <c r="V16" s="17" t="s">
        <v>78</v>
      </c>
      <c r="W16" s="18" t="s">
        <v>73</v>
      </c>
      <c r="X16" s="17" t="s">
        <v>78</v>
      </c>
      <c r="Y16" t="s">
        <v>78</v>
      </c>
      <c r="Z16" t="s">
        <v>73</v>
      </c>
      <c r="AA16" t="s">
        <v>73</v>
      </c>
      <c r="AB16" t="s">
        <v>73</v>
      </c>
      <c r="AC16" t="s">
        <v>78</v>
      </c>
      <c r="AD16" t="s">
        <v>78</v>
      </c>
      <c r="AE16" t="s">
        <v>78</v>
      </c>
      <c r="AF16" t="s">
        <v>78</v>
      </c>
      <c r="AG16" s="18" t="s">
        <v>78</v>
      </c>
      <c r="AH16" s="18" t="s">
        <v>73</v>
      </c>
      <c r="AI16" s="18" t="s">
        <v>73</v>
      </c>
      <c r="AJ16" s="46" t="s">
        <v>73</v>
      </c>
      <c r="AK16" s="18" t="s">
        <v>78</v>
      </c>
      <c r="AL16" t="s">
        <v>78</v>
      </c>
      <c r="AM16" t="s">
        <v>78</v>
      </c>
      <c r="AN16" t="s">
        <v>78</v>
      </c>
      <c r="AO16" s="18" t="s">
        <v>73</v>
      </c>
      <c r="AP16" t="s">
        <v>78</v>
      </c>
      <c r="AQ16" t="s">
        <v>78</v>
      </c>
      <c r="AR16" t="s">
        <v>78</v>
      </c>
      <c r="AS16" t="s">
        <v>73</v>
      </c>
      <c r="AT16" t="s">
        <v>78</v>
      </c>
      <c r="AU16" t="s">
        <v>73</v>
      </c>
      <c r="AV16" t="s">
        <v>78</v>
      </c>
      <c r="AW16" s="18" t="s">
        <v>73</v>
      </c>
      <c r="AX16" s="18" t="s">
        <v>78</v>
      </c>
      <c r="AY16" s="18" t="s">
        <v>78</v>
      </c>
      <c r="AZ16" s="18" t="s">
        <v>78</v>
      </c>
      <c r="BA16" t="s">
        <v>73</v>
      </c>
      <c r="BB16" t="s">
        <v>78</v>
      </c>
      <c r="BC16" t="s">
        <v>73</v>
      </c>
      <c r="BD16" t="s">
        <v>73</v>
      </c>
      <c r="BE16" t="s">
        <v>73</v>
      </c>
      <c r="BF16" s="18" t="s">
        <v>73</v>
      </c>
      <c r="BG16" s="18" t="s">
        <v>78</v>
      </c>
      <c r="BH16" s="18" t="s">
        <v>78</v>
      </c>
      <c r="BI16" s="18" t="s">
        <v>78</v>
      </c>
      <c r="BJ16" s="17" t="s">
        <v>78</v>
      </c>
      <c r="BK16" s="18" t="s">
        <v>78</v>
      </c>
      <c r="BL16" t="s">
        <v>78</v>
      </c>
      <c r="BM16" t="s">
        <v>78</v>
      </c>
      <c r="BN16" s="18" t="s">
        <v>78</v>
      </c>
      <c r="BO16" s="18" t="s">
        <v>73</v>
      </c>
      <c r="BP16" s="18" t="s">
        <v>78</v>
      </c>
      <c r="BQ16" t="s">
        <v>73</v>
      </c>
      <c r="BR16" t="s">
        <v>78</v>
      </c>
      <c r="BS16" t="s">
        <v>73</v>
      </c>
      <c r="BT16" t="s">
        <v>78</v>
      </c>
      <c r="BU16" t="s">
        <v>78</v>
      </c>
      <c r="BV16" t="s">
        <v>73</v>
      </c>
      <c r="BW16" t="s">
        <v>78</v>
      </c>
      <c r="BX16" t="s">
        <v>73</v>
      </c>
      <c r="BY16" t="s">
        <v>78</v>
      </c>
      <c r="BZ16" t="s">
        <v>78</v>
      </c>
      <c r="CA16" t="s">
        <v>78</v>
      </c>
      <c r="CB16" t="s">
        <v>78</v>
      </c>
      <c r="CC16" t="s">
        <v>78</v>
      </c>
      <c r="CD16" t="s">
        <v>78</v>
      </c>
      <c r="CE16" s="18" t="s">
        <v>78</v>
      </c>
      <c r="CF16" s="18" t="s">
        <v>78</v>
      </c>
      <c r="CG16" s="18" t="s">
        <v>73</v>
      </c>
      <c r="CH16" s="18" t="s">
        <v>78</v>
      </c>
      <c r="CI16" t="s">
        <v>78</v>
      </c>
      <c r="CJ16" t="s">
        <v>78</v>
      </c>
      <c r="CK16" s="18" t="s">
        <v>73</v>
      </c>
      <c r="CL16" s="18" t="s">
        <v>78</v>
      </c>
      <c r="CM16" t="s">
        <v>73</v>
      </c>
      <c r="CN16" t="s">
        <v>78</v>
      </c>
      <c r="CO16" s="18" t="s">
        <v>78</v>
      </c>
      <c r="CP16" s="18" t="s">
        <v>78</v>
      </c>
      <c r="CQ16" t="s">
        <v>73</v>
      </c>
      <c r="CR16" t="s">
        <v>78</v>
      </c>
      <c r="CS16" t="s">
        <v>73</v>
      </c>
      <c r="CT16" s="50" t="s">
        <v>73</v>
      </c>
      <c r="DA16" t="s">
        <v>78</v>
      </c>
      <c r="DB16" t="s">
        <v>78</v>
      </c>
      <c r="DC16" t="s">
        <v>73</v>
      </c>
      <c r="DD16" t="s">
        <v>73</v>
      </c>
      <c r="DE16" s="18" t="s">
        <v>73</v>
      </c>
      <c r="DF16" s="18" t="s">
        <v>78</v>
      </c>
      <c r="DG16" s="18" t="s">
        <v>78</v>
      </c>
      <c r="DH16" s="18" t="s">
        <v>78</v>
      </c>
      <c r="DI16" t="s">
        <v>78</v>
      </c>
      <c r="DJ16" t="s">
        <v>73</v>
      </c>
      <c r="DK16" t="s">
        <v>78</v>
      </c>
      <c r="DL16" t="s">
        <v>73</v>
      </c>
      <c r="DM16" t="s">
        <v>73</v>
      </c>
      <c r="DN16" s="18" t="s">
        <v>78</v>
      </c>
      <c r="DO16" s="18" t="s">
        <v>78</v>
      </c>
      <c r="DP16" t="s">
        <v>78</v>
      </c>
      <c r="DQ16" t="s">
        <v>78</v>
      </c>
      <c r="DR16" t="s">
        <v>78</v>
      </c>
      <c r="DS16" t="s">
        <v>78</v>
      </c>
      <c r="DT16" t="s">
        <v>73</v>
      </c>
      <c r="DU16" t="s">
        <v>73</v>
      </c>
      <c r="DV16" s="18" t="s">
        <v>78</v>
      </c>
      <c r="DW16" s="18" t="s">
        <v>73</v>
      </c>
      <c r="DX16" s="18" t="s">
        <v>73</v>
      </c>
      <c r="DY16" s="18" t="s">
        <v>73</v>
      </c>
      <c r="DZ16" s="18" t="s">
        <v>73</v>
      </c>
      <c r="EA16" t="s">
        <v>73</v>
      </c>
      <c r="EB16" t="s">
        <v>73</v>
      </c>
      <c r="EC16" s="18" t="s">
        <v>78</v>
      </c>
      <c r="ED16" s="18" t="s">
        <v>78</v>
      </c>
      <c r="EE16" s="18" t="s">
        <v>73</v>
      </c>
      <c r="EF16" s="18" t="s">
        <v>78</v>
      </c>
      <c r="EG16" s="18" t="s">
        <v>78</v>
      </c>
      <c r="EH16" s="18" t="s">
        <v>78</v>
      </c>
      <c r="EI16" t="s">
        <v>78</v>
      </c>
      <c r="EJ16" t="s">
        <v>78</v>
      </c>
      <c r="EK16" t="s">
        <v>78</v>
      </c>
      <c r="EL16" s="18" t="s">
        <v>73</v>
      </c>
      <c r="EM16" s="42" t="s">
        <v>78</v>
      </c>
      <c r="EN16" s="42" t="s">
        <v>78</v>
      </c>
      <c r="EO16" s="42" t="s">
        <v>73</v>
      </c>
      <c r="EP16" s="50" t="s">
        <v>73</v>
      </c>
      <c r="EQ16" s="57" t="s">
        <v>73</v>
      </c>
    </row>
    <row r="17" spans="1:147" x14ac:dyDescent="0.2">
      <c r="A17" t="s">
        <v>76</v>
      </c>
      <c r="B17" t="s">
        <v>77</v>
      </c>
      <c r="C17" t="s">
        <v>84</v>
      </c>
      <c r="D17" s="17">
        <v>8.6999999999999993</v>
      </c>
      <c r="E17" s="17">
        <v>15</v>
      </c>
      <c r="F17" s="17">
        <v>12.7</v>
      </c>
      <c r="G17" s="17">
        <v>6</v>
      </c>
      <c r="H17" s="17">
        <v>8.3000000000000007</v>
      </c>
      <c r="I17" s="17">
        <v>11.7</v>
      </c>
      <c r="J17" s="17">
        <v>8.5</v>
      </c>
      <c r="K17" s="17">
        <v>6.8</v>
      </c>
      <c r="L17" s="17">
        <v>3.9</v>
      </c>
      <c r="M17" s="17">
        <v>10.4</v>
      </c>
      <c r="N17" s="17">
        <v>7.2</v>
      </c>
      <c r="O17" s="17">
        <v>11.8</v>
      </c>
      <c r="P17" s="17">
        <v>11.1</v>
      </c>
      <c r="Q17" s="17">
        <v>4.5999999999999996</v>
      </c>
      <c r="R17" s="17">
        <v>8.6999999999999993</v>
      </c>
      <c r="S17" s="17">
        <v>8.1</v>
      </c>
      <c r="T17" s="17">
        <v>2.9</v>
      </c>
      <c r="U17" s="17">
        <v>8.4</v>
      </c>
      <c r="V17" s="17">
        <v>12.6</v>
      </c>
      <c r="W17" s="18">
        <v>11.4</v>
      </c>
      <c r="X17" s="17">
        <v>8.1999999999999993</v>
      </c>
      <c r="Y17">
        <v>7</v>
      </c>
      <c r="Z17">
        <v>2.9</v>
      </c>
      <c r="AA17">
        <v>7.7</v>
      </c>
      <c r="AB17">
        <v>7.5</v>
      </c>
      <c r="AC17">
        <v>16</v>
      </c>
      <c r="AD17">
        <v>5</v>
      </c>
      <c r="AE17">
        <v>9.1999999999999993</v>
      </c>
      <c r="AF17">
        <v>5.5</v>
      </c>
      <c r="AG17" s="18">
        <v>5.5</v>
      </c>
      <c r="AH17" s="18">
        <v>6</v>
      </c>
      <c r="AI17" s="18">
        <v>0.5</v>
      </c>
      <c r="AJ17" s="46">
        <v>3</v>
      </c>
      <c r="AK17" s="18">
        <v>3</v>
      </c>
      <c r="AL17">
        <v>13</v>
      </c>
      <c r="AM17">
        <v>10</v>
      </c>
      <c r="AN17">
        <v>5</v>
      </c>
      <c r="AO17" s="18">
        <v>12</v>
      </c>
      <c r="AP17">
        <v>14</v>
      </c>
      <c r="AQ17">
        <v>8</v>
      </c>
      <c r="AR17">
        <v>4</v>
      </c>
      <c r="AS17">
        <v>13</v>
      </c>
      <c r="AT17">
        <v>6</v>
      </c>
      <c r="AU17">
        <v>6</v>
      </c>
      <c r="AV17">
        <v>12</v>
      </c>
      <c r="AW17" s="18">
        <v>8</v>
      </c>
      <c r="AX17" s="18">
        <v>8</v>
      </c>
      <c r="AY17" s="18">
        <v>5</v>
      </c>
      <c r="AZ17" s="18">
        <v>16</v>
      </c>
      <c r="BA17">
        <v>14</v>
      </c>
      <c r="BB17">
        <v>12</v>
      </c>
      <c r="BC17">
        <v>9</v>
      </c>
      <c r="BD17">
        <v>5</v>
      </c>
      <c r="BE17">
        <v>5</v>
      </c>
      <c r="BF17" s="18">
        <v>6</v>
      </c>
      <c r="BG17" s="18">
        <v>5</v>
      </c>
      <c r="BH17" s="18">
        <v>0.33</v>
      </c>
      <c r="BI17" s="18">
        <v>14</v>
      </c>
      <c r="BJ17" s="17">
        <v>12</v>
      </c>
      <c r="BK17" s="18">
        <v>7</v>
      </c>
      <c r="BL17">
        <v>12</v>
      </c>
      <c r="BM17">
        <v>10</v>
      </c>
      <c r="BN17" s="18">
        <v>10</v>
      </c>
      <c r="BO17" s="18">
        <v>11</v>
      </c>
      <c r="BP17" s="18">
        <v>13</v>
      </c>
      <c r="BQ17">
        <v>12</v>
      </c>
      <c r="BR17">
        <v>14</v>
      </c>
      <c r="BS17">
        <v>14</v>
      </c>
      <c r="BT17">
        <v>5</v>
      </c>
      <c r="BU17">
        <v>6</v>
      </c>
      <c r="BV17">
        <v>11</v>
      </c>
      <c r="BW17">
        <v>17</v>
      </c>
      <c r="BX17">
        <v>3</v>
      </c>
      <c r="BY17">
        <v>10</v>
      </c>
      <c r="BZ17">
        <v>12</v>
      </c>
      <c r="CA17">
        <v>20</v>
      </c>
      <c r="CB17">
        <v>20</v>
      </c>
      <c r="CC17">
        <v>13</v>
      </c>
      <c r="CD17">
        <v>5</v>
      </c>
      <c r="CE17" s="18">
        <v>20</v>
      </c>
      <c r="CF17" s="18">
        <v>10</v>
      </c>
      <c r="CG17" s="18">
        <v>8</v>
      </c>
      <c r="CH17" s="18">
        <v>0.5</v>
      </c>
      <c r="CI17">
        <v>13</v>
      </c>
      <c r="CJ17">
        <v>6</v>
      </c>
      <c r="CK17" s="18">
        <v>13</v>
      </c>
      <c r="CL17" s="18">
        <v>9</v>
      </c>
      <c r="CM17">
        <v>16</v>
      </c>
      <c r="CN17">
        <v>17</v>
      </c>
      <c r="CO17" s="18">
        <v>13</v>
      </c>
      <c r="CP17" s="18">
        <v>17</v>
      </c>
      <c r="CQ17">
        <v>8</v>
      </c>
      <c r="CR17">
        <v>12</v>
      </c>
      <c r="CS17">
        <v>11</v>
      </c>
      <c r="CT17" s="50">
        <v>6</v>
      </c>
      <c r="DA17">
        <f>72/12</f>
        <v>6</v>
      </c>
      <c r="DB17">
        <f>168/12</f>
        <v>14</v>
      </c>
      <c r="DC17">
        <v>0.17</v>
      </c>
      <c r="DD17">
        <f>132/12</f>
        <v>11</v>
      </c>
      <c r="DE17" s="18">
        <f>48/12</f>
        <v>4</v>
      </c>
      <c r="DF17" s="18">
        <v>5</v>
      </c>
      <c r="DG17" s="18">
        <v>14</v>
      </c>
      <c r="DH17" s="18">
        <v>17</v>
      </c>
      <c r="DI17">
        <v>7</v>
      </c>
      <c r="DJ17">
        <v>3</v>
      </c>
      <c r="DK17">
        <v>9</v>
      </c>
      <c r="DL17">
        <v>7</v>
      </c>
      <c r="DM17">
        <v>7</v>
      </c>
      <c r="DN17" s="18">
        <v>16</v>
      </c>
      <c r="DO17" s="18">
        <v>1.67</v>
      </c>
      <c r="DP17">
        <f>5/12</f>
        <v>0.41666666666666669</v>
      </c>
      <c r="DQ17">
        <f>7/12</f>
        <v>0.58333333333333337</v>
      </c>
      <c r="DR17">
        <f>7/12</f>
        <v>0.58333333333333337</v>
      </c>
      <c r="DS17">
        <v>1</v>
      </c>
      <c r="DT17">
        <f>12/52</f>
        <v>0.23076923076923078</v>
      </c>
      <c r="DU17">
        <f>5/12</f>
        <v>0.41666666666666669</v>
      </c>
      <c r="DV17" s="18">
        <f>4/12</f>
        <v>0.33333333333333331</v>
      </c>
      <c r="DW17" s="18">
        <v>5</v>
      </c>
      <c r="DX17" s="18">
        <v>8</v>
      </c>
      <c r="DY17" s="18">
        <v>19.899999999999999</v>
      </c>
      <c r="DZ17" s="18">
        <v>7</v>
      </c>
      <c r="EA17">
        <v>10</v>
      </c>
      <c r="EB17">
        <v>6</v>
      </c>
      <c r="EC17" s="18">
        <v>9</v>
      </c>
      <c r="ED17" s="18">
        <v>6</v>
      </c>
      <c r="EE17" s="18">
        <v>10</v>
      </c>
      <c r="EF17" s="18">
        <f>5/12</f>
        <v>0.41666666666666669</v>
      </c>
      <c r="EG17" s="18">
        <v>16</v>
      </c>
      <c r="EH17" s="18">
        <v>17</v>
      </c>
      <c r="EI17">
        <v>5</v>
      </c>
      <c r="EJ17">
        <v>20</v>
      </c>
      <c r="EK17">
        <v>17</v>
      </c>
      <c r="EL17" s="18">
        <v>3</v>
      </c>
      <c r="EM17" s="42">
        <v>8</v>
      </c>
      <c r="EN17">
        <v>9</v>
      </c>
      <c r="EO17">
        <v>15</v>
      </c>
      <c r="EP17" s="50">
        <v>15</v>
      </c>
    </row>
    <row r="18" spans="1:147" x14ac:dyDescent="0.2">
      <c r="A18" t="s">
        <v>79</v>
      </c>
      <c r="B18" t="s">
        <v>80</v>
      </c>
      <c r="C18" t="s">
        <v>87</v>
      </c>
      <c r="AP18" t="s">
        <v>505</v>
      </c>
      <c r="AQ18" t="s">
        <v>505</v>
      </c>
      <c r="AR18" t="s">
        <v>506</v>
      </c>
      <c r="AS18" t="s">
        <v>505</v>
      </c>
      <c r="AT18" t="s">
        <v>506</v>
      </c>
      <c r="AU18" t="s">
        <v>505</v>
      </c>
      <c r="AV18" t="s">
        <v>505</v>
      </c>
      <c r="AW18" s="18" t="s">
        <v>505</v>
      </c>
      <c r="AY18" s="18" t="s">
        <v>505</v>
      </c>
      <c r="BA18" t="s">
        <v>505</v>
      </c>
      <c r="BB18" t="s">
        <v>42</v>
      </c>
      <c r="BC18" t="s">
        <v>1216</v>
      </c>
      <c r="BD18" t="s">
        <v>1216</v>
      </c>
      <c r="BE18" t="s">
        <v>42</v>
      </c>
      <c r="BF18" s="18" t="s">
        <v>505</v>
      </c>
      <c r="BL18" t="s">
        <v>511</v>
      </c>
      <c r="BM18" t="s">
        <v>1217</v>
      </c>
      <c r="BN18" s="18" t="s">
        <v>505</v>
      </c>
      <c r="BQ18" t="s">
        <v>1218</v>
      </c>
      <c r="BR18" t="s">
        <v>1218</v>
      </c>
      <c r="BS18" t="s">
        <v>1219</v>
      </c>
      <c r="BT18" t="s">
        <v>42</v>
      </c>
      <c r="BU18" t="s">
        <v>1218</v>
      </c>
      <c r="BV18" t="s">
        <v>1218</v>
      </c>
      <c r="BW18" t="s">
        <v>1218</v>
      </c>
      <c r="BX18" t="s">
        <v>1218</v>
      </c>
      <c r="BY18" t="s">
        <v>1219</v>
      </c>
      <c r="BZ18" t="s">
        <v>1218</v>
      </c>
      <c r="CA18" t="s">
        <v>1218</v>
      </c>
      <c r="CB18" t="s">
        <v>1218</v>
      </c>
      <c r="CC18" t="s">
        <v>1219</v>
      </c>
      <c r="CD18" t="s">
        <v>1218</v>
      </c>
      <c r="CE18" s="18" t="s">
        <v>1219</v>
      </c>
      <c r="CG18" s="18" t="s">
        <v>1220</v>
      </c>
      <c r="CM18" t="s">
        <v>506</v>
      </c>
      <c r="CN18" t="s">
        <v>505</v>
      </c>
      <c r="CO18" s="18" t="s">
        <v>505</v>
      </c>
      <c r="DP18" t="s">
        <v>1216</v>
      </c>
      <c r="DQ18" t="s">
        <v>1216</v>
      </c>
      <c r="DR18" t="s">
        <v>506</v>
      </c>
      <c r="DS18" t="s">
        <v>1221</v>
      </c>
      <c r="DT18" t="s">
        <v>1216</v>
      </c>
      <c r="DU18" t="s">
        <v>1216</v>
      </c>
      <c r="DV18" s="18" t="s">
        <v>506</v>
      </c>
      <c r="EA18" t="s">
        <v>1222</v>
      </c>
      <c r="EB18" t="s">
        <v>1223</v>
      </c>
      <c r="EC18" s="18" t="s">
        <v>1224</v>
      </c>
      <c r="EM18" t="s">
        <v>1225</v>
      </c>
      <c r="EN18" t="s">
        <v>1226</v>
      </c>
      <c r="EO18" t="s">
        <v>1225</v>
      </c>
      <c r="EP18" s="50" t="s">
        <v>1226</v>
      </c>
      <c r="EQ18" s="57" t="s">
        <v>1227</v>
      </c>
    </row>
    <row r="19" spans="1:147" x14ac:dyDescent="0.2">
      <c r="A19" t="s">
        <v>82</v>
      </c>
      <c r="B19" t="s">
        <v>83</v>
      </c>
      <c r="C19" t="s">
        <v>90</v>
      </c>
    </row>
    <row r="20" spans="1:147" x14ac:dyDescent="0.2">
      <c r="A20" t="s">
        <v>85</v>
      </c>
      <c r="B20" t="s">
        <v>86</v>
      </c>
      <c r="C20" t="s">
        <v>93</v>
      </c>
      <c r="AP20">
        <v>95</v>
      </c>
      <c r="AQ20">
        <v>30</v>
      </c>
      <c r="AR20">
        <v>18</v>
      </c>
      <c r="AS20">
        <v>64</v>
      </c>
      <c r="AT20">
        <v>22</v>
      </c>
      <c r="AU20">
        <v>26</v>
      </c>
      <c r="AV20">
        <v>50</v>
      </c>
      <c r="AW20" s="18">
        <v>50</v>
      </c>
      <c r="BH20" s="18">
        <v>5.6</v>
      </c>
      <c r="BQ20">
        <v>32</v>
      </c>
      <c r="BR20">
        <v>69</v>
      </c>
      <c r="BS20">
        <v>78</v>
      </c>
      <c r="BT20">
        <v>16</v>
      </c>
      <c r="BU20">
        <v>37</v>
      </c>
      <c r="BV20">
        <v>43</v>
      </c>
      <c r="BW20">
        <v>66</v>
      </c>
      <c r="BX20">
        <v>18</v>
      </c>
      <c r="BY20">
        <v>29</v>
      </c>
      <c r="BZ20">
        <v>46</v>
      </c>
      <c r="CA20">
        <v>60</v>
      </c>
      <c r="CB20">
        <v>105</v>
      </c>
      <c r="CC20">
        <v>63</v>
      </c>
      <c r="CD20">
        <v>21</v>
      </c>
      <c r="CE20" s="18">
        <v>79</v>
      </c>
      <c r="DY20" s="18">
        <v>60</v>
      </c>
    </row>
    <row r="21" spans="1:147" x14ac:dyDescent="0.2">
      <c r="A21" t="s">
        <v>88</v>
      </c>
      <c r="B21" t="s">
        <v>89</v>
      </c>
      <c r="C21" t="s">
        <v>88</v>
      </c>
      <c r="AP21">
        <v>33</v>
      </c>
      <c r="AQ21">
        <v>18</v>
      </c>
      <c r="AR21">
        <v>17</v>
      </c>
      <c r="AS21">
        <v>33</v>
      </c>
      <c r="AT21">
        <v>14</v>
      </c>
      <c r="AU21">
        <v>15</v>
      </c>
      <c r="AV21">
        <v>20</v>
      </c>
      <c r="AW21" s="18">
        <v>25</v>
      </c>
      <c r="BA21">
        <v>18.8</v>
      </c>
      <c r="BB21">
        <v>20.5</v>
      </c>
      <c r="BC21">
        <v>14.9</v>
      </c>
      <c r="BD21">
        <v>16</v>
      </c>
      <c r="BE21">
        <v>19.899999999999999</v>
      </c>
      <c r="BF21" s="18">
        <v>19.399999999999999</v>
      </c>
      <c r="BL21">
        <v>28</v>
      </c>
      <c r="BM21">
        <v>25.9</v>
      </c>
      <c r="BN21" s="18">
        <v>26.2</v>
      </c>
      <c r="BQ21">
        <v>15</v>
      </c>
      <c r="BR21">
        <v>22</v>
      </c>
      <c r="BS21">
        <v>29</v>
      </c>
      <c r="BT21">
        <v>12</v>
      </c>
      <c r="BU21">
        <v>30</v>
      </c>
      <c r="BV21">
        <v>18</v>
      </c>
      <c r="BW21">
        <v>20</v>
      </c>
      <c r="BX21">
        <v>15</v>
      </c>
      <c r="BY21">
        <v>14</v>
      </c>
      <c r="BZ21">
        <v>17</v>
      </c>
      <c r="CA21">
        <v>20</v>
      </c>
      <c r="CB21">
        <v>33</v>
      </c>
      <c r="CC21">
        <v>25</v>
      </c>
      <c r="CD21">
        <v>16</v>
      </c>
      <c r="CE21" s="18">
        <v>23</v>
      </c>
      <c r="CM21">
        <v>22</v>
      </c>
      <c r="CN21">
        <v>23.3</v>
      </c>
      <c r="CO21" s="18">
        <v>36.700000000000003</v>
      </c>
      <c r="DY21" s="18">
        <v>24.7</v>
      </c>
    </row>
    <row r="22" spans="1:147" x14ac:dyDescent="0.2">
      <c r="A22" t="s">
        <v>91</v>
      </c>
      <c r="B22" t="s">
        <v>92</v>
      </c>
      <c r="C22" t="s">
        <v>95</v>
      </c>
      <c r="AP22" t="b">
        <v>1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s="18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L22" t="b">
        <v>1</v>
      </c>
      <c r="BM22" t="b">
        <v>1</v>
      </c>
      <c r="BN22" s="18" t="b">
        <v>1</v>
      </c>
      <c r="BQ22" t="b">
        <v>0</v>
      </c>
      <c r="BR22" t="b">
        <v>0</v>
      </c>
      <c r="BS22" t="b">
        <v>1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0</v>
      </c>
      <c r="CE22" t="b">
        <v>0</v>
      </c>
      <c r="CI22" t="b">
        <v>1</v>
      </c>
      <c r="CM22" t="b">
        <v>0</v>
      </c>
      <c r="CN22" t="b">
        <v>0</v>
      </c>
      <c r="CO22" s="18" t="b">
        <v>1</v>
      </c>
      <c r="CP22" s="18" t="b">
        <v>1</v>
      </c>
      <c r="DH22" s="18" t="b">
        <v>0</v>
      </c>
      <c r="DY22" s="18" t="b">
        <v>0</v>
      </c>
      <c r="EP22" s="50" t="b">
        <v>1</v>
      </c>
    </row>
    <row r="24" spans="1:147" x14ac:dyDescent="0.2">
      <c r="A24" s="2" t="s">
        <v>94</v>
      </c>
    </row>
    <row r="25" spans="1:147" x14ac:dyDescent="0.2">
      <c r="A25" s="1" t="s">
        <v>96</v>
      </c>
      <c r="B25" s="1" t="s">
        <v>97</v>
      </c>
      <c r="C25" t="s">
        <v>101</v>
      </c>
      <c r="D25" s="17" t="b">
        <v>0</v>
      </c>
      <c r="E25" s="17" t="b">
        <v>0</v>
      </c>
      <c r="F25" s="17" t="b">
        <v>0</v>
      </c>
      <c r="G25" s="17" t="b">
        <v>0</v>
      </c>
      <c r="H25" s="17" t="b">
        <v>0</v>
      </c>
      <c r="I25" s="17" t="b">
        <v>0</v>
      </c>
      <c r="J25" s="17" t="b">
        <v>0</v>
      </c>
      <c r="K25" s="17" t="b">
        <v>0</v>
      </c>
      <c r="L25" s="17" t="b">
        <v>0</v>
      </c>
      <c r="M25" s="17" t="b">
        <v>0</v>
      </c>
      <c r="N25" s="17" t="b">
        <v>0</v>
      </c>
      <c r="O25" s="17" t="b">
        <v>0</v>
      </c>
      <c r="P25" s="17" t="b">
        <v>0</v>
      </c>
      <c r="Q25" s="17" t="b">
        <v>0</v>
      </c>
      <c r="R25" s="17" t="b">
        <v>0</v>
      </c>
      <c r="S25" s="17" t="b">
        <v>0</v>
      </c>
      <c r="T25" s="17" t="b">
        <v>0</v>
      </c>
      <c r="U25" s="17" t="b">
        <v>0</v>
      </c>
      <c r="V25" s="17" t="b">
        <v>0</v>
      </c>
      <c r="W25" s="18" t="b">
        <v>0</v>
      </c>
      <c r="CK25" s="18" t="b">
        <v>1</v>
      </c>
      <c r="CQ25" t="b">
        <v>0</v>
      </c>
      <c r="CR25" t="b">
        <v>0</v>
      </c>
      <c r="CS25" t="b">
        <v>0</v>
      </c>
      <c r="CT25" s="50" t="b">
        <v>0</v>
      </c>
    </row>
    <row r="26" spans="1:147" x14ac:dyDescent="0.2">
      <c r="A26" s="1" t="s">
        <v>100</v>
      </c>
      <c r="B26" s="1" t="s">
        <v>92</v>
      </c>
      <c r="C26" t="s">
        <v>103</v>
      </c>
      <c r="D26" s="17" t="b">
        <v>0</v>
      </c>
      <c r="E26" s="17" t="b">
        <v>0</v>
      </c>
      <c r="F26" s="17" t="b">
        <v>0</v>
      </c>
      <c r="G26" s="17" t="b">
        <v>0</v>
      </c>
      <c r="H26" s="17" t="b">
        <v>0</v>
      </c>
      <c r="I26" s="17" t="b">
        <v>0</v>
      </c>
      <c r="J26" s="17" t="b">
        <v>0</v>
      </c>
      <c r="K26" s="17" t="b">
        <v>0</v>
      </c>
      <c r="L26" s="17" t="b">
        <v>0</v>
      </c>
      <c r="M26" s="17" t="b">
        <v>0</v>
      </c>
      <c r="N26" s="17" t="b">
        <v>0</v>
      </c>
      <c r="O26" s="17" t="b">
        <v>0</v>
      </c>
      <c r="P26" s="17" t="b">
        <v>0</v>
      </c>
      <c r="Q26" s="17" t="b">
        <v>0</v>
      </c>
      <c r="R26" s="17" t="b">
        <v>0</v>
      </c>
      <c r="S26" s="17" t="b">
        <v>0</v>
      </c>
      <c r="T26" s="17" t="b">
        <v>0</v>
      </c>
      <c r="U26" s="17" t="b">
        <v>0</v>
      </c>
      <c r="V26" s="17" t="b">
        <v>0</v>
      </c>
      <c r="W26" s="18" t="b">
        <v>0</v>
      </c>
    </row>
    <row r="27" spans="1:147" x14ac:dyDescent="0.2">
      <c r="A27" s="4" t="s">
        <v>102</v>
      </c>
      <c r="B27" s="1"/>
      <c r="C27" t="s">
        <v>105</v>
      </c>
      <c r="AM27" t="b">
        <v>1</v>
      </c>
      <c r="BL27" t="b">
        <v>1</v>
      </c>
      <c r="BU27" t="b">
        <v>1</v>
      </c>
      <c r="BY27" t="b">
        <v>1</v>
      </c>
      <c r="CB27" t="b">
        <v>1</v>
      </c>
      <c r="CD27" t="b">
        <v>1</v>
      </c>
      <c r="CJ27" t="b">
        <v>1</v>
      </c>
      <c r="CP27" s="18" t="b">
        <v>1</v>
      </c>
    </row>
    <row r="28" spans="1:147" x14ac:dyDescent="0.2">
      <c r="A28" s="4" t="s">
        <v>104</v>
      </c>
      <c r="B28" s="1"/>
      <c r="C28" t="s">
        <v>106</v>
      </c>
      <c r="AV28" t="b">
        <v>1</v>
      </c>
    </row>
    <row r="29" spans="1:147" x14ac:dyDescent="0.2">
      <c r="A29" s="4" t="s">
        <v>98</v>
      </c>
    </row>
    <row r="30" spans="1:147" x14ac:dyDescent="0.2">
      <c r="A30" s="1" t="s">
        <v>107</v>
      </c>
      <c r="B30" s="1" t="s">
        <v>92</v>
      </c>
      <c r="C30" t="s">
        <v>109</v>
      </c>
      <c r="D30" s="17" t="b">
        <v>0</v>
      </c>
      <c r="E30" s="17" t="b">
        <v>0</v>
      </c>
      <c r="F30" s="17" t="b">
        <v>0</v>
      </c>
      <c r="G30" s="17" t="b">
        <v>0</v>
      </c>
      <c r="H30" s="17" t="b">
        <v>0</v>
      </c>
      <c r="I30" s="17" t="b">
        <v>0</v>
      </c>
      <c r="J30" s="17" t="b">
        <v>0</v>
      </c>
      <c r="K30" s="17" t="b">
        <v>0</v>
      </c>
      <c r="L30" s="17" t="b">
        <v>0</v>
      </c>
      <c r="M30" s="17" t="b">
        <v>0</v>
      </c>
      <c r="N30" s="17" t="b">
        <v>0</v>
      </c>
      <c r="O30" s="17" t="b">
        <v>0</v>
      </c>
      <c r="P30" s="17" t="b">
        <v>0</v>
      </c>
      <c r="Q30" s="17" t="b">
        <v>0</v>
      </c>
      <c r="R30" s="17" t="b">
        <v>0</v>
      </c>
      <c r="S30" s="17" t="b">
        <v>0</v>
      </c>
      <c r="T30" s="17" t="b">
        <v>0</v>
      </c>
      <c r="U30" s="17" t="b">
        <v>0</v>
      </c>
      <c r="V30" s="17" t="b">
        <v>0</v>
      </c>
      <c r="W30" s="18" t="b">
        <v>0</v>
      </c>
    </row>
    <row r="31" spans="1:147" x14ac:dyDescent="0.2">
      <c r="A31" s="4" t="s">
        <v>98</v>
      </c>
    </row>
    <row r="32" spans="1:147" x14ac:dyDescent="0.2">
      <c r="A32" s="1" t="s">
        <v>110</v>
      </c>
      <c r="B32" s="1" t="s">
        <v>92</v>
      </c>
      <c r="C32" t="s">
        <v>111</v>
      </c>
      <c r="D32" s="17" t="b">
        <v>0</v>
      </c>
      <c r="E32" s="17" t="b">
        <v>0</v>
      </c>
      <c r="F32" s="17" t="b">
        <v>0</v>
      </c>
      <c r="G32" s="17" t="b">
        <v>0</v>
      </c>
      <c r="H32" s="17" t="b">
        <v>0</v>
      </c>
      <c r="I32" s="17" t="b">
        <v>0</v>
      </c>
      <c r="J32" s="17" t="b">
        <v>0</v>
      </c>
      <c r="K32" s="17" t="b">
        <v>0</v>
      </c>
      <c r="L32" s="17" t="b">
        <v>0</v>
      </c>
      <c r="M32" s="17" t="b">
        <v>0</v>
      </c>
      <c r="N32" s="17" t="b">
        <v>0</v>
      </c>
      <c r="O32" s="17" t="b">
        <v>0</v>
      </c>
      <c r="P32" s="17" t="b">
        <v>0</v>
      </c>
      <c r="Q32" s="17" t="b">
        <v>0</v>
      </c>
      <c r="R32" s="17" t="b">
        <v>0</v>
      </c>
      <c r="S32" s="17" t="b">
        <v>0</v>
      </c>
      <c r="T32" s="17" t="b">
        <v>0</v>
      </c>
      <c r="U32" s="17" t="b">
        <v>0</v>
      </c>
      <c r="V32" s="17" t="b">
        <v>0</v>
      </c>
      <c r="W32" s="18" t="b">
        <v>0</v>
      </c>
    </row>
    <row r="33" spans="1:119" x14ac:dyDescent="0.2">
      <c r="A33" s="4" t="s">
        <v>98</v>
      </c>
    </row>
    <row r="34" spans="1:119" x14ac:dyDescent="0.2">
      <c r="A34" s="1" t="s">
        <v>112</v>
      </c>
      <c r="B34" s="1" t="s">
        <v>92</v>
      </c>
      <c r="C34" t="s">
        <v>113</v>
      </c>
      <c r="D34" s="17" t="b">
        <v>0</v>
      </c>
      <c r="E34" s="17" t="b">
        <v>0</v>
      </c>
      <c r="F34" s="17" t="b">
        <v>0</v>
      </c>
      <c r="G34" s="17" t="b">
        <v>0</v>
      </c>
      <c r="H34" s="17" t="b">
        <v>0</v>
      </c>
      <c r="I34" s="17" t="b">
        <v>0</v>
      </c>
      <c r="J34" s="17" t="b">
        <v>0</v>
      </c>
      <c r="K34" s="17" t="b">
        <v>0</v>
      </c>
      <c r="L34" s="17" t="b">
        <v>0</v>
      </c>
      <c r="M34" s="17" t="b">
        <v>0</v>
      </c>
      <c r="N34" s="17" t="b">
        <v>0</v>
      </c>
      <c r="O34" s="17" t="b">
        <v>0</v>
      </c>
      <c r="P34" s="17" t="b">
        <v>0</v>
      </c>
      <c r="Q34" s="17" t="b">
        <v>0</v>
      </c>
      <c r="R34" s="17" t="b">
        <v>0</v>
      </c>
      <c r="S34" s="17" t="b">
        <v>0</v>
      </c>
      <c r="T34" s="17" t="b">
        <v>0</v>
      </c>
      <c r="U34" s="17" t="b">
        <v>0</v>
      </c>
      <c r="V34" s="17" t="b">
        <v>0</v>
      </c>
      <c r="W34" s="18" t="b">
        <v>0</v>
      </c>
      <c r="DO34" s="18" t="b">
        <v>1</v>
      </c>
    </row>
    <row r="35" spans="1:119" x14ac:dyDescent="0.2">
      <c r="A35" s="4" t="s">
        <v>98</v>
      </c>
      <c r="DO35" s="18" t="s">
        <v>1228</v>
      </c>
    </row>
    <row r="36" spans="1:119" x14ac:dyDescent="0.2">
      <c r="A36" s="1" t="s">
        <v>114</v>
      </c>
      <c r="B36" s="1" t="s">
        <v>92</v>
      </c>
      <c r="C36" t="s">
        <v>115</v>
      </c>
      <c r="D36" s="17" t="b">
        <v>0</v>
      </c>
      <c r="E36" s="17" t="b">
        <v>0</v>
      </c>
      <c r="F36" s="17" t="b">
        <v>0</v>
      </c>
      <c r="G36" s="17" t="b">
        <v>0</v>
      </c>
      <c r="H36" s="17" t="b">
        <v>0</v>
      </c>
      <c r="I36" s="17" t="b">
        <v>0</v>
      </c>
      <c r="J36" s="17" t="b">
        <v>0</v>
      </c>
      <c r="K36" s="17" t="b">
        <v>0</v>
      </c>
      <c r="L36" s="17" t="b">
        <v>0</v>
      </c>
      <c r="M36" s="17" t="b">
        <v>0</v>
      </c>
      <c r="N36" s="17" t="b">
        <v>0</v>
      </c>
      <c r="O36" s="17" t="b">
        <v>0</v>
      </c>
      <c r="P36" s="17" t="b">
        <v>0</v>
      </c>
      <c r="Q36" s="17" t="b">
        <v>0</v>
      </c>
      <c r="R36" s="17" t="b">
        <v>0</v>
      </c>
      <c r="S36" s="17" t="b">
        <v>0</v>
      </c>
      <c r="T36" s="17" t="b">
        <v>0</v>
      </c>
      <c r="U36" s="17" t="b">
        <v>0</v>
      </c>
      <c r="V36" s="17" t="b">
        <v>0</v>
      </c>
      <c r="W36" s="18" t="b">
        <v>0</v>
      </c>
    </row>
    <row r="37" spans="1:119" x14ac:dyDescent="0.2">
      <c r="A37" s="4" t="s">
        <v>98</v>
      </c>
    </row>
    <row r="38" spans="1:119" x14ac:dyDescent="0.2">
      <c r="A38" s="1" t="s">
        <v>116</v>
      </c>
    </row>
    <row r="39" spans="1:119" x14ac:dyDescent="0.2">
      <c r="A39" s="4" t="s">
        <v>117</v>
      </c>
      <c r="C39" t="s">
        <v>119</v>
      </c>
      <c r="AA39" t="b">
        <v>1</v>
      </c>
    </row>
    <row r="40" spans="1:119" x14ac:dyDescent="0.2">
      <c r="A40" s="4" t="s">
        <v>118</v>
      </c>
      <c r="C40" t="s">
        <v>121</v>
      </c>
      <c r="AL40" t="b">
        <v>1</v>
      </c>
      <c r="CC40" t="b">
        <v>1</v>
      </c>
    </row>
    <row r="41" spans="1:119" x14ac:dyDescent="0.2">
      <c r="A41" s="4" t="s">
        <v>120</v>
      </c>
      <c r="C41" t="s">
        <v>123</v>
      </c>
      <c r="AV41" t="b">
        <v>1</v>
      </c>
    </row>
    <row r="42" spans="1:119" x14ac:dyDescent="0.2">
      <c r="A42" s="4" t="s">
        <v>122</v>
      </c>
      <c r="C42" t="s">
        <v>125</v>
      </c>
      <c r="BI42" s="18" t="b">
        <v>1</v>
      </c>
    </row>
    <row r="43" spans="1:119" x14ac:dyDescent="0.2">
      <c r="A43" s="4" t="s">
        <v>124</v>
      </c>
      <c r="C43" t="s">
        <v>127</v>
      </c>
      <c r="BK43" s="18" t="b">
        <v>1</v>
      </c>
    </row>
    <row r="44" spans="1:119" x14ac:dyDescent="0.2">
      <c r="A44" s="4" t="s">
        <v>126</v>
      </c>
      <c r="C44" t="s">
        <v>129</v>
      </c>
      <c r="CC44" t="b">
        <v>1</v>
      </c>
    </row>
    <row r="45" spans="1:119" x14ac:dyDescent="0.2">
      <c r="A45" s="4" t="s">
        <v>128</v>
      </c>
      <c r="C45" t="s">
        <v>130</v>
      </c>
      <c r="CH45" s="18" t="b">
        <v>1</v>
      </c>
    </row>
    <row r="46" spans="1:119" x14ac:dyDescent="0.2">
      <c r="A46" s="4" t="s">
        <v>132</v>
      </c>
      <c r="C46" t="s">
        <v>133</v>
      </c>
      <c r="D46" s="17" t="b">
        <v>1</v>
      </c>
      <c r="DG46" s="18" t="b">
        <v>1</v>
      </c>
    </row>
    <row r="47" spans="1:119" x14ac:dyDescent="0.2">
      <c r="A47" s="4" t="s">
        <v>135</v>
      </c>
      <c r="C47" t="s">
        <v>136</v>
      </c>
    </row>
    <row r="48" spans="1:119" x14ac:dyDescent="0.2">
      <c r="A48" s="4" t="s">
        <v>140</v>
      </c>
      <c r="C48" t="s">
        <v>141</v>
      </c>
      <c r="DG48" s="18" t="b">
        <v>1</v>
      </c>
    </row>
    <row r="49" spans="1:147" x14ac:dyDescent="0.2">
      <c r="A49" s="4" t="s">
        <v>143</v>
      </c>
      <c r="C49" t="s">
        <v>144</v>
      </c>
      <c r="EQ49" s="50" t="b">
        <v>1</v>
      </c>
    </row>
    <row r="50" spans="1:147" x14ac:dyDescent="0.2">
      <c r="A50" s="4" t="s">
        <v>146</v>
      </c>
      <c r="C50" t="s">
        <v>147</v>
      </c>
      <c r="DX50" s="18" t="b">
        <v>1</v>
      </c>
    </row>
    <row r="51" spans="1:147" x14ac:dyDescent="0.2">
      <c r="A51" s="2" t="s">
        <v>131</v>
      </c>
    </row>
    <row r="52" spans="1:147" x14ac:dyDescent="0.2">
      <c r="A52" s="1" t="s">
        <v>134</v>
      </c>
      <c r="B52" s="1" t="s">
        <v>92</v>
      </c>
      <c r="C52" t="s">
        <v>150</v>
      </c>
      <c r="X52" s="17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s="18" t="b">
        <v>1</v>
      </c>
      <c r="AI52" s="18" t="b">
        <v>0</v>
      </c>
      <c r="AJ52" s="46"/>
      <c r="AK52" s="18" t="b">
        <v>1</v>
      </c>
      <c r="AL52" t="b">
        <v>0</v>
      </c>
      <c r="AM52" t="s">
        <v>42</v>
      </c>
      <c r="AN52" t="b">
        <v>0</v>
      </c>
      <c r="AO52" s="18" t="s">
        <v>42</v>
      </c>
      <c r="AQ52" t="b">
        <v>1</v>
      </c>
      <c r="AT52" t="b">
        <v>1</v>
      </c>
      <c r="AU52" t="b">
        <v>1</v>
      </c>
      <c r="AW52" s="18" t="b">
        <v>1</v>
      </c>
      <c r="BH52" s="18" t="b">
        <v>1</v>
      </c>
      <c r="BJ52" s="17" t="s">
        <v>42</v>
      </c>
      <c r="BK52" s="18" t="b">
        <v>1</v>
      </c>
      <c r="BL52" t="b">
        <v>1</v>
      </c>
      <c r="BP52" s="18" t="b">
        <v>1</v>
      </c>
      <c r="CL52" s="18" t="b">
        <v>1</v>
      </c>
      <c r="CM52" t="b">
        <v>0</v>
      </c>
      <c r="CN52" t="b">
        <v>0</v>
      </c>
      <c r="CO52" s="18" t="b">
        <v>0</v>
      </c>
      <c r="DJ52" t="b">
        <v>1</v>
      </c>
      <c r="DK52" t="b">
        <v>1</v>
      </c>
      <c r="DL52" t="b">
        <v>1</v>
      </c>
      <c r="EB52" t="b">
        <v>1</v>
      </c>
      <c r="ED52" s="18" t="b">
        <v>1</v>
      </c>
      <c r="EE52" s="18" t="b">
        <v>1</v>
      </c>
      <c r="EF52" s="18" t="b">
        <v>0</v>
      </c>
      <c r="EG52" s="18" t="b">
        <v>1</v>
      </c>
      <c r="EI52" t="b">
        <v>1</v>
      </c>
      <c r="EJ52" t="b">
        <v>0</v>
      </c>
      <c r="EK52" t="b">
        <v>0</v>
      </c>
      <c r="EL52" s="18" t="b">
        <v>0</v>
      </c>
      <c r="EQ52" s="57" t="b">
        <v>1</v>
      </c>
    </row>
    <row r="53" spans="1:147" x14ac:dyDescent="0.2">
      <c r="A53" s="1" t="s">
        <v>137</v>
      </c>
      <c r="B53" s="1" t="s">
        <v>138</v>
      </c>
      <c r="C53" t="s">
        <v>152</v>
      </c>
      <c r="D53" s="17" t="b">
        <v>0</v>
      </c>
      <c r="E53" s="17" t="b">
        <v>0</v>
      </c>
      <c r="F53" s="17" t="b">
        <v>0</v>
      </c>
      <c r="G53" s="17" t="b">
        <v>1</v>
      </c>
      <c r="H53" s="17" t="b">
        <v>0</v>
      </c>
      <c r="I53" s="17" t="b">
        <v>1</v>
      </c>
      <c r="J53" s="17" t="b">
        <v>1</v>
      </c>
      <c r="K53" s="17" t="b">
        <v>0</v>
      </c>
      <c r="L53" s="17" t="b">
        <v>1</v>
      </c>
      <c r="M53" s="17" t="b">
        <v>1</v>
      </c>
      <c r="N53" s="17" t="b">
        <v>1</v>
      </c>
      <c r="O53" s="17" t="b">
        <v>0</v>
      </c>
      <c r="P53" s="17" t="b">
        <v>0</v>
      </c>
      <c r="Q53" s="17" t="b">
        <v>1</v>
      </c>
      <c r="R53" s="17" t="b">
        <v>1</v>
      </c>
      <c r="S53" s="17" t="b">
        <v>1</v>
      </c>
      <c r="T53" s="17" t="b">
        <v>1</v>
      </c>
      <c r="U53" s="17" t="b">
        <v>0</v>
      </c>
      <c r="V53" s="17" t="b">
        <v>0</v>
      </c>
      <c r="W53" s="18" t="b">
        <v>0</v>
      </c>
      <c r="X53" s="17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s="18" t="b">
        <v>0</v>
      </c>
      <c r="AH53" s="18" t="b">
        <v>1</v>
      </c>
      <c r="AI53" s="18" t="b">
        <v>1</v>
      </c>
      <c r="AJ53" s="46" t="b">
        <v>0</v>
      </c>
      <c r="AK53" s="18" t="b">
        <v>0</v>
      </c>
      <c r="AL53" t="b">
        <v>0</v>
      </c>
      <c r="AM53" t="s">
        <v>42</v>
      </c>
      <c r="AN53" t="b">
        <v>0</v>
      </c>
      <c r="AO53" s="18" t="b">
        <v>0</v>
      </c>
      <c r="AP53" t="b">
        <v>1</v>
      </c>
      <c r="AQ53" t="b">
        <v>0</v>
      </c>
      <c r="AR53" t="s">
        <v>42</v>
      </c>
      <c r="AS53" t="b">
        <v>0</v>
      </c>
      <c r="AT53" t="b">
        <v>1</v>
      </c>
      <c r="AU53" t="b">
        <v>0</v>
      </c>
      <c r="AV53" t="b">
        <v>0</v>
      </c>
      <c r="AW53" s="18" t="b">
        <v>0</v>
      </c>
      <c r="AX53" s="18" t="b">
        <v>1</v>
      </c>
      <c r="AY53" s="18" t="b">
        <v>1</v>
      </c>
      <c r="AZ53" s="18" t="b">
        <v>0</v>
      </c>
      <c r="BA53" t="b">
        <v>0</v>
      </c>
      <c r="BB53" t="b">
        <v>0</v>
      </c>
      <c r="BC53" t="b">
        <v>1</v>
      </c>
      <c r="BD53" t="b">
        <v>1</v>
      </c>
      <c r="BE53" t="b">
        <v>0</v>
      </c>
      <c r="BF53" s="18" t="b">
        <v>1</v>
      </c>
      <c r="BH53" s="18" t="b">
        <v>1</v>
      </c>
      <c r="BI53" s="18" t="b">
        <v>1</v>
      </c>
      <c r="BJ53" s="17" t="b">
        <v>0</v>
      </c>
      <c r="BK53" s="18" t="b">
        <v>0</v>
      </c>
      <c r="BL53" t="b">
        <v>1</v>
      </c>
      <c r="BM53" t="b">
        <v>0</v>
      </c>
      <c r="BN53" s="18" t="b">
        <v>0</v>
      </c>
      <c r="BO53" s="18" t="b">
        <v>1</v>
      </c>
      <c r="BP53" s="18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0</v>
      </c>
      <c r="CD53" t="b">
        <v>0</v>
      </c>
      <c r="CE53" s="18" t="b">
        <v>1</v>
      </c>
      <c r="CF53" s="18" t="b">
        <v>1</v>
      </c>
      <c r="CG53" s="18" t="b">
        <v>0</v>
      </c>
      <c r="CH53" s="18" t="b">
        <v>0</v>
      </c>
      <c r="CI53" t="b">
        <v>1</v>
      </c>
      <c r="CJ53" t="b">
        <v>1</v>
      </c>
      <c r="CK53" s="18" t="b">
        <v>1</v>
      </c>
      <c r="CL53" s="18" t="b">
        <v>0</v>
      </c>
      <c r="CM53" t="b">
        <v>1</v>
      </c>
      <c r="CN53" t="b">
        <v>0</v>
      </c>
      <c r="CO53" s="18" t="b">
        <v>0</v>
      </c>
      <c r="CP53" s="18" t="b">
        <v>1</v>
      </c>
      <c r="CQ53" t="b">
        <v>0</v>
      </c>
      <c r="CR53" t="b">
        <v>0</v>
      </c>
      <c r="CS53" t="b">
        <v>0</v>
      </c>
      <c r="CT53" s="50" t="b">
        <v>0</v>
      </c>
      <c r="DA53" t="b">
        <v>1</v>
      </c>
      <c r="DB53" t="b">
        <v>1</v>
      </c>
      <c r="DC53" t="b">
        <v>1</v>
      </c>
      <c r="DD53" t="b">
        <v>1</v>
      </c>
      <c r="DE53" s="18" t="b">
        <v>1</v>
      </c>
      <c r="DG53" s="18" t="b">
        <v>0</v>
      </c>
      <c r="DH53" s="18" t="b">
        <v>1</v>
      </c>
      <c r="DI53" t="b">
        <v>1</v>
      </c>
      <c r="DJ53" t="b">
        <v>0</v>
      </c>
      <c r="DK53" t="b">
        <v>0</v>
      </c>
      <c r="DL53" t="b">
        <v>0</v>
      </c>
      <c r="DM53" t="b">
        <v>1</v>
      </c>
      <c r="DN53" s="18" t="b">
        <v>1</v>
      </c>
      <c r="DO53" s="18" t="b">
        <v>1</v>
      </c>
      <c r="DQ53" t="b">
        <v>0</v>
      </c>
      <c r="DR53" t="b">
        <v>0</v>
      </c>
      <c r="DS53" t="b">
        <v>1</v>
      </c>
      <c r="DT53" t="b">
        <v>0</v>
      </c>
      <c r="DU53" t="b">
        <v>0</v>
      </c>
      <c r="DV53" s="18" t="b">
        <v>0</v>
      </c>
      <c r="DW53" s="18" t="b">
        <v>1</v>
      </c>
      <c r="DX53" s="18" t="b">
        <v>1</v>
      </c>
      <c r="DY53" s="18" t="b">
        <v>0</v>
      </c>
      <c r="DZ53" s="18" t="b">
        <v>0</v>
      </c>
      <c r="EA53" t="b">
        <v>1</v>
      </c>
      <c r="EB53" t="b">
        <v>0</v>
      </c>
      <c r="EC53" s="18" t="b">
        <v>1</v>
      </c>
      <c r="ED53" s="18" t="b">
        <v>1</v>
      </c>
      <c r="EE53" s="18" t="b">
        <v>0</v>
      </c>
      <c r="EF53" s="18" t="b">
        <v>1</v>
      </c>
      <c r="EG53" s="18" t="b">
        <v>1</v>
      </c>
      <c r="EH53" s="18" t="b">
        <v>1</v>
      </c>
      <c r="EI53" t="b">
        <v>0</v>
      </c>
      <c r="EJ53" t="b">
        <v>0</v>
      </c>
      <c r="EK53" t="b">
        <v>1</v>
      </c>
      <c r="EL53" s="18" t="b">
        <v>0</v>
      </c>
      <c r="EM53" s="42" t="b">
        <v>1</v>
      </c>
      <c r="EN53" s="42" t="b">
        <v>1</v>
      </c>
      <c r="EO53" s="42" t="b">
        <v>1</v>
      </c>
      <c r="EP53" s="50" t="b">
        <v>1</v>
      </c>
    </row>
    <row r="54" spans="1:147" x14ac:dyDescent="0.2">
      <c r="A54" s="1" t="s">
        <v>142</v>
      </c>
      <c r="B54" s="1" t="s">
        <v>138</v>
      </c>
      <c r="C54" t="s">
        <v>153</v>
      </c>
      <c r="D54" s="17" t="b">
        <v>0</v>
      </c>
      <c r="E54" s="17" t="b">
        <v>0</v>
      </c>
      <c r="F54" s="17" t="b">
        <v>0</v>
      </c>
      <c r="G54" s="17" t="b">
        <v>0</v>
      </c>
      <c r="H54" s="17" t="b">
        <v>1</v>
      </c>
      <c r="I54" s="17" t="b">
        <v>0</v>
      </c>
      <c r="J54" s="17" t="b">
        <v>0</v>
      </c>
      <c r="K54" s="17" t="b">
        <v>0</v>
      </c>
      <c r="L54" s="17" t="s">
        <v>42</v>
      </c>
      <c r="M54" s="17" t="s">
        <v>42</v>
      </c>
      <c r="N54" s="17" t="b">
        <v>1</v>
      </c>
      <c r="O54" s="17" t="s">
        <v>42</v>
      </c>
      <c r="P54" s="17" t="s">
        <v>42</v>
      </c>
      <c r="Q54" s="17" t="s">
        <v>42</v>
      </c>
      <c r="R54" s="17" t="s">
        <v>42</v>
      </c>
      <c r="S54" s="17" t="s">
        <v>42</v>
      </c>
      <c r="T54" s="17" t="s">
        <v>42</v>
      </c>
      <c r="U54" s="17" t="s">
        <v>42</v>
      </c>
      <c r="V54" s="17" t="b">
        <v>0</v>
      </c>
      <c r="W54" s="18" t="b">
        <v>0</v>
      </c>
      <c r="AZ54" s="18" t="b">
        <v>0</v>
      </c>
      <c r="BI54" s="18" t="b">
        <v>0</v>
      </c>
      <c r="CQ54" t="s">
        <v>42</v>
      </c>
      <c r="CR54" t="b">
        <v>0</v>
      </c>
      <c r="CS54" t="b">
        <v>0</v>
      </c>
      <c r="CT54" s="50" t="b">
        <v>0</v>
      </c>
      <c r="DG54" s="18" t="b">
        <v>0</v>
      </c>
      <c r="DP54" t="b">
        <v>0</v>
      </c>
      <c r="DQ54" t="b">
        <v>0</v>
      </c>
      <c r="DR54" t="b">
        <v>0</v>
      </c>
      <c r="DS54" t="s">
        <v>42</v>
      </c>
      <c r="DT54" t="b">
        <v>0</v>
      </c>
      <c r="DU54" t="b">
        <v>1</v>
      </c>
      <c r="DV54" s="18" t="b">
        <v>0</v>
      </c>
      <c r="DW54" s="18" t="b">
        <v>0</v>
      </c>
      <c r="EE54" s="18" t="b">
        <v>0</v>
      </c>
    </row>
    <row r="55" spans="1:147" x14ac:dyDescent="0.2">
      <c r="A55" s="1" t="s">
        <v>145</v>
      </c>
      <c r="B55" s="1" t="s">
        <v>138</v>
      </c>
      <c r="C55" t="s">
        <v>155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s="18" t="b">
        <v>1</v>
      </c>
      <c r="DF55" s="18" t="b">
        <v>1</v>
      </c>
      <c r="DG55" s="18" t="b">
        <v>1</v>
      </c>
      <c r="DW55" s="18" t="b">
        <v>1</v>
      </c>
      <c r="DZ55" s="18" t="s">
        <v>42</v>
      </c>
      <c r="EE55" s="18" t="b">
        <v>1</v>
      </c>
    </row>
    <row r="56" spans="1:147" x14ac:dyDescent="0.2">
      <c r="A56" s="4" t="s">
        <v>148</v>
      </c>
      <c r="B56" t="s">
        <v>138</v>
      </c>
      <c r="C56" t="s">
        <v>158</v>
      </c>
      <c r="D56" s="17" t="b">
        <v>1</v>
      </c>
      <c r="E56" s="17" t="b">
        <v>1</v>
      </c>
      <c r="F56" s="17" t="b">
        <v>1</v>
      </c>
      <c r="G56" s="17" t="b">
        <v>1</v>
      </c>
      <c r="H56" s="17" t="b">
        <v>1</v>
      </c>
      <c r="I56" s="17" t="s">
        <v>42</v>
      </c>
      <c r="J56" s="17" t="b">
        <v>1</v>
      </c>
      <c r="K56" s="17" t="b">
        <v>1</v>
      </c>
      <c r="L56" s="17" t="b">
        <v>1</v>
      </c>
      <c r="M56" s="17" t="b">
        <v>1</v>
      </c>
      <c r="N56" s="17" t="b">
        <v>1</v>
      </c>
      <c r="O56" s="17" t="b">
        <v>1</v>
      </c>
      <c r="P56" s="17" t="b">
        <v>1</v>
      </c>
      <c r="Q56" s="17" t="b">
        <v>1</v>
      </c>
      <c r="R56" s="17" t="s">
        <v>42</v>
      </c>
      <c r="S56" s="17" t="s">
        <v>42</v>
      </c>
      <c r="T56" s="17" t="s">
        <v>42</v>
      </c>
      <c r="V56" s="17" t="b">
        <v>1</v>
      </c>
      <c r="W56" s="18" t="b">
        <v>1</v>
      </c>
      <c r="BM56" t="b">
        <v>1</v>
      </c>
      <c r="BN56" s="18" t="b">
        <v>1</v>
      </c>
      <c r="BP56" s="18" t="b">
        <v>1</v>
      </c>
      <c r="EG56" s="18" t="b">
        <v>1</v>
      </c>
    </row>
    <row r="57" spans="1:147" x14ac:dyDescent="0.2">
      <c r="A57" s="4" t="s">
        <v>149</v>
      </c>
      <c r="B57" t="s">
        <v>138</v>
      </c>
      <c r="C57" t="s">
        <v>161</v>
      </c>
      <c r="X57" s="17" t="b">
        <v>0</v>
      </c>
      <c r="Y57" t="b">
        <v>0</v>
      </c>
      <c r="Z57" t="b">
        <v>0</v>
      </c>
      <c r="AA57" t="b">
        <v>1</v>
      </c>
      <c r="AB57" t="b">
        <v>1</v>
      </c>
      <c r="AC57" t="b">
        <v>0</v>
      </c>
      <c r="AD57" t="b">
        <v>0</v>
      </c>
      <c r="AE57" t="b">
        <v>0</v>
      </c>
      <c r="AF57" t="b">
        <v>1</v>
      </c>
      <c r="AG57" s="18" t="b">
        <v>0</v>
      </c>
      <c r="BJ57" s="17" t="b">
        <v>1</v>
      </c>
      <c r="BK57" s="18" t="b">
        <v>1</v>
      </c>
      <c r="BM57" t="s">
        <v>42</v>
      </c>
      <c r="BN57" s="18" t="s">
        <v>42</v>
      </c>
      <c r="CG57" s="18" t="s">
        <v>42</v>
      </c>
      <c r="CL57" s="18" t="b">
        <v>1</v>
      </c>
      <c r="CQ57" t="b">
        <v>0</v>
      </c>
      <c r="CR57" t="b">
        <v>0</v>
      </c>
      <c r="CS57" t="b">
        <v>0</v>
      </c>
      <c r="CT57" s="50" t="b">
        <v>1</v>
      </c>
      <c r="DW57" s="18" t="b">
        <v>0</v>
      </c>
      <c r="DY57" s="18" t="b">
        <v>1</v>
      </c>
    </row>
    <row r="58" spans="1:147" x14ac:dyDescent="0.2">
      <c r="A58" s="4" t="s">
        <v>151</v>
      </c>
      <c r="B58" t="s">
        <v>138</v>
      </c>
      <c r="C58" t="s">
        <v>162</v>
      </c>
      <c r="D58" s="17" t="b">
        <v>1</v>
      </c>
      <c r="E58" s="17" t="b">
        <v>1</v>
      </c>
      <c r="F58" s="17" t="b">
        <v>1</v>
      </c>
      <c r="G58" s="17" t="b">
        <v>1</v>
      </c>
      <c r="H58" s="17" t="b">
        <v>1</v>
      </c>
      <c r="I58" s="17" t="s">
        <v>42</v>
      </c>
      <c r="J58" s="17" t="b">
        <v>1</v>
      </c>
      <c r="K58" s="17" t="b">
        <v>1</v>
      </c>
      <c r="L58" s="17" t="b">
        <v>1</v>
      </c>
      <c r="M58" s="17" t="b">
        <v>1</v>
      </c>
      <c r="N58" s="17" t="b">
        <v>1</v>
      </c>
      <c r="O58" s="17" t="b">
        <v>1</v>
      </c>
      <c r="P58" s="17" t="b">
        <v>1</v>
      </c>
      <c r="Q58" s="17" t="b">
        <v>1</v>
      </c>
      <c r="R58" s="17" t="s">
        <v>42</v>
      </c>
      <c r="S58" s="17" t="s">
        <v>42</v>
      </c>
      <c r="T58" s="17" t="s">
        <v>42</v>
      </c>
      <c r="V58" s="17" t="b">
        <v>1</v>
      </c>
      <c r="W58" s="18" t="b">
        <v>1</v>
      </c>
      <c r="X58" s="17" t="b">
        <v>0</v>
      </c>
      <c r="Y58" t="b">
        <v>1</v>
      </c>
      <c r="Z58" t="b">
        <v>1</v>
      </c>
      <c r="AA58" t="b">
        <v>1</v>
      </c>
      <c r="AB58" t="b">
        <v>1</v>
      </c>
      <c r="AC58" t="b">
        <v>0</v>
      </c>
      <c r="AD58" t="b">
        <v>1</v>
      </c>
      <c r="AE58" t="b">
        <v>1</v>
      </c>
      <c r="AF58" t="b">
        <v>1</v>
      </c>
      <c r="AG58" s="18" t="b">
        <v>1</v>
      </c>
      <c r="AL58" t="b">
        <v>1</v>
      </c>
      <c r="AM58" t="b">
        <v>1</v>
      </c>
      <c r="AN58" t="b">
        <v>1</v>
      </c>
      <c r="AO58" s="18" t="b">
        <v>1</v>
      </c>
      <c r="AZ58" s="18" t="b">
        <v>1</v>
      </c>
      <c r="BA58" t="b">
        <v>1</v>
      </c>
      <c r="BB58" t="b">
        <v>1</v>
      </c>
      <c r="BC58" t="s">
        <v>42</v>
      </c>
      <c r="BD58" t="b">
        <v>1</v>
      </c>
      <c r="BE58" t="b">
        <v>1</v>
      </c>
      <c r="BF58" s="18" t="b">
        <v>1</v>
      </c>
      <c r="BJ58" s="17" t="b">
        <v>1</v>
      </c>
      <c r="BK58" s="18" t="b">
        <v>1</v>
      </c>
      <c r="BM58" t="b">
        <v>1</v>
      </c>
      <c r="BN58" s="18" t="b">
        <v>1</v>
      </c>
      <c r="BP58" s="18" t="b">
        <v>1</v>
      </c>
      <c r="CG58" s="18" t="b">
        <v>0</v>
      </c>
      <c r="CH58" s="18" t="b">
        <v>1</v>
      </c>
      <c r="CL58" s="18" t="b">
        <v>1</v>
      </c>
      <c r="CM58" t="b">
        <v>1</v>
      </c>
      <c r="CN58" t="b">
        <v>1</v>
      </c>
      <c r="CO58" s="18" t="b">
        <v>1</v>
      </c>
      <c r="CQ58" t="b">
        <v>1</v>
      </c>
      <c r="CR58" t="b">
        <v>1</v>
      </c>
      <c r="CS58" t="b">
        <v>1</v>
      </c>
      <c r="CT58" s="50" t="b">
        <v>1</v>
      </c>
      <c r="DG58" s="18" t="b">
        <v>1</v>
      </c>
      <c r="DW58" s="18" t="b">
        <v>1</v>
      </c>
      <c r="DX58" s="18" t="b">
        <v>1</v>
      </c>
      <c r="DY58" s="18" t="b">
        <v>1</v>
      </c>
      <c r="EB58" t="b">
        <v>1</v>
      </c>
      <c r="EE58" s="18" t="b">
        <v>1</v>
      </c>
      <c r="EG58" s="18" t="b">
        <v>1</v>
      </c>
      <c r="EI58" t="b">
        <v>1</v>
      </c>
      <c r="EJ58" t="b">
        <v>1</v>
      </c>
      <c r="EK58" t="b">
        <v>1</v>
      </c>
      <c r="EL58" s="18" t="b">
        <v>1</v>
      </c>
      <c r="EO58" t="b">
        <v>1</v>
      </c>
      <c r="EP58" s="50" t="b">
        <v>1</v>
      </c>
    </row>
    <row r="60" spans="1:147" x14ac:dyDescent="0.2">
      <c r="A60" s="2" t="s">
        <v>154</v>
      </c>
    </row>
    <row r="61" spans="1:147" x14ac:dyDescent="0.2">
      <c r="A61" s="1" t="s">
        <v>156</v>
      </c>
      <c r="B61" s="1" t="s">
        <v>92</v>
      </c>
      <c r="C61" t="s">
        <v>165</v>
      </c>
      <c r="D61" s="17" t="b">
        <v>1</v>
      </c>
      <c r="E61" s="17" t="b">
        <v>1</v>
      </c>
      <c r="F61" s="17" t="b">
        <v>1</v>
      </c>
      <c r="G61" s="17" t="b">
        <v>1</v>
      </c>
      <c r="H61" s="17" t="b">
        <v>1</v>
      </c>
      <c r="I61" s="17" t="b">
        <v>1</v>
      </c>
      <c r="J61" s="17" t="b">
        <v>1</v>
      </c>
      <c r="K61" s="17" t="b">
        <v>1</v>
      </c>
      <c r="L61" s="17" t="b">
        <v>1</v>
      </c>
      <c r="M61" s="17" t="b">
        <v>1</v>
      </c>
      <c r="N61" s="17" t="b">
        <v>1</v>
      </c>
      <c r="O61" s="17" t="b">
        <v>1</v>
      </c>
      <c r="P61" s="17" t="b">
        <v>1</v>
      </c>
      <c r="Q61" s="17" t="b">
        <v>1</v>
      </c>
      <c r="R61" s="17" t="b">
        <v>1</v>
      </c>
      <c r="S61" s="17" t="b">
        <v>1</v>
      </c>
      <c r="T61" s="17" t="b">
        <v>1</v>
      </c>
      <c r="U61" s="17" t="b">
        <v>1</v>
      </c>
      <c r="V61" s="17" t="b">
        <v>1</v>
      </c>
      <c r="W61" s="18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s="18" t="b">
        <v>1</v>
      </c>
      <c r="AH61" s="18" t="b">
        <v>1</v>
      </c>
      <c r="AI61" s="18" t="b">
        <v>1</v>
      </c>
      <c r="AJ61" s="43" t="b">
        <v>1</v>
      </c>
      <c r="AK61" s="18" t="b">
        <v>1</v>
      </c>
      <c r="AL61" t="b">
        <v>1</v>
      </c>
      <c r="AM61" t="b">
        <v>1</v>
      </c>
      <c r="AN61" t="b">
        <v>1</v>
      </c>
      <c r="AO61" s="18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s="18" t="b">
        <v>1</v>
      </c>
      <c r="AX61" s="18" t="b">
        <v>1</v>
      </c>
      <c r="AY61" s="18" t="b">
        <v>1</v>
      </c>
      <c r="AZ61" s="18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s="18" t="b">
        <v>1</v>
      </c>
      <c r="BG61" s="18" t="b">
        <v>1</v>
      </c>
      <c r="BH61" s="18" t="b">
        <v>1</v>
      </c>
      <c r="BI61" s="18" t="b">
        <v>1</v>
      </c>
      <c r="BJ61" s="17" t="b">
        <v>1</v>
      </c>
      <c r="BK61" s="18" t="b">
        <v>1</v>
      </c>
      <c r="BL61" t="b">
        <v>1</v>
      </c>
      <c r="BM61" t="b">
        <v>1</v>
      </c>
      <c r="BN61" s="18" t="b">
        <v>1</v>
      </c>
      <c r="BO61" s="18" t="b">
        <v>1</v>
      </c>
      <c r="BP61" s="18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s="18" t="b">
        <v>1</v>
      </c>
      <c r="CF61" s="18" t="b">
        <v>1</v>
      </c>
      <c r="CG61" s="18" t="b">
        <v>1</v>
      </c>
      <c r="CH61" s="18" t="b">
        <v>1</v>
      </c>
      <c r="CI61" t="b">
        <v>1</v>
      </c>
      <c r="CJ61" t="b">
        <v>1</v>
      </c>
      <c r="CK61" s="18" t="b">
        <v>1</v>
      </c>
      <c r="CL61" s="18" t="b">
        <v>1</v>
      </c>
      <c r="CM61" t="b">
        <v>1</v>
      </c>
      <c r="CN61" t="b">
        <v>1</v>
      </c>
      <c r="CO61" s="18" t="b">
        <v>1</v>
      </c>
      <c r="CP61" s="18" t="b">
        <v>1</v>
      </c>
      <c r="CQ61" t="b">
        <v>1</v>
      </c>
      <c r="CR61" t="b">
        <v>1</v>
      </c>
      <c r="CS61" t="b">
        <v>1</v>
      </c>
      <c r="CT61" s="50" t="b">
        <v>1</v>
      </c>
      <c r="DA61" t="b">
        <v>1</v>
      </c>
      <c r="DB61" t="b">
        <v>1</v>
      </c>
      <c r="DC61" t="b">
        <v>1</v>
      </c>
      <c r="DD61" t="b">
        <v>1</v>
      </c>
      <c r="DE61" s="18" t="b">
        <v>1</v>
      </c>
      <c r="DF61" s="18" t="b">
        <v>1</v>
      </c>
      <c r="DG61" s="18" t="b">
        <v>1</v>
      </c>
      <c r="DH61" s="18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s="18" t="b">
        <v>1</v>
      </c>
      <c r="DO61" s="18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s="18" t="b">
        <v>1</v>
      </c>
      <c r="DW61" s="18" t="b">
        <v>1</v>
      </c>
      <c r="DX61" s="18" t="b">
        <v>1</v>
      </c>
      <c r="DY61" s="18" t="b">
        <v>1</v>
      </c>
      <c r="DZ61" s="18" t="b">
        <v>1</v>
      </c>
      <c r="EA61" t="b">
        <v>1</v>
      </c>
      <c r="EB61" t="b">
        <v>1</v>
      </c>
      <c r="EC61" s="18" t="b">
        <v>1</v>
      </c>
      <c r="ED61" s="18" t="b">
        <v>1</v>
      </c>
      <c r="EE61" s="18" t="b">
        <v>1</v>
      </c>
      <c r="EF61" s="18" t="b">
        <v>1</v>
      </c>
      <c r="EG61" s="18" t="b">
        <v>1</v>
      </c>
      <c r="EH61" s="18" t="b">
        <v>1</v>
      </c>
      <c r="EI61" t="b">
        <v>1</v>
      </c>
      <c r="EJ61" t="b">
        <v>1</v>
      </c>
      <c r="EK61" t="b">
        <v>1</v>
      </c>
      <c r="EL61" s="18" t="b">
        <v>1</v>
      </c>
      <c r="EM61" t="b">
        <v>1</v>
      </c>
      <c r="EN61" t="b">
        <v>1</v>
      </c>
      <c r="EO61" t="b">
        <v>1</v>
      </c>
      <c r="EP61" s="18" t="b">
        <v>1</v>
      </c>
      <c r="EQ61" s="57" t="b">
        <v>1</v>
      </c>
    </row>
    <row r="62" spans="1:147" x14ac:dyDescent="0.2">
      <c r="A62" t="s">
        <v>159</v>
      </c>
      <c r="B62" t="s">
        <v>160</v>
      </c>
      <c r="C62" t="s">
        <v>167</v>
      </c>
      <c r="AK62" s="18">
        <v>8</v>
      </c>
      <c r="AL62">
        <v>6</v>
      </c>
      <c r="AM62">
        <v>5</v>
      </c>
      <c r="AN62">
        <v>5</v>
      </c>
      <c r="AO62" s="18">
        <v>7</v>
      </c>
      <c r="AP62" t="s">
        <v>1229</v>
      </c>
      <c r="AQ62" t="s">
        <v>1230</v>
      </c>
      <c r="AR62" t="s">
        <v>1229</v>
      </c>
      <c r="AS62" t="s">
        <v>1230</v>
      </c>
      <c r="AT62" t="s">
        <v>1229</v>
      </c>
      <c r="AU62" t="s">
        <v>1230</v>
      </c>
      <c r="AV62" t="s">
        <v>1229</v>
      </c>
      <c r="AW62" t="s">
        <v>1229</v>
      </c>
      <c r="BA62">
        <v>11</v>
      </c>
      <c r="BB62">
        <v>11</v>
      </c>
      <c r="BC62">
        <v>5</v>
      </c>
      <c r="BD62">
        <v>10</v>
      </c>
      <c r="BE62">
        <v>7</v>
      </c>
      <c r="BF62" s="18">
        <v>8</v>
      </c>
      <c r="BH62" s="18">
        <v>8</v>
      </c>
      <c r="BI62" s="18">
        <v>13</v>
      </c>
      <c r="BJ62" s="42" t="s">
        <v>42</v>
      </c>
      <c r="BK62" s="32" t="s">
        <v>1231</v>
      </c>
      <c r="BQ62" s="35">
        <v>7</v>
      </c>
      <c r="BR62" s="35">
        <v>4</v>
      </c>
      <c r="BS62" s="35">
        <v>5</v>
      </c>
      <c r="BT62" s="35">
        <v>3</v>
      </c>
      <c r="BU62" s="35">
        <v>2</v>
      </c>
      <c r="BV62" s="35">
        <v>5</v>
      </c>
      <c r="BW62" s="35">
        <v>4</v>
      </c>
      <c r="BX62" s="35">
        <v>6</v>
      </c>
      <c r="BY62" s="35">
        <v>5</v>
      </c>
      <c r="BZ62" s="35">
        <v>2</v>
      </c>
      <c r="CA62" s="35">
        <v>3</v>
      </c>
      <c r="CB62" s="35">
        <v>5</v>
      </c>
      <c r="CC62" s="35">
        <v>6</v>
      </c>
      <c r="CD62" s="35">
        <v>3</v>
      </c>
      <c r="CE62" s="32">
        <v>3</v>
      </c>
      <c r="CF62" s="32">
        <v>7</v>
      </c>
      <c r="CP62" s="18">
        <v>11</v>
      </c>
      <c r="CQ62">
        <v>4</v>
      </c>
      <c r="CR62">
        <v>5</v>
      </c>
      <c r="CS62">
        <v>2</v>
      </c>
      <c r="CT62" s="50">
        <v>7</v>
      </c>
      <c r="DP62">
        <v>4</v>
      </c>
      <c r="DQ62">
        <v>3</v>
      </c>
      <c r="DR62">
        <v>8</v>
      </c>
      <c r="DS62">
        <v>5</v>
      </c>
      <c r="DT62">
        <v>5</v>
      </c>
      <c r="DU62">
        <v>5</v>
      </c>
      <c r="DV62" s="18">
        <v>5</v>
      </c>
      <c r="DZ62" s="18">
        <v>5</v>
      </c>
    </row>
    <row r="63" spans="1:147" x14ac:dyDescent="0.2">
      <c r="BA63" t="s">
        <v>1232</v>
      </c>
    </row>
    <row r="64" spans="1:147" x14ac:dyDescent="0.2">
      <c r="A64" s="1" t="s">
        <v>100</v>
      </c>
      <c r="B64" s="1" t="s">
        <v>92</v>
      </c>
      <c r="C64" t="s">
        <v>170</v>
      </c>
      <c r="AL64" t="b">
        <v>1</v>
      </c>
      <c r="AM64" t="b">
        <v>1</v>
      </c>
      <c r="AN64" t="b">
        <v>0</v>
      </c>
      <c r="AX64" s="18" t="b">
        <v>1</v>
      </c>
      <c r="BH64" s="18" t="b">
        <v>0</v>
      </c>
      <c r="BI64" s="18" t="b">
        <v>0</v>
      </c>
      <c r="BL64" t="b">
        <v>1</v>
      </c>
      <c r="BM64" t="b">
        <v>1</v>
      </c>
      <c r="BN64" s="18" t="b">
        <v>1</v>
      </c>
      <c r="BT64" t="b">
        <v>1</v>
      </c>
      <c r="CC64" t="b">
        <v>1</v>
      </c>
      <c r="CF64" s="18" t="b">
        <v>1</v>
      </c>
      <c r="CL64" s="18" t="b">
        <v>0</v>
      </c>
      <c r="DF64" s="18" t="b">
        <v>1</v>
      </c>
      <c r="DR64" t="b">
        <v>1</v>
      </c>
      <c r="DX64" s="18" t="b">
        <v>0</v>
      </c>
      <c r="EE64" s="18" t="b">
        <v>1</v>
      </c>
    </row>
    <row r="65" spans="1:147" x14ac:dyDescent="0.2">
      <c r="A65" t="s">
        <v>163</v>
      </c>
      <c r="B65" t="s">
        <v>92</v>
      </c>
      <c r="C65" t="s">
        <v>171</v>
      </c>
      <c r="AH65" s="18" t="b">
        <v>1</v>
      </c>
      <c r="AI65" s="18" t="b">
        <v>1</v>
      </c>
      <c r="AK65" s="18" t="b">
        <v>0</v>
      </c>
      <c r="AL65" t="b">
        <v>0</v>
      </c>
      <c r="AM65" t="b">
        <v>1</v>
      </c>
      <c r="AN65" t="b">
        <v>0</v>
      </c>
      <c r="BV65" t="b">
        <v>1</v>
      </c>
      <c r="BW65" t="b">
        <v>1</v>
      </c>
      <c r="BX65" t="b">
        <v>1</v>
      </c>
      <c r="CG65" s="18" t="b">
        <v>1</v>
      </c>
      <c r="CH65" s="18" t="b">
        <v>1</v>
      </c>
      <c r="CJ65" t="b">
        <v>1</v>
      </c>
      <c r="CM65" t="b">
        <v>1</v>
      </c>
      <c r="CN65" t="b">
        <v>1</v>
      </c>
      <c r="CP65" s="18" t="b">
        <v>0</v>
      </c>
      <c r="DH65" s="18" t="b">
        <v>1</v>
      </c>
      <c r="DI65" t="b">
        <v>1</v>
      </c>
      <c r="DJ65" t="b">
        <v>1</v>
      </c>
      <c r="DK65" t="b">
        <v>1</v>
      </c>
      <c r="DL65" t="b">
        <v>1</v>
      </c>
      <c r="DM65" t="b">
        <v>1</v>
      </c>
      <c r="DW65" s="18" t="b">
        <v>1</v>
      </c>
      <c r="ED65" s="18" t="b">
        <v>1</v>
      </c>
      <c r="EE65" s="18" t="b">
        <v>1</v>
      </c>
      <c r="EG65" s="18" t="b">
        <v>1</v>
      </c>
    </row>
    <row r="66" spans="1:147" x14ac:dyDescent="0.2">
      <c r="A66" t="s">
        <v>164</v>
      </c>
      <c r="B66" t="s">
        <v>92</v>
      </c>
      <c r="C66" t="s">
        <v>173</v>
      </c>
      <c r="AH66" s="18" t="b">
        <v>1</v>
      </c>
      <c r="AI66" s="18" t="b">
        <v>1</v>
      </c>
      <c r="AL66" t="b">
        <v>0</v>
      </c>
      <c r="AN66" t="b">
        <v>0</v>
      </c>
      <c r="AX66" s="18" t="b">
        <v>1</v>
      </c>
      <c r="AY66" s="18" t="b">
        <v>1</v>
      </c>
      <c r="BA66" t="b">
        <v>1</v>
      </c>
      <c r="BB66" t="b">
        <v>1</v>
      </c>
      <c r="BE66" t="b">
        <v>1</v>
      </c>
      <c r="BK66" s="18" t="b">
        <v>1</v>
      </c>
      <c r="BL66" t="b">
        <v>1</v>
      </c>
      <c r="BM66" t="b">
        <v>1</v>
      </c>
      <c r="BN66" s="18" t="b">
        <v>1</v>
      </c>
      <c r="BQ66" t="b">
        <v>1</v>
      </c>
      <c r="BT66" t="b">
        <v>1</v>
      </c>
      <c r="BU66" t="b">
        <v>1</v>
      </c>
      <c r="BV66" t="b">
        <v>1</v>
      </c>
      <c r="BW66" t="b">
        <v>1</v>
      </c>
      <c r="CB66" t="b">
        <v>1</v>
      </c>
      <c r="CH66" s="18" t="b">
        <v>1</v>
      </c>
      <c r="CI66" t="b">
        <v>1</v>
      </c>
      <c r="CJ66" t="b">
        <v>1</v>
      </c>
      <c r="CM66" t="b">
        <v>1</v>
      </c>
      <c r="CO66" s="18" t="b">
        <v>1</v>
      </c>
      <c r="CP66" s="18" t="b">
        <v>0</v>
      </c>
      <c r="CQ66" t="b">
        <v>0</v>
      </c>
      <c r="CR66" t="b">
        <v>0</v>
      </c>
      <c r="CS66" t="b">
        <v>0</v>
      </c>
      <c r="CT66" s="50" t="b">
        <v>0</v>
      </c>
      <c r="DA66" t="b">
        <v>0</v>
      </c>
      <c r="DB66" t="b">
        <v>1</v>
      </c>
      <c r="DC66" t="b">
        <v>0</v>
      </c>
      <c r="DD66" t="b">
        <v>0</v>
      </c>
      <c r="DE66" s="18" t="b">
        <v>0</v>
      </c>
      <c r="DO66" s="18" t="b">
        <v>1</v>
      </c>
      <c r="EC66" s="18" t="b">
        <v>1</v>
      </c>
      <c r="EO66" t="b">
        <v>1</v>
      </c>
      <c r="EP66" s="50" t="b">
        <v>1</v>
      </c>
    </row>
    <row r="67" spans="1:147" x14ac:dyDescent="0.2">
      <c r="A67" t="s">
        <v>166</v>
      </c>
      <c r="B67" t="s">
        <v>92</v>
      </c>
      <c r="C67" t="s">
        <v>175</v>
      </c>
      <c r="X67" s="17" t="b">
        <v>1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s="18" t="b">
        <v>1</v>
      </c>
      <c r="AH67" s="18" t="b">
        <v>1</v>
      </c>
      <c r="AI67" s="18" t="b">
        <v>1</v>
      </c>
      <c r="AK67" s="18" t="b">
        <v>1</v>
      </c>
      <c r="AL67" t="b">
        <v>1</v>
      </c>
      <c r="AO67" s="18" t="b">
        <v>0</v>
      </c>
      <c r="AX67" s="18" t="b">
        <v>1</v>
      </c>
      <c r="BA67" t="b">
        <v>1</v>
      </c>
      <c r="BB67" t="b">
        <v>1</v>
      </c>
      <c r="BC67" t="b">
        <v>0</v>
      </c>
      <c r="BD67" t="b">
        <v>1</v>
      </c>
      <c r="BE67" t="b">
        <v>0</v>
      </c>
      <c r="BF67" s="18" t="b">
        <v>1</v>
      </c>
      <c r="BM67" t="b">
        <v>1</v>
      </c>
      <c r="BN67" s="18" t="b">
        <v>1</v>
      </c>
      <c r="BP67" s="18" t="b">
        <v>1</v>
      </c>
      <c r="BQ67" t="b">
        <v>1</v>
      </c>
      <c r="BR67" t="b">
        <v>0</v>
      </c>
      <c r="BS67" t="b">
        <v>1</v>
      </c>
      <c r="BT67" t="b">
        <v>1</v>
      </c>
      <c r="BU67" t="b">
        <v>0</v>
      </c>
      <c r="BV67" t="b">
        <v>1</v>
      </c>
      <c r="BW67" t="b">
        <v>0</v>
      </c>
      <c r="BX67" t="b">
        <v>0</v>
      </c>
      <c r="BY67" t="b">
        <v>1</v>
      </c>
      <c r="BZ67" t="b">
        <v>0</v>
      </c>
      <c r="CA67" t="b">
        <v>1</v>
      </c>
      <c r="CB67" t="b">
        <v>1</v>
      </c>
      <c r="CC67" t="b">
        <v>1</v>
      </c>
      <c r="CD67" t="b">
        <v>0</v>
      </c>
      <c r="CE67" s="18" t="b">
        <v>1</v>
      </c>
      <c r="CG67" s="18" t="b">
        <v>1</v>
      </c>
      <c r="CH67" s="18" t="b">
        <v>1</v>
      </c>
      <c r="CI67" t="b">
        <v>1</v>
      </c>
      <c r="CM67" t="b">
        <v>1</v>
      </c>
      <c r="CN67" t="b">
        <v>1</v>
      </c>
      <c r="CO67" s="18" t="b">
        <v>1</v>
      </c>
      <c r="CP67" s="18" t="b">
        <v>1</v>
      </c>
      <c r="DJ67" t="b">
        <v>1</v>
      </c>
      <c r="DK67" t="b">
        <v>1</v>
      </c>
      <c r="DO67" s="18" t="b">
        <v>1</v>
      </c>
      <c r="DT67" t="b">
        <v>1</v>
      </c>
      <c r="DV67" s="18" t="b">
        <v>1</v>
      </c>
      <c r="EB67" t="b">
        <v>1</v>
      </c>
      <c r="EC67" s="18" t="b">
        <v>1</v>
      </c>
      <c r="ED67" s="18" t="b">
        <v>1</v>
      </c>
      <c r="EF67" s="18" t="b">
        <v>1</v>
      </c>
    </row>
    <row r="68" spans="1:147" x14ac:dyDescent="0.2">
      <c r="A68" t="s">
        <v>168</v>
      </c>
      <c r="B68" t="s">
        <v>92</v>
      </c>
      <c r="C68" t="s">
        <v>177</v>
      </c>
      <c r="BA68" t="b">
        <v>1</v>
      </c>
      <c r="BB68" t="b">
        <v>1</v>
      </c>
      <c r="BC68" t="b">
        <v>0</v>
      </c>
      <c r="BD68" t="b">
        <v>1</v>
      </c>
      <c r="BE68" t="b">
        <v>0</v>
      </c>
      <c r="BF68" s="18" t="b">
        <v>1</v>
      </c>
      <c r="BK68" s="18" t="b">
        <v>1</v>
      </c>
      <c r="BM68" t="b">
        <v>1</v>
      </c>
      <c r="BP68" s="18" t="b">
        <v>0</v>
      </c>
      <c r="BQ68" t="b">
        <v>1</v>
      </c>
      <c r="BR68" t="b">
        <v>0</v>
      </c>
      <c r="BS68" t="b">
        <v>1</v>
      </c>
      <c r="BT68" t="b">
        <v>1</v>
      </c>
      <c r="BU68" t="b">
        <v>0</v>
      </c>
      <c r="BV68" t="b">
        <v>0</v>
      </c>
      <c r="BW68" t="b">
        <v>1</v>
      </c>
      <c r="BX68" t="b">
        <v>0</v>
      </c>
      <c r="BY68" t="b">
        <v>0</v>
      </c>
      <c r="BZ68" t="b">
        <v>0</v>
      </c>
      <c r="CA68" t="b">
        <v>1</v>
      </c>
      <c r="CB68" t="b">
        <v>1</v>
      </c>
      <c r="CC68" t="b">
        <v>1</v>
      </c>
      <c r="CD68" t="b">
        <v>1</v>
      </c>
      <c r="CE68" s="18" t="b">
        <v>0</v>
      </c>
      <c r="CH68" s="18" t="b">
        <v>1</v>
      </c>
      <c r="CI68" t="b">
        <v>1</v>
      </c>
      <c r="CM68" t="b">
        <v>1</v>
      </c>
      <c r="CN68" t="b">
        <v>1</v>
      </c>
      <c r="CO68" s="18" t="b">
        <v>1</v>
      </c>
      <c r="DI68" t="b">
        <v>1</v>
      </c>
      <c r="DK68" t="b">
        <v>1</v>
      </c>
      <c r="DL68" t="b">
        <v>1</v>
      </c>
      <c r="DM68" t="b">
        <v>1</v>
      </c>
      <c r="DO68" s="18" t="b">
        <v>1</v>
      </c>
      <c r="DY68" s="18" t="b">
        <v>1</v>
      </c>
      <c r="EC68" s="18" t="b">
        <v>1</v>
      </c>
      <c r="ED68" s="18" t="b">
        <v>1</v>
      </c>
      <c r="EG68" s="18" t="b">
        <v>1</v>
      </c>
    </row>
    <row r="69" spans="1:147" x14ac:dyDescent="0.2">
      <c r="A69" t="s">
        <v>169</v>
      </c>
      <c r="B69" t="s">
        <v>92</v>
      </c>
      <c r="C69" t="s">
        <v>179</v>
      </c>
      <c r="BR69" t="b">
        <v>1</v>
      </c>
      <c r="BW69" t="b">
        <v>1</v>
      </c>
      <c r="CP69" s="18" t="b">
        <v>0</v>
      </c>
      <c r="CQ69" t="b">
        <v>0</v>
      </c>
      <c r="CR69" t="b">
        <v>0</v>
      </c>
      <c r="CS69" t="b">
        <v>0</v>
      </c>
      <c r="CT69" s="50" t="b">
        <v>0</v>
      </c>
      <c r="EK69" t="b">
        <v>1</v>
      </c>
    </row>
    <row r="71" spans="1:147" x14ac:dyDescent="0.2">
      <c r="A71" s="1" t="s">
        <v>172</v>
      </c>
      <c r="B71" s="1" t="s">
        <v>92</v>
      </c>
      <c r="C71" t="s">
        <v>181</v>
      </c>
      <c r="AM71" t="b">
        <v>1</v>
      </c>
      <c r="AO71" s="18" t="b">
        <v>1</v>
      </c>
      <c r="AY71" s="18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s="18" t="b">
        <v>1</v>
      </c>
      <c r="BG71" s="18" t="b">
        <v>1</v>
      </c>
      <c r="DI71" t="b">
        <v>1</v>
      </c>
      <c r="DK71" t="b">
        <v>1</v>
      </c>
      <c r="DL71" t="b">
        <v>1</v>
      </c>
      <c r="DM71" t="b">
        <v>1</v>
      </c>
      <c r="DN71" s="18" t="b">
        <v>1</v>
      </c>
    </row>
    <row r="72" spans="1:147" x14ac:dyDescent="0.2">
      <c r="A72" t="s">
        <v>174</v>
      </c>
      <c r="B72" t="s">
        <v>92</v>
      </c>
      <c r="C72" t="s">
        <v>183</v>
      </c>
      <c r="D72" s="17" t="b">
        <v>1</v>
      </c>
      <c r="E72" s="17" t="b">
        <v>1</v>
      </c>
      <c r="F72" s="17" t="b">
        <v>1</v>
      </c>
      <c r="G72" s="17" t="b">
        <v>1</v>
      </c>
      <c r="H72" s="17" t="b">
        <v>1</v>
      </c>
      <c r="I72" s="17" t="b">
        <v>1</v>
      </c>
      <c r="J72" s="17" t="b">
        <v>1</v>
      </c>
      <c r="K72" s="17" t="b">
        <v>1</v>
      </c>
      <c r="L72" s="17" t="b">
        <v>1</v>
      </c>
      <c r="M72" s="17" t="b">
        <v>1</v>
      </c>
      <c r="N72" s="17" t="b">
        <v>1</v>
      </c>
      <c r="O72" s="17" t="b">
        <v>1</v>
      </c>
      <c r="P72" s="17" t="b">
        <v>1</v>
      </c>
      <c r="Q72" s="17" t="b">
        <v>1</v>
      </c>
      <c r="R72" s="17" t="b">
        <v>1</v>
      </c>
      <c r="S72" s="17" t="b">
        <v>1</v>
      </c>
      <c r="T72" s="17" t="b">
        <v>1</v>
      </c>
      <c r="U72" s="17" t="b">
        <v>1</v>
      </c>
      <c r="V72" s="17" t="b">
        <v>1</v>
      </c>
      <c r="W72" s="18" t="b">
        <v>1</v>
      </c>
      <c r="AL72" t="b">
        <v>1</v>
      </c>
      <c r="AM72" t="b">
        <v>1</v>
      </c>
      <c r="AN72" t="b">
        <v>1</v>
      </c>
      <c r="AO72" s="18" t="b">
        <v>1</v>
      </c>
      <c r="AP72" t="b">
        <v>1</v>
      </c>
      <c r="AQ72" t="b">
        <v>1</v>
      </c>
      <c r="AR72" t="b">
        <v>1</v>
      </c>
      <c r="AS72" t="b">
        <v>1</v>
      </c>
      <c r="AV72" t="b">
        <v>1</v>
      </c>
      <c r="AW72" s="18" t="b">
        <v>1</v>
      </c>
      <c r="AY72" s="18" t="b">
        <v>1</v>
      </c>
      <c r="AZ72" s="18" t="b">
        <v>1</v>
      </c>
      <c r="BA72" t="b">
        <v>0</v>
      </c>
      <c r="BB72" t="b">
        <v>1</v>
      </c>
      <c r="BC72" t="b">
        <v>1</v>
      </c>
      <c r="BD72" t="b">
        <v>0</v>
      </c>
      <c r="BE72" t="s">
        <v>42</v>
      </c>
      <c r="BF72" s="18" t="b">
        <v>1</v>
      </c>
      <c r="BG72" s="18" t="b">
        <v>1</v>
      </c>
      <c r="BI72" s="18" t="b">
        <v>1</v>
      </c>
      <c r="BJ72" s="17" t="b">
        <v>1</v>
      </c>
      <c r="BK72" s="18" t="b">
        <v>1</v>
      </c>
      <c r="BM72" t="b">
        <v>1</v>
      </c>
      <c r="BN72" s="18" t="b">
        <v>1</v>
      </c>
      <c r="BO72" s="18" t="b">
        <v>1</v>
      </c>
      <c r="BP72" s="18" t="b">
        <v>1</v>
      </c>
      <c r="BQ72" t="b">
        <v>1</v>
      </c>
      <c r="BR72" t="b">
        <v>1</v>
      </c>
      <c r="BS72" t="b">
        <v>1</v>
      </c>
      <c r="BT72" t="b">
        <v>1</v>
      </c>
      <c r="BV72" t="b">
        <v>1</v>
      </c>
      <c r="BZ72" t="b">
        <v>1</v>
      </c>
      <c r="CA72" t="b">
        <v>1</v>
      </c>
      <c r="CC72" t="b">
        <v>1</v>
      </c>
      <c r="CD72" t="b">
        <v>1</v>
      </c>
      <c r="CG72" s="18" t="b">
        <v>1</v>
      </c>
      <c r="CI72" t="b">
        <v>1</v>
      </c>
      <c r="CJ72" t="b">
        <v>1</v>
      </c>
      <c r="CK72" s="18" t="b">
        <v>1</v>
      </c>
      <c r="CL72" s="18" t="b">
        <v>1</v>
      </c>
      <c r="CM72" t="b">
        <v>1</v>
      </c>
      <c r="CN72" t="b">
        <v>1</v>
      </c>
      <c r="CO72" s="18" t="b">
        <v>1</v>
      </c>
      <c r="CP72" s="18" t="b">
        <v>1</v>
      </c>
      <c r="CQ72" t="b">
        <v>1</v>
      </c>
      <c r="CR72" t="b">
        <v>1</v>
      </c>
      <c r="CS72" t="b">
        <v>1</v>
      </c>
      <c r="CT72" s="50" t="b">
        <v>1</v>
      </c>
      <c r="DF72" s="18" t="b">
        <v>1</v>
      </c>
      <c r="DG72" s="18" t="b">
        <v>1</v>
      </c>
      <c r="DW72" s="18" t="b">
        <v>1</v>
      </c>
      <c r="DX72" s="18" t="b">
        <v>1</v>
      </c>
      <c r="DZ72" s="18" t="b">
        <v>1</v>
      </c>
      <c r="EA72" t="b">
        <v>1</v>
      </c>
      <c r="EB72" t="b">
        <v>1</v>
      </c>
      <c r="ED72" s="18" t="b">
        <v>1</v>
      </c>
      <c r="EE72" s="18" t="b">
        <v>1</v>
      </c>
      <c r="EG72" s="18" t="b">
        <v>1</v>
      </c>
      <c r="EH72" s="18" t="b">
        <v>1</v>
      </c>
      <c r="EI72" t="b">
        <v>1</v>
      </c>
      <c r="EM72" t="b">
        <v>1</v>
      </c>
      <c r="EQ72" s="50" t="b">
        <v>1</v>
      </c>
    </row>
    <row r="73" spans="1:147" x14ac:dyDescent="0.2">
      <c r="A73" t="s">
        <v>176</v>
      </c>
      <c r="B73" t="s">
        <v>92</v>
      </c>
      <c r="C73" t="s">
        <v>186</v>
      </c>
      <c r="D73" s="17" t="b">
        <v>1</v>
      </c>
      <c r="E73" s="17" t="b">
        <v>1</v>
      </c>
      <c r="F73" s="17" t="b">
        <v>1</v>
      </c>
      <c r="G73" s="17" t="b">
        <v>1</v>
      </c>
      <c r="H73" s="17" t="b">
        <v>1</v>
      </c>
      <c r="I73" s="17" t="b">
        <v>1</v>
      </c>
      <c r="J73" s="17" t="b">
        <v>1</v>
      </c>
      <c r="K73" s="17" t="b">
        <v>1</v>
      </c>
      <c r="L73" s="17" t="b">
        <v>1</v>
      </c>
      <c r="M73" s="17" t="b">
        <v>1</v>
      </c>
      <c r="N73" s="17" t="b">
        <v>1</v>
      </c>
      <c r="O73" s="17" t="b">
        <v>1</v>
      </c>
      <c r="P73" s="17" t="b">
        <v>1</v>
      </c>
      <c r="Q73" s="17" t="b">
        <v>1</v>
      </c>
      <c r="R73" s="17" t="b">
        <v>1</v>
      </c>
      <c r="S73" s="17" t="b">
        <v>1</v>
      </c>
      <c r="T73" s="17" t="b">
        <v>1</v>
      </c>
      <c r="U73" s="17" t="b">
        <v>1</v>
      </c>
      <c r="V73" s="17" t="b">
        <v>1</v>
      </c>
      <c r="W73" s="18" t="b">
        <v>1</v>
      </c>
      <c r="AL73" t="b">
        <v>1</v>
      </c>
      <c r="AN73" t="b">
        <v>1</v>
      </c>
      <c r="AO73" s="18" t="b">
        <v>1</v>
      </c>
      <c r="AR73" t="b">
        <v>1</v>
      </c>
      <c r="AU73" t="b">
        <v>1</v>
      </c>
      <c r="AV73" t="b">
        <v>1</v>
      </c>
      <c r="AW73" s="18" t="b">
        <v>1</v>
      </c>
      <c r="BA73" t="b">
        <v>0</v>
      </c>
      <c r="BB73" t="b">
        <v>0</v>
      </c>
      <c r="BC73" t="b">
        <v>0</v>
      </c>
      <c r="BD73" t="b">
        <v>1</v>
      </c>
      <c r="BE73" t="s">
        <v>42</v>
      </c>
      <c r="BF73" s="18" t="b">
        <v>1</v>
      </c>
      <c r="BJ73" s="17" t="b">
        <v>1</v>
      </c>
      <c r="BK73" s="18" t="b">
        <v>1</v>
      </c>
      <c r="BM73" t="b">
        <v>1</v>
      </c>
      <c r="BN73" s="18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X73" t="b">
        <v>1</v>
      </c>
      <c r="BY73" t="b">
        <v>1</v>
      </c>
      <c r="CA73" t="b">
        <v>1</v>
      </c>
      <c r="CC73" t="b">
        <v>1</v>
      </c>
      <c r="CD73" t="b">
        <v>1</v>
      </c>
      <c r="CE73" s="18" t="b">
        <v>1</v>
      </c>
      <c r="CG73" s="18" t="b">
        <v>1</v>
      </c>
      <c r="CM73" t="b">
        <v>1</v>
      </c>
      <c r="CN73" t="b">
        <v>1</v>
      </c>
      <c r="CO73" s="18" t="b">
        <v>1</v>
      </c>
      <c r="CP73" s="18" t="b">
        <v>1</v>
      </c>
      <c r="CR73" t="b">
        <v>1</v>
      </c>
      <c r="CS73" t="b">
        <v>1</v>
      </c>
      <c r="CT73" s="50" t="b">
        <v>1</v>
      </c>
      <c r="DA73" t="b">
        <v>1</v>
      </c>
      <c r="DB73" t="b">
        <v>1</v>
      </c>
      <c r="DC73" t="b">
        <v>1</v>
      </c>
      <c r="DD73" t="b">
        <v>0</v>
      </c>
      <c r="DE73" s="18" t="b">
        <v>0</v>
      </c>
      <c r="DR73" t="b">
        <v>1</v>
      </c>
      <c r="DW73" s="18" t="b">
        <v>1</v>
      </c>
      <c r="DX73" s="18" t="b">
        <v>1</v>
      </c>
      <c r="EB73" t="b">
        <v>1</v>
      </c>
      <c r="EC73" s="18" t="b">
        <v>1</v>
      </c>
      <c r="ED73" s="18" t="b">
        <v>1</v>
      </c>
      <c r="EE73" s="18" t="b">
        <v>1</v>
      </c>
      <c r="EH73" s="18" t="b">
        <v>1</v>
      </c>
      <c r="EJ73" t="b">
        <v>1</v>
      </c>
      <c r="EM73" t="b">
        <v>1</v>
      </c>
      <c r="EN73" t="b">
        <v>1</v>
      </c>
      <c r="EO73" t="b">
        <v>1</v>
      </c>
      <c r="EP73" s="50" t="b">
        <v>1</v>
      </c>
      <c r="EQ73" s="57" t="b">
        <v>1</v>
      </c>
    </row>
    <row r="74" spans="1:147" x14ac:dyDescent="0.2">
      <c r="A74" t="s">
        <v>178</v>
      </c>
      <c r="B74" t="s">
        <v>92</v>
      </c>
      <c r="C74" t="s">
        <v>188</v>
      </c>
      <c r="X74" s="17" t="b">
        <v>0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0</v>
      </c>
      <c r="AG74" s="18" t="b">
        <v>1</v>
      </c>
      <c r="AL74" t="b">
        <v>1</v>
      </c>
      <c r="AM74" t="b">
        <v>1</v>
      </c>
      <c r="AN74" t="b">
        <v>0</v>
      </c>
      <c r="AO74" s="18" t="b">
        <v>1</v>
      </c>
      <c r="AP74" t="b">
        <v>1</v>
      </c>
      <c r="AQ74" t="b">
        <v>1</v>
      </c>
      <c r="AR74" t="b">
        <v>1</v>
      </c>
      <c r="AS74" t="b">
        <v>1</v>
      </c>
      <c r="AU74" t="b">
        <v>1</v>
      </c>
      <c r="AV74" t="b">
        <v>1</v>
      </c>
      <c r="AW74" s="18" t="b">
        <v>1</v>
      </c>
      <c r="AY74" s="18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0</v>
      </c>
      <c r="BF74" s="18" t="b">
        <v>0</v>
      </c>
      <c r="BG74" s="18" t="b">
        <v>1</v>
      </c>
      <c r="BJ74" s="17" t="b">
        <v>1</v>
      </c>
      <c r="BK74" s="18" t="b">
        <v>1</v>
      </c>
      <c r="BQ74" t="b">
        <v>1</v>
      </c>
      <c r="BR74" t="b">
        <v>1</v>
      </c>
      <c r="BX74" t="b">
        <v>1</v>
      </c>
      <c r="BY74" t="b">
        <v>1</v>
      </c>
      <c r="CA74" t="b">
        <v>1</v>
      </c>
      <c r="CC74" t="b">
        <v>1</v>
      </c>
      <c r="CE74" s="18" t="b">
        <v>1</v>
      </c>
      <c r="CF74" s="18" t="b">
        <v>1</v>
      </c>
      <c r="CG74" s="18" t="b">
        <v>1</v>
      </c>
      <c r="CH74" s="18" t="b">
        <v>0</v>
      </c>
      <c r="CI74" t="b">
        <v>1</v>
      </c>
      <c r="CJ74" t="b">
        <v>1</v>
      </c>
      <c r="CK74" s="18" t="b">
        <v>1</v>
      </c>
      <c r="CM74" t="b">
        <v>1</v>
      </c>
      <c r="CN74" t="b">
        <v>1</v>
      </c>
      <c r="CO74" s="18" t="b">
        <v>1</v>
      </c>
      <c r="CP74" s="18" t="b">
        <v>1</v>
      </c>
      <c r="CR74" t="b">
        <v>1</v>
      </c>
      <c r="CT74" s="50" t="b">
        <v>1</v>
      </c>
      <c r="DA74" t="b">
        <v>1</v>
      </c>
      <c r="DB74" t="b">
        <v>1</v>
      </c>
      <c r="DC74" t="b">
        <v>1</v>
      </c>
      <c r="DD74" t="b">
        <v>1</v>
      </c>
      <c r="DE74" s="18" t="b">
        <v>1</v>
      </c>
      <c r="DG74" s="18" t="b">
        <v>1</v>
      </c>
      <c r="DR74" t="b">
        <v>1</v>
      </c>
      <c r="DT74" t="b">
        <v>1</v>
      </c>
      <c r="DU74" t="b">
        <v>1</v>
      </c>
      <c r="DW74" s="18" t="b">
        <v>1</v>
      </c>
      <c r="DX74" s="18" t="b">
        <v>1</v>
      </c>
      <c r="EA74" t="b">
        <v>1</v>
      </c>
      <c r="EB74" t="b">
        <v>1</v>
      </c>
      <c r="EC74" s="18" t="b">
        <v>1</v>
      </c>
      <c r="ED74" s="18" t="b">
        <v>1</v>
      </c>
      <c r="EE74" s="18" t="b">
        <v>1</v>
      </c>
      <c r="EH74" s="18" t="b">
        <v>1</v>
      </c>
      <c r="EJ74" t="b">
        <v>1</v>
      </c>
      <c r="EL74" s="18" t="b">
        <v>1</v>
      </c>
      <c r="EQ74" s="50" t="b">
        <v>1</v>
      </c>
    </row>
    <row r="75" spans="1:147" x14ac:dyDescent="0.2">
      <c r="A75" t="s">
        <v>180</v>
      </c>
      <c r="B75" t="s">
        <v>92</v>
      </c>
      <c r="C75" t="s">
        <v>190</v>
      </c>
      <c r="AO75" s="18" t="b">
        <v>1</v>
      </c>
      <c r="BC75" t="b">
        <v>1</v>
      </c>
      <c r="BI75" s="18" t="b">
        <v>1</v>
      </c>
      <c r="BM75" t="b">
        <v>1</v>
      </c>
    </row>
    <row r="77" spans="1:147" x14ac:dyDescent="0.2">
      <c r="A77" s="1" t="s">
        <v>182</v>
      </c>
      <c r="B77" s="1" t="s">
        <v>92</v>
      </c>
      <c r="DF77" s="18" t="b">
        <v>1</v>
      </c>
    </row>
    <row r="78" spans="1:147" x14ac:dyDescent="0.2">
      <c r="A78" t="s">
        <v>184</v>
      </c>
      <c r="B78" s="9" t="s">
        <v>185</v>
      </c>
      <c r="C78" t="s">
        <v>194</v>
      </c>
      <c r="D78" s="17">
        <v>11</v>
      </c>
      <c r="E78" s="17">
        <v>4</v>
      </c>
      <c r="F78" s="17">
        <v>15</v>
      </c>
      <c r="G78" s="17">
        <v>11</v>
      </c>
      <c r="H78" s="17">
        <v>13</v>
      </c>
      <c r="I78" s="17">
        <v>13</v>
      </c>
      <c r="J78" s="17">
        <v>15</v>
      </c>
      <c r="K78" s="17">
        <v>15</v>
      </c>
      <c r="L78" s="17">
        <v>15</v>
      </c>
      <c r="M78" s="17">
        <v>15</v>
      </c>
      <c r="N78" s="17">
        <v>15</v>
      </c>
      <c r="O78" s="17">
        <v>11</v>
      </c>
      <c r="P78" s="17">
        <v>15</v>
      </c>
      <c r="Q78" s="17">
        <v>15</v>
      </c>
      <c r="R78" s="17">
        <v>15</v>
      </c>
      <c r="S78" s="17">
        <v>15</v>
      </c>
      <c r="T78" s="17">
        <v>12</v>
      </c>
      <c r="U78" s="17">
        <v>15</v>
      </c>
      <c r="V78" s="17">
        <v>15</v>
      </c>
      <c r="W78" s="18">
        <v>15</v>
      </c>
      <c r="CG78" s="18">
        <v>15</v>
      </c>
    </row>
    <row r="79" spans="1:147" x14ac:dyDescent="0.2">
      <c r="A79" t="s">
        <v>187</v>
      </c>
      <c r="B79" t="s">
        <v>92</v>
      </c>
      <c r="C79" t="s">
        <v>196</v>
      </c>
      <c r="AL79" t="b">
        <v>1</v>
      </c>
      <c r="AP79" t="b">
        <v>1</v>
      </c>
      <c r="AV79" t="b">
        <v>1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s="18" t="b">
        <v>0</v>
      </c>
      <c r="BL79" t="b">
        <v>1</v>
      </c>
      <c r="BS79" t="b">
        <v>1</v>
      </c>
      <c r="CC79" t="b">
        <v>1</v>
      </c>
      <c r="CE79" s="18" t="b">
        <v>1</v>
      </c>
      <c r="CI79" t="b">
        <v>1</v>
      </c>
      <c r="CK79" s="18" t="b">
        <v>1</v>
      </c>
      <c r="CO79" s="18" t="b">
        <v>1</v>
      </c>
      <c r="CP79" s="18" t="b">
        <v>0</v>
      </c>
      <c r="DX79" s="18" t="b">
        <v>1</v>
      </c>
      <c r="EB79" t="b">
        <v>1</v>
      </c>
      <c r="EG79" s="18" t="b">
        <v>1</v>
      </c>
      <c r="EM79" t="b">
        <v>1</v>
      </c>
      <c r="EO79" t="b">
        <v>1</v>
      </c>
      <c r="EP79" s="50" t="b">
        <v>1</v>
      </c>
    </row>
    <row r="80" spans="1:147" x14ac:dyDescent="0.2">
      <c r="A80" t="s">
        <v>189</v>
      </c>
      <c r="B80" t="s">
        <v>92</v>
      </c>
      <c r="C80" t="s">
        <v>197</v>
      </c>
      <c r="BD80" t="b">
        <v>1</v>
      </c>
      <c r="EC80" s="18" t="b">
        <v>1</v>
      </c>
    </row>
    <row r="81" spans="1:146" x14ac:dyDescent="0.2">
      <c r="A81" t="s">
        <v>191</v>
      </c>
      <c r="B81" t="s">
        <v>92</v>
      </c>
      <c r="C81" t="s">
        <v>199</v>
      </c>
      <c r="X81" s="17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1</v>
      </c>
      <c r="AG81" s="18" t="b">
        <v>0</v>
      </c>
      <c r="BD81" t="b">
        <v>1</v>
      </c>
      <c r="BE81" t="b">
        <v>1</v>
      </c>
      <c r="CF81" s="18" t="b">
        <v>0</v>
      </c>
      <c r="CP81" s="18" t="b">
        <v>0</v>
      </c>
      <c r="DI81" t="b">
        <v>1</v>
      </c>
      <c r="DL81" t="b">
        <v>1</v>
      </c>
      <c r="EG81" s="18" t="b">
        <v>1</v>
      </c>
      <c r="EH81" s="18" t="b">
        <v>1</v>
      </c>
      <c r="EJ81" t="b">
        <v>1</v>
      </c>
      <c r="EM81" t="b">
        <v>1</v>
      </c>
    </row>
    <row r="82" spans="1:146" x14ac:dyDescent="0.2">
      <c r="A82" t="s">
        <v>192</v>
      </c>
      <c r="B82" t="s">
        <v>92</v>
      </c>
      <c r="C82" t="s">
        <v>201</v>
      </c>
      <c r="EC82" s="18" t="b">
        <v>1</v>
      </c>
      <c r="EG82" s="18" t="b">
        <v>1</v>
      </c>
      <c r="EM82" t="b">
        <v>1</v>
      </c>
      <c r="EN82" t="b">
        <v>1</v>
      </c>
      <c r="EO82" t="b">
        <v>1</v>
      </c>
      <c r="EP82" s="50" t="b">
        <v>1</v>
      </c>
    </row>
    <row r="83" spans="1:146" x14ac:dyDescent="0.2">
      <c r="A83" t="s">
        <v>193</v>
      </c>
      <c r="B83" t="s">
        <v>92</v>
      </c>
      <c r="C83" t="s">
        <v>203</v>
      </c>
      <c r="AK83" s="18" t="b">
        <v>1</v>
      </c>
      <c r="AL83" t="b">
        <v>1</v>
      </c>
      <c r="AN83" t="b">
        <v>1</v>
      </c>
      <c r="BG83" s="18" t="b">
        <v>1</v>
      </c>
      <c r="BO83" s="18" t="b">
        <v>1</v>
      </c>
      <c r="CG83" s="18" t="b">
        <v>1</v>
      </c>
      <c r="CO83" s="18" t="b">
        <v>1</v>
      </c>
      <c r="DA83" t="b">
        <v>0</v>
      </c>
      <c r="DB83" t="b">
        <v>1</v>
      </c>
      <c r="DC83" t="b">
        <v>0</v>
      </c>
      <c r="DD83" t="b">
        <v>1</v>
      </c>
      <c r="DE83" s="18" t="b">
        <v>1</v>
      </c>
      <c r="DT83" t="b">
        <v>1</v>
      </c>
      <c r="EA83" t="b">
        <v>1</v>
      </c>
      <c r="ED83" s="18" t="b">
        <v>1</v>
      </c>
    </row>
    <row r="84" spans="1:146" x14ac:dyDescent="0.2">
      <c r="A84" t="s">
        <v>195</v>
      </c>
      <c r="B84" t="s">
        <v>92</v>
      </c>
      <c r="C84" t="s">
        <v>205</v>
      </c>
      <c r="AI84" s="18" t="b">
        <v>1</v>
      </c>
      <c r="BA84" t="b">
        <v>0</v>
      </c>
      <c r="BB84" t="b">
        <v>1</v>
      </c>
      <c r="BC84" t="b">
        <v>0</v>
      </c>
      <c r="BD84" t="b">
        <v>0</v>
      </c>
      <c r="BE84" t="b">
        <v>1</v>
      </c>
      <c r="BF84" s="18" t="b">
        <v>0</v>
      </c>
      <c r="BH84" s="18" t="b">
        <v>1</v>
      </c>
      <c r="CH84" s="18" t="b">
        <v>1</v>
      </c>
      <c r="CM84" t="b">
        <v>1</v>
      </c>
      <c r="DP84" t="b">
        <v>1</v>
      </c>
      <c r="DS84" t="b">
        <v>1</v>
      </c>
      <c r="EF84" s="18" t="b">
        <v>1</v>
      </c>
    </row>
    <row r="86" spans="1:146" x14ac:dyDescent="0.2">
      <c r="A86" s="1" t="s">
        <v>198</v>
      </c>
      <c r="B86" s="1" t="s">
        <v>92</v>
      </c>
      <c r="C86" t="s">
        <v>207</v>
      </c>
      <c r="AZ86" s="18" t="b">
        <v>1</v>
      </c>
      <c r="BP86" s="18" t="b">
        <v>1</v>
      </c>
    </row>
    <row r="87" spans="1:146" x14ac:dyDescent="0.2">
      <c r="A87" t="s">
        <v>200</v>
      </c>
      <c r="B87" t="s">
        <v>92</v>
      </c>
      <c r="C87" t="s">
        <v>209</v>
      </c>
    </row>
    <row r="88" spans="1:146" x14ac:dyDescent="0.2">
      <c r="A88" t="s">
        <v>202</v>
      </c>
      <c r="B88" t="s">
        <v>92</v>
      </c>
      <c r="C88" t="s">
        <v>211</v>
      </c>
    </row>
    <row r="89" spans="1:146" x14ac:dyDescent="0.2">
      <c r="A89" t="s">
        <v>204</v>
      </c>
      <c r="B89" t="s">
        <v>92</v>
      </c>
      <c r="BP89" s="18" t="b">
        <v>1</v>
      </c>
    </row>
    <row r="91" spans="1:146" x14ac:dyDescent="0.2">
      <c r="A91" s="1" t="s">
        <v>206</v>
      </c>
      <c r="B91" s="1" t="s">
        <v>92</v>
      </c>
      <c r="C91" t="s">
        <v>213</v>
      </c>
    </row>
    <row r="92" spans="1:146" x14ac:dyDescent="0.2">
      <c r="A92" t="s">
        <v>208</v>
      </c>
      <c r="B92" t="s">
        <v>92</v>
      </c>
      <c r="C92" t="s">
        <v>215</v>
      </c>
      <c r="AP92" t="b">
        <v>1</v>
      </c>
      <c r="AZ92" s="18" t="b">
        <v>1</v>
      </c>
      <c r="BA92" t="b">
        <v>1</v>
      </c>
      <c r="BB92" t="b">
        <v>1</v>
      </c>
      <c r="BC92" t="b">
        <v>0</v>
      </c>
      <c r="BD92" t="b">
        <v>0</v>
      </c>
      <c r="BE92" t="b">
        <v>1</v>
      </c>
      <c r="BF92" s="18" t="b">
        <v>1</v>
      </c>
      <c r="BG92" s="18" t="b">
        <v>1</v>
      </c>
      <c r="BM92" t="b">
        <v>1</v>
      </c>
      <c r="BN92" s="18" t="b">
        <v>1</v>
      </c>
      <c r="BO92" s="18" t="b">
        <v>1</v>
      </c>
      <c r="CI92" t="b">
        <v>1</v>
      </c>
      <c r="CJ92" t="b">
        <v>1</v>
      </c>
      <c r="CP92" s="18" t="b">
        <v>1</v>
      </c>
      <c r="DB92" t="b">
        <v>1</v>
      </c>
      <c r="EC92" s="18" t="b">
        <v>1</v>
      </c>
    </row>
    <row r="93" spans="1:146" x14ac:dyDescent="0.2">
      <c r="A93" t="s">
        <v>210</v>
      </c>
      <c r="B93" t="s">
        <v>92</v>
      </c>
      <c r="C93" t="s">
        <v>217</v>
      </c>
    </row>
    <row r="95" spans="1:146" x14ac:dyDescent="0.2">
      <c r="A95" s="1" t="s">
        <v>96</v>
      </c>
      <c r="B95" s="1" t="s">
        <v>92</v>
      </c>
    </row>
    <row r="96" spans="1:146" x14ac:dyDescent="0.2">
      <c r="A96" t="s">
        <v>212</v>
      </c>
      <c r="B96" s="3" t="s">
        <v>92</v>
      </c>
      <c r="C96" t="s">
        <v>221</v>
      </c>
      <c r="D96" s="17" t="b">
        <v>1</v>
      </c>
      <c r="E96" s="17" t="b">
        <v>1</v>
      </c>
      <c r="F96" s="17" t="b">
        <v>1</v>
      </c>
      <c r="G96" s="17" t="b">
        <v>1</v>
      </c>
      <c r="H96" s="17" t="b">
        <v>1</v>
      </c>
      <c r="I96" s="17" t="b">
        <v>1</v>
      </c>
      <c r="J96" s="17" t="b">
        <v>1</v>
      </c>
      <c r="K96" s="17" t="b">
        <v>1</v>
      </c>
      <c r="L96" s="17" t="b">
        <v>1</v>
      </c>
      <c r="M96" s="17" t="b">
        <v>1</v>
      </c>
      <c r="N96" s="17" t="b">
        <v>1</v>
      </c>
      <c r="O96" s="17" t="b">
        <v>1</v>
      </c>
      <c r="P96" s="17" t="b">
        <v>1</v>
      </c>
      <c r="Q96" s="17" t="b">
        <v>1</v>
      </c>
      <c r="R96" s="17" t="b">
        <v>1</v>
      </c>
      <c r="S96" s="17" t="b">
        <v>1</v>
      </c>
      <c r="T96" s="17" t="b">
        <v>1</v>
      </c>
      <c r="U96" s="17" t="b">
        <v>1</v>
      </c>
      <c r="V96" s="17" t="b">
        <v>1</v>
      </c>
      <c r="W96" s="18" t="b">
        <v>1</v>
      </c>
      <c r="AH96" s="18" t="b">
        <v>1</v>
      </c>
      <c r="BG96" s="18" t="b">
        <v>1</v>
      </c>
      <c r="BJ96" s="17" t="b">
        <v>1</v>
      </c>
      <c r="BK96" s="18" t="b">
        <v>1</v>
      </c>
      <c r="BP96" s="18" t="b">
        <v>1</v>
      </c>
      <c r="CF96" s="18" t="b">
        <v>1</v>
      </c>
      <c r="CG96" s="18" t="b">
        <v>1</v>
      </c>
      <c r="CH96" s="18" t="b">
        <v>1</v>
      </c>
      <c r="CP96" s="18" t="b">
        <v>1</v>
      </c>
      <c r="CQ96" t="b">
        <v>1</v>
      </c>
      <c r="CR96" t="b">
        <v>1</v>
      </c>
      <c r="CS96" t="b">
        <v>1</v>
      </c>
      <c r="CT96" s="50" t="b">
        <v>1</v>
      </c>
      <c r="DG96" s="18" t="b">
        <v>1</v>
      </c>
      <c r="DK96" t="b">
        <v>1</v>
      </c>
      <c r="DL96" t="b">
        <v>1</v>
      </c>
      <c r="DM96" t="b">
        <v>1</v>
      </c>
      <c r="EH96" s="18" t="b">
        <v>1</v>
      </c>
    </row>
    <row r="97" spans="1:147" x14ac:dyDescent="0.2">
      <c r="A97" t="s">
        <v>214</v>
      </c>
      <c r="B97" s="3" t="s">
        <v>92</v>
      </c>
      <c r="C97" t="s">
        <v>223</v>
      </c>
      <c r="X97" s="17" t="b">
        <v>1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s="18" t="b">
        <v>0</v>
      </c>
      <c r="AH97" s="18" t="b">
        <v>0</v>
      </c>
      <c r="AI97" s="18" t="b">
        <v>0</v>
      </c>
      <c r="AN97" t="b">
        <v>1</v>
      </c>
      <c r="AX97" s="18" t="b">
        <v>0</v>
      </c>
      <c r="AY97" s="18" t="b">
        <v>1</v>
      </c>
      <c r="BJ97" s="17" t="b">
        <v>1</v>
      </c>
      <c r="BQ97" t="b">
        <v>1</v>
      </c>
      <c r="BS97" t="b">
        <v>0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0</v>
      </c>
      <c r="CA97" t="b">
        <v>1</v>
      </c>
      <c r="CB97" t="s">
        <v>42</v>
      </c>
      <c r="CC97" t="b">
        <v>0</v>
      </c>
      <c r="CD97" t="b">
        <v>1</v>
      </c>
      <c r="CE97" s="18" t="b">
        <v>1</v>
      </c>
      <c r="CF97" s="18" t="b">
        <v>1</v>
      </c>
      <c r="CM97" t="b">
        <v>1</v>
      </c>
      <c r="CN97" t="b">
        <v>1</v>
      </c>
      <c r="CO97" s="18" t="b">
        <v>0</v>
      </c>
      <c r="CQ97" t="b">
        <v>0</v>
      </c>
      <c r="CR97" t="b">
        <v>1</v>
      </c>
      <c r="CS97" t="b">
        <v>1</v>
      </c>
      <c r="CT97" s="50" t="b">
        <v>1</v>
      </c>
      <c r="DK97" t="b">
        <v>1</v>
      </c>
      <c r="DL97" t="b">
        <v>1</v>
      </c>
      <c r="DM97" t="b">
        <v>1</v>
      </c>
      <c r="DN97" s="18" t="b">
        <v>1</v>
      </c>
      <c r="DY97" s="18" t="b">
        <v>1</v>
      </c>
      <c r="EC97" s="18" t="b">
        <v>1</v>
      </c>
      <c r="ED97" s="18" t="b">
        <v>1</v>
      </c>
      <c r="EE97" s="18" t="b">
        <v>0</v>
      </c>
      <c r="EG97" s="18" t="b">
        <v>1</v>
      </c>
      <c r="EI97" t="b">
        <v>1</v>
      </c>
      <c r="EM97" t="b">
        <v>1</v>
      </c>
      <c r="EO97" t="b">
        <v>1</v>
      </c>
    </row>
    <row r="98" spans="1:147" x14ac:dyDescent="0.2">
      <c r="A98" t="s">
        <v>216</v>
      </c>
      <c r="B98" t="s">
        <v>92</v>
      </c>
      <c r="C98" t="s">
        <v>226</v>
      </c>
      <c r="D98" s="17" t="b">
        <v>0</v>
      </c>
      <c r="E98" s="17" t="b">
        <v>0</v>
      </c>
      <c r="F98" s="17" t="b">
        <v>0</v>
      </c>
      <c r="G98" s="17" t="b">
        <v>0</v>
      </c>
      <c r="H98" s="17" t="b">
        <v>0</v>
      </c>
      <c r="I98" s="17" t="b">
        <v>0</v>
      </c>
      <c r="J98" s="17" t="b">
        <v>0</v>
      </c>
      <c r="K98" s="17" t="b">
        <v>0</v>
      </c>
      <c r="L98" s="17" t="b">
        <v>0</v>
      </c>
      <c r="M98" s="17" t="b">
        <v>0</v>
      </c>
      <c r="N98" s="17" t="b">
        <v>0</v>
      </c>
      <c r="O98" s="17" t="b">
        <v>0</v>
      </c>
      <c r="P98" s="17" t="b">
        <v>0</v>
      </c>
      <c r="Q98" s="17" t="b">
        <v>0</v>
      </c>
      <c r="R98" s="17" t="b">
        <v>0</v>
      </c>
      <c r="S98" s="17" t="b">
        <v>0</v>
      </c>
      <c r="T98" s="17" t="b">
        <v>0</v>
      </c>
      <c r="U98" s="17" t="b">
        <v>0</v>
      </c>
      <c r="V98" s="17" t="b">
        <v>0</v>
      </c>
      <c r="W98" s="17" t="b">
        <v>0</v>
      </c>
      <c r="AH98" s="18" t="b">
        <v>0</v>
      </c>
      <c r="AI98" s="18" t="b">
        <v>0</v>
      </c>
      <c r="AL98" t="b">
        <v>1</v>
      </c>
      <c r="AM98" t="b">
        <v>0</v>
      </c>
      <c r="AN98" t="b">
        <v>1</v>
      </c>
      <c r="AQ98" t="b">
        <v>1</v>
      </c>
      <c r="AX98" s="18" t="b">
        <v>0</v>
      </c>
      <c r="AY98" s="1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s="18" t="b">
        <v>0</v>
      </c>
      <c r="BG98" s="18" t="b">
        <v>0</v>
      </c>
      <c r="BH98" s="18" t="b">
        <v>1</v>
      </c>
      <c r="BO98" s="18" t="b">
        <v>0</v>
      </c>
      <c r="BP98" s="18" t="b">
        <v>0</v>
      </c>
      <c r="BR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0</v>
      </c>
      <c r="CB98" t="s">
        <v>42</v>
      </c>
      <c r="CC98" t="b">
        <v>1</v>
      </c>
      <c r="CD98" t="b">
        <v>1</v>
      </c>
      <c r="CL98" s="18" t="b">
        <v>0</v>
      </c>
      <c r="CM98" t="b">
        <v>0</v>
      </c>
      <c r="CN98" t="b">
        <v>1</v>
      </c>
      <c r="CO98" s="18" t="b">
        <v>1</v>
      </c>
      <c r="CQ98" t="b">
        <v>0</v>
      </c>
      <c r="CR98" t="b">
        <v>0</v>
      </c>
      <c r="CS98" t="b">
        <v>0</v>
      </c>
      <c r="CT98" s="50" t="b">
        <v>0</v>
      </c>
      <c r="DA98" t="b">
        <v>0</v>
      </c>
      <c r="DB98" t="b">
        <v>0</v>
      </c>
      <c r="DC98" t="b">
        <v>0</v>
      </c>
      <c r="DD98" t="b">
        <v>0</v>
      </c>
      <c r="DE98" s="18" t="b">
        <v>0</v>
      </c>
      <c r="DG98" s="18" t="b">
        <v>1</v>
      </c>
      <c r="DJ98" t="b">
        <v>1</v>
      </c>
      <c r="DK98" t="b">
        <v>1</v>
      </c>
      <c r="DT98" t="b">
        <v>0</v>
      </c>
      <c r="DX98" s="18" t="b">
        <v>0</v>
      </c>
      <c r="DZ98" s="18" t="b">
        <v>0</v>
      </c>
      <c r="ED98" s="18" t="b">
        <v>0</v>
      </c>
      <c r="EE98" s="18" t="b">
        <v>0</v>
      </c>
      <c r="EG98" s="18" t="b">
        <v>0</v>
      </c>
    </row>
    <row r="99" spans="1:147" x14ac:dyDescent="0.2">
      <c r="A99" t="s">
        <v>218</v>
      </c>
      <c r="B99" t="s">
        <v>92</v>
      </c>
      <c r="C99" t="s">
        <v>228</v>
      </c>
      <c r="X99" s="17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s="18" t="b">
        <v>0</v>
      </c>
      <c r="AI99" s="18" t="b">
        <v>0</v>
      </c>
      <c r="AL99" t="b">
        <v>1</v>
      </c>
      <c r="AY99" s="18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s="18" t="b">
        <v>0</v>
      </c>
      <c r="BN99" s="18" t="b">
        <v>1</v>
      </c>
      <c r="BO99" s="18" t="b">
        <v>0</v>
      </c>
      <c r="BP99" s="18" t="b">
        <v>0</v>
      </c>
      <c r="BR99" t="b">
        <v>0</v>
      </c>
      <c r="BT99" t="b">
        <v>0</v>
      </c>
      <c r="BU99" t="b">
        <v>0</v>
      </c>
      <c r="BY99" t="b">
        <v>0</v>
      </c>
      <c r="BZ99" t="b">
        <v>0</v>
      </c>
      <c r="CB99" t="s">
        <v>42</v>
      </c>
      <c r="CC99" t="b">
        <v>0</v>
      </c>
      <c r="CD99" t="b">
        <v>0</v>
      </c>
      <c r="CN99" t="b">
        <v>1</v>
      </c>
      <c r="CQ99" t="b">
        <v>0</v>
      </c>
      <c r="CR99" t="b">
        <v>0</v>
      </c>
      <c r="CS99" t="b">
        <v>0</v>
      </c>
      <c r="CT99" s="50" t="b">
        <v>0</v>
      </c>
      <c r="DG99" s="18" t="b">
        <v>0</v>
      </c>
      <c r="DP99" t="b">
        <v>1</v>
      </c>
      <c r="DQ99" t="b">
        <v>1</v>
      </c>
      <c r="DR99" t="b">
        <v>1</v>
      </c>
      <c r="DS99" t="b">
        <v>1</v>
      </c>
      <c r="DT99" t="b">
        <v>0</v>
      </c>
      <c r="DU99" t="b">
        <v>1</v>
      </c>
      <c r="DV99" s="18" t="b">
        <v>1</v>
      </c>
      <c r="DX99" s="18" t="b">
        <v>0</v>
      </c>
      <c r="DZ99" s="18" t="b">
        <v>0</v>
      </c>
      <c r="EE99" s="18" t="b">
        <v>0</v>
      </c>
      <c r="EF99" s="18" t="b">
        <v>1</v>
      </c>
    </row>
    <row r="100" spans="1:147" x14ac:dyDescent="0.2">
      <c r="A100" t="s">
        <v>219</v>
      </c>
      <c r="B100" t="s">
        <v>92</v>
      </c>
      <c r="C100" t="s">
        <v>230</v>
      </c>
      <c r="X100" s="17" t="b">
        <v>1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1</v>
      </c>
      <c r="AF100" t="b">
        <v>0</v>
      </c>
      <c r="AG100" s="18" t="b">
        <v>1</v>
      </c>
      <c r="AH100" s="18" t="b">
        <v>1</v>
      </c>
      <c r="AI100" s="18" t="b">
        <v>0</v>
      </c>
      <c r="AL100" t="b">
        <v>0</v>
      </c>
      <c r="AQ100" t="b">
        <v>1</v>
      </c>
      <c r="AT100" t="b">
        <v>1</v>
      </c>
      <c r="AU100" t="b">
        <v>1</v>
      </c>
      <c r="AW100" s="18" t="b">
        <v>1</v>
      </c>
      <c r="AZ100" s="18" t="b">
        <v>1</v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s="18" t="b">
        <v>0</v>
      </c>
      <c r="BG100" s="18" t="b">
        <v>1</v>
      </c>
      <c r="BH100" s="18" t="b">
        <v>0</v>
      </c>
      <c r="BJ100" s="17" t="b">
        <v>1</v>
      </c>
      <c r="BK100" s="18" t="b">
        <v>1</v>
      </c>
      <c r="BO100" s="18" t="b">
        <v>1</v>
      </c>
      <c r="BQ100" t="b">
        <v>0</v>
      </c>
      <c r="BR100" t="b">
        <v>0</v>
      </c>
      <c r="BS100" t="b">
        <v>1</v>
      </c>
      <c r="BT100" t="b">
        <v>1</v>
      </c>
      <c r="BU100" t="b">
        <v>0</v>
      </c>
      <c r="BV100" t="b">
        <v>0</v>
      </c>
      <c r="BW100" t="b">
        <v>1</v>
      </c>
      <c r="BX100" t="b">
        <v>0</v>
      </c>
      <c r="BY100" t="b">
        <v>1</v>
      </c>
      <c r="BZ100" t="b">
        <v>1</v>
      </c>
      <c r="CA100" t="b">
        <v>0</v>
      </c>
      <c r="CB100" t="b">
        <v>0</v>
      </c>
      <c r="CC100" t="b">
        <v>1</v>
      </c>
      <c r="CD100" t="b">
        <v>0</v>
      </c>
      <c r="CE100" t="b">
        <v>1</v>
      </c>
      <c r="CH100" s="18" t="b">
        <v>0</v>
      </c>
      <c r="CI100" t="b">
        <v>1</v>
      </c>
      <c r="CJ100" t="b">
        <v>0</v>
      </c>
      <c r="CK100" s="18" t="b">
        <v>1</v>
      </c>
      <c r="CL100" s="18" t="b">
        <v>0</v>
      </c>
      <c r="CM100" t="b">
        <v>1</v>
      </c>
      <c r="CN100" t="b">
        <v>0</v>
      </c>
      <c r="CO100" s="18" t="b">
        <v>0</v>
      </c>
      <c r="CP100" s="18" t="b">
        <v>1</v>
      </c>
      <c r="CQ100" t="b">
        <v>0</v>
      </c>
      <c r="CR100" t="b">
        <v>0</v>
      </c>
      <c r="CS100" t="b">
        <v>1</v>
      </c>
      <c r="CT100" s="50" t="b">
        <v>0</v>
      </c>
      <c r="DA100" t="b">
        <v>1</v>
      </c>
      <c r="DB100" t="b">
        <v>1</v>
      </c>
      <c r="DC100" t="b">
        <v>1</v>
      </c>
      <c r="DD100" t="b">
        <v>0</v>
      </c>
      <c r="DE100" s="18" t="b">
        <v>1</v>
      </c>
      <c r="DK100" t="b">
        <v>1</v>
      </c>
      <c r="DM100" t="b">
        <v>1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s="18" t="b">
        <v>0</v>
      </c>
      <c r="DX100" s="18" t="b">
        <v>0</v>
      </c>
      <c r="EE100" s="18" t="b">
        <v>0</v>
      </c>
      <c r="EF100" s="18" t="b">
        <v>0</v>
      </c>
      <c r="EG100" s="18" t="b">
        <v>1</v>
      </c>
      <c r="EH100" s="18" t="b">
        <v>1</v>
      </c>
      <c r="EI100" t="b">
        <v>1</v>
      </c>
      <c r="EJ100" t="b">
        <v>1</v>
      </c>
      <c r="EK100" t="b">
        <v>1</v>
      </c>
      <c r="EL100" s="18" t="b">
        <v>1</v>
      </c>
      <c r="EM100" s="42" t="b">
        <v>1</v>
      </c>
      <c r="EQ100" s="50" t="b">
        <v>1</v>
      </c>
    </row>
    <row r="101" spans="1:147" x14ac:dyDescent="0.2">
      <c r="A101" t="s">
        <v>220</v>
      </c>
      <c r="B101" t="s">
        <v>92</v>
      </c>
      <c r="C101" t="s">
        <v>231</v>
      </c>
      <c r="X101" s="17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s="18" t="b">
        <v>0</v>
      </c>
      <c r="AH101" s="18" t="b">
        <v>0</v>
      </c>
      <c r="AI101" s="18" t="b">
        <v>0</v>
      </c>
      <c r="AP101" t="b">
        <v>1</v>
      </c>
      <c r="AQ101" t="b">
        <v>0</v>
      </c>
      <c r="AS101" t="b">
        <v>1</v>
      </c>
      <c r="AV101" t="b">
        <v>1</v>
      </c>
      <c r="BH101" s="18" t="b">
        <v>0</v>
      </c>
      <c r="CA101" t="b">
        <v>1</v>
      </c>
      <c r="CH101" s="18" t="b">
        <v>0</v>
      </c>
      <c r="CI101" t="b">
        <v>0</v>
      </c>
      <c r="CJ101" t="b">
        <v>0</v>
      </c>
      <c r="CK101" s="18" t="b">
        <v>0</v>
      </c>
      <c r="CL101" s="18" t="b">
        <v>0</v>
      </c>
      <c r="CQ101" t="b">
        <v>1</v>
      </c>
      <c r="CR101" t="b">
        <v>0</v>
      </c>
      <c r="CS101" t="b">
        <v>0</v>
      </c>
      <c r="CT101" s="50" t="b">
        <v>0</v>
      </c>
      <c r="DL101" t="b">
        <v>1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s="18" t="b">
        <v>0</v>
      </c>
      <c r="DX101" s="18" t="b">
        <v>0</v>
      </c>
      <c r="DY101" s="18" t="b">
        <v>1</v>
      </c>
      <c r="EE101" s="18" t="b">
        <v>0</v>
      </c>
      <c r="EF101" s="18" t="b">
        <v>0</v>
      </c>
    </row>
    <row r="102" spans="1:147" x14ac:dyDescent="0.2">
      <c r="A102" t="s">
        <v>222</v>
      </c>
      <c r="B102" t="s">
        <v>92</v>
      </c>
      <c r="C102" t="s">
        <v>233</v>
      </c>
      <c r="D102" s="17" t="b">
        <v>1</v>
      </c>
      <c r="E102" s="17" t="b">
        <v>1</v>
      </c>
      <c r="F102" s="17" t="b">
        <v>1</v>
      </c>
      <c r="G102" s="17" t="b">
        <v>1</v>
      </c>
      <c r="H102" s="17" t="b">
        <v>1</v>
      </c>
      <c r="I102" s="17" t="b">
        <v>1</v>
      </c>
      <c r="J102" s="17" t="b">
        <v>1</v>
      </c>
      <c r="K102" s="17" t="b">
        <v>1</v>
      </c>
      <c r="L102" s="17" t="b">
        <v>1</v>
      </c>
      <c r="M102" s="17" t="b">
        <v>1</v>
      </c>
      <c r="N102" s="17" t="b">
        <v>1</v>
      </c>
      <c r="O102" s="17" t="b">
        <v>1</v>
      </c>
      <c r="P102" s="17" t="b">
        <v>1</v>
      </c>
      <c r="Q102" s="17" t="b">
        <v>1</v>
      </c>
      <c r="R102" s="17" t="b">
        <v>1</v>
      </c>
      <c r="S102" s="17" t="b">
        <v>1</v>
      </c>
      <c r="T102" s="17" t="b">
        <v>1</v>
      </c>
      <c r="U102" s="17" t="b">
        <v>1</v>
      </c>
      <c r="V102" s="17" t="b">
        <v>1</v>
      </c>
      <c r="W102" s="18" t="b">
        <v>1</v>
      </c>
      <c r="X102" s="17" t="b">
        <v>0</v>
      </c>
      <c r="Y102" t="b">
        <v>0</v>
      </c>
      <c r="Z102" t="b">
        <v>0</v>
      </c>
      <c r="AA102" t="b">
        <v>1</v>
      </c>
      <c r="AB102" t="b">
        <v>1</v>
      </c>
      <c r="AC102" t="b">
        <v>1</v>
      </c>
      <c r="AD102" t="b">
        <v>0</v>
      </c>
      <c r="AE102" t="b">
        <v>1</v>
      </c>
      <c r="AF102" t="b">
        <v>0</v>
      </c>
      <c r="AG102" s="18" t="b">
        <v>1</v>
      </c>
      <c r="AH102" s="18" t="b">
        <v>1</v>
      </c>
      <c r="AL102" t="b">
        <v>1</v>
      </c>
      <c r="AM102" t="b">
        <v>1</v>
      </c>
      <c r="AN102" t="b">
        <v>1</v>
      </c>
      <c r="AO102" s="18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s="18" t="b">
        <v>1</v>
      </c>
      <c r="AX102" s="18" t="b">
        <v>1</v>
      </c>
      <c r="AY102" s="18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s="18" t="b">
        <v>1</v>
      </c>
      <c r="BG102" s="18" t="b">
        <v>1</v>
      </c>
      <c r="BI102" s="18" t="b">
        <v>1</v>
      </c>
      <c r="BK102" s="18" t="b">
        <v>1</v>
      </c>
      <c r="BL102" t="b">
        <v>1</v>
      </c>
      <c r="BM102" t="b">
        <v>1</v>
      </c>
      <c r="BN102" s="18" t="b">
        <v>1</v>
      </c>
      <c r="BO102" s="18" t="b">
        <v>1</v>
      </c>
      <c r="BP102" s="18" t="b">
        <v>0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X102" t="b">
        <v>1</v>
      </c>
      <c r="BY102" t="b">
        <v>1</v>
      </c>
      <c r="BZ102" t="b">
        <v>1</v>
      </c>
      <c r="CA102" t="b">
        <v>1</v>
      </c>
      <c r="CC102" t="b">
        <v>1</v>
      </c>
      <c r="CD102" t="b">
        <v>1</v>
      </c>
      <c r="CE102" s="18" t="b">
        <v>1</v>
      </c>
      <c r="CF102" s="18" t="b">
        <v>1</v>
      </c>
      <c r="CG102" s="18" t="b">
        <v>1</v>
      </c>
      <c r="CH102" s="18" t="b">
        <v>1</v>
      </c>
      <c r="CI102" t="b">
        <v>1</v>
      </c>
      <c r="CJ102" t="b">
        <v>1</v>
      </c>
      <c r="CK102" s="18" t="b">
        <v>1</v>
      </c>
      <c r="CM102" t="b">
        <v>1</v>
      </c>
      <c r="CN102" t="b">
        <v>1</v>
      </c>
      <c r="CO102" s="18" t="b">
        <v>1</v>
      </c>
      <c r="CP102" s="18" t="b">
        <v>1</v>
      </c>
      <c r="CQ102" t="b">
        <v>1</v>
      </c>
      <c r="CR102" t="b">
        <v>1</v>
      </c>
      <c r="CS102" t="b">
        <v>1</v>
      </c>
      <c r="CT102" s="50" t="b">
        <v>1</v>
      </c>
      <c r="DA102" t="b">
        <v>1</v>
      </c>
      <c r="DB102" t="b">
        <v>1</v>
      </c>
      <c r="DC102" t="b">
        <v>1</v>
      </c>
      <c r="DD102" t="b">
        <v>1</v>
      </c>
      <c r="DE102" s="18" t="b">
        <v>1</v>
      </c>
      <c r="DF102" s="18" t="b">
        <v>1</v>
      </c>
      <c r="DG102" s="18" t="b">
        <v>1</v>
      </c>
      <c r="DL102" t="b">
        <v>1</v>
      </c>
      <c r="DM102" t="b">
        <v>1</v>
      </c>
      <c r="DN102" s="18" t="b">
        <v>1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s="18" t="b">
        <v>0</v>
      </c>
      <c r="DW102" s="18" t="b">
        <v>1</v>
      </c>
      <c r="DY102" s="18" t="b">
        <v>1</v>
      </c>
      <c r="EA102" t="b">
        <v>1</v>
      </c>
      <c r="EB102" t="b">
        <v>1</v>
      </c>
      <c r="EE102" s="18" t="b">
        <v>1</v>
      </c>
      <c r="EG102" s="18" t="b">
        <v>1</v>
      </c>
      <c r="EH102" s="18" t="b">
        <v>1</v>
      </c>
      <c r="EI102" t="b">
        <v>1</v>
      </c>
      <c r="EM102" t="b">
        <v>1</v>
      </c>
      <c r="EN102" t="b">
        <v>1</v>
      </c>
      <c r="EO102" t="b">
        <v>1</v>
      </c>
      <c r="EP102" s="50" t="b">
        <v>1</v>
      </c>
      <c r="EQ102" s="57" t="b">
        <v>1</v>
      </c>
    </row>
    <row r="103" spans="1:147" x14ac:dyDescent="0.2">
      <c r="A103" t="s">
        <v>224</v>
      </c>
      <c r="B103" t="s">
        <v>225</v>
      </c>
      <c r="C103" t="s">
        <v>235</v>
      </c>
      <c r="D103" s="17">
        <v>40</v>
      </c>
      <c r="E103" s="17">
        <v>30</v>
      </c>
      <c r="F103" s="17">
        <v>30</v>
      </c>
      <c r="G103" s="17">
        <v>35</v>
      </c>
      <c r="H103" s="17">
        <v>20</v>
      </c>
      <c r="I103" s="17">
        <v>45</v>
      </c>
      <c r="J103" s="17">
        <v>45</v>
      </c>
      <c r="K103" s="17">
        <v>35</v>
      </c>
      <c r="L103" s="17">
        <v>45</v>
      </c>
      <c r="M103" s="17">
        <v>30</v>
      </c>
      <c r="N103" s="17">
        <v>30</v>
      </c>
      <c r="O103" s="17">
        <v>35</v>
      </c>
      <c r="P103" s="17">
        <v>30</v>
      </c>
      <c r="Q103" s="17">
        <v>45</v>
      </c>
      <c r="R103" s="17">
        <v>45</v>
      </c>
      <c r="S103" s="17">
        <v>40</v>
      </c>
      <c r="T103" s="17">
        <v>25</v>
      </c>
      <c r="U103" s="17">
        <v>25</v>
      </c>
      <c r="V103" s="17">
        <v>55</v>
      </c>
      <c r="W103" s="18">
        <v>33</v>
      </c>
      <c r="X103" s="17">
        <v>48</v>
      </c>
      <c r="Y103" t="s">
        <v>1233</v>
      </c>
      <c r="Z103" t="s">
        <v>1233</v>
      </c>
      <c r="AA103">
        <v>25</v>
      </c>
      <c r="AB103">
        <v>30</v>
      </c>
      <c r="AC103" t="s">
        <v>1233</v>
      </c>
      <c r="AD103" t="s">
        <v>1233</v>
      </c>
      <c r="AE103">
        <v>40</v>
      </c>
      <c r="AF103" t="s">
        <v>1233</v>
      </c>
      <c r="AG103" s="18">
        <v>45</v>
      </c>
      <c r="AL103">
        <v>47</v>
      </c>
      <c r="BQ103">
        <v>58</v>
      </c>
      <c r="BR103">
        <v>58</v>
      </c>
      <c r="BS103">
        <v>48</v>
      </c>
      <c r="BT103">
        <v>50</v>
      </c>
      <c r="BU103">
        <v>57</v>
      </c>
      <c r="BV103">
        <v>58</v>
      </c>
      <c r="BW103">
        <v>44</v>
      </c>
      <c r="BX103">
        <v>58</v>
      </c>
      <c r="BY103">
        <v>51</v>
      </c>
      <c r="BZ103">
        <v>52</v>
      </c>
      <c r="CA103">
        <v>25</v>
      </c>
      <c r="CB103" t="s">
        <v>42</v>
      </c>
      <c r="CC103">
        <v>43</v>
      </c>
      <c r="CD103">
        <v>56</v>
      </c>
      <c r="CE103" s="18">
        <v>40</v>
      </c>
      <c r="CF103" s="18" t="s">
        <v>42</v>
      </c>
      <c r="CG103" s="18">
        <v>47</v>
      </c>
      <c r="CH103" s="18">
        <v>62</v>
      </c>
      <c r="CI103">
        <v>49</v>
      </c>
      <c r="CJ103">
        <v>56</v>
      </c>
      <c r="CK103" s="18">
        <v>40</v>
      </c>
      <c r="CP103" s="18">
        <v>40</v>
      </c>
      <c r="CQ103">
        <v>24</v>
      </c>
      <c r="CR103">
        <v>61</v>
      </c>
      <c r="CS103">
        <v>54</v>
      </c>
      <c r="CT103" s="50">
        <v>59</v>
      </c>
      <c r="DA103">
        <v>38</v>
      </c>
      <c r="DB103">
        <v>48</v>
      </c>
      <c r="DC103">
        <v>53</v>
      </c>
      <c r="DD103">
        <v>55</v>
      </c>
      <c r="DE103" s="18">
        <v>40</v>
      </c>
      <c r="DI103">
        <v>60</v>
      </c>
      <c r="DJ103">
        <v>60</v>
      </c>
      <c r="DK103">
        <v>45</v>
      </c>
      <c r="DL103">
        <v>25</v>
      </c>
      <c r="DM103">
        <v>30</v>
      </c>
      <c r="DN103" s="18">
        <v>55</v>
      </c>
      <c r="DY103" s="18">
        <v>15</v>
      </c>
      <c r="EG103" s="18">
        <v>50</v>
      </c>
      <c r="EH103" s="18">
        <v>43</v>
      </c>
      <c r="EI103">
        <v>48.1</v>
      </c>
      <c r="EJ103">
        <v>32</v>
      </c>
      <c r="EK103">
        <v>44</v>
      </c>
      <c r="EL103" s="18">
        <v>46.9</v>
      </c>
    </row>
    <row r="104" spans="1:147" x14ac:dyDescent="0.2">
      <c r="A104" t="s">
        <v>227</v>
      </c>
      <c r="B104" t="s">
        <v>92</v>
      </c>
      <c r="C104" t="s">
        <v>238</v>
      </c>
      <c r="D104" s="17" t="b">
        <v>1</v>
      </c>
      <c r="E104" s="17" t="b">
        <v>1</v>
      </c>
      <c r="F104" s="17" t="b">
        <v>1</v>
      </c>
      <c r="G104" s="17" t="b">
        <v>1</v>
      </c>
      <c r="H104" s="17" t="b">
        <v>1</v>
      </c>
      <c r="I104" s="17" t="b">
        <v>1</v>
      </c>
      <c r="J104" s="17" t="b">
        <v>1</v>
      </c>
      <c r="K104" s="17" t="b">
        <v>1</v>
      </c>
      <c r="L104" s="17" t="b">
        <v>1</v>
      </c>
      <c r="M104" s="17" t="b">
        <v>1</v>
      </c>
      <c r="N104" s="17" t="b">
        <v>1</v>
      </c>
      <c r="O104" s="17" t="b">
        <v>1</v>
      </c>
      <c r="P104" s="17" t="b">
        <v>1</v>
      </c>
      <c r="Q104" s="17" t="b">
        <v>1</v>
      </c>
      <c r="R104" s="17" t="b">
        <v>1</v>
      </c>
      <c r="S104" s="17" t="b">
        <v>1</v>
      </c>
      <c r="T104" s="17" t="b">
        <v>1</v>
      </c>
      <c r="U104" s="17" t="b">
        <v>1</v>
      </c>
      <c r="V104" s="17" t="b">
        <v>1</v>
      </c>
      <c r="W104" s="18" t="b">
        <v>1</v>
      </c>
      <c r="AI104" s="18" t="b">
        <v>1</v>
      </c>
      <c r="AJ104" s="43" t="b">
        <v>1</v>
      </c>
      <c r="AL104" t="b">
        <v>1</v>
      </c>
      <c r="AM104" t="b">
        <v>1</v>
      </c>
      <c r="AN104" t="b">
        <v>1</v>
      </c>
      <c r="AO104" s="18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s="18" t="b">
        <v>1</v>
      </c>
      <c r="AX104" s="18" t="b">
        <v>1</v>
      </c>
      <c r="BG104" s="18" t="b">
        <v>1</v>
      </c>
      <c r="BI104" s="18" t="b">
        <v>1</v>
      </c>
      <c r="BK104" s="18" t="b">
        <v>1</v>
      </c>
      <c r="BL104" t="b">
        <v>1</v>
      </c>
      <c r="BM104" t="b">
        <v>1</v>
      </c>
      <c r="BN104" s="18" t="b">
        <v>1</v>
      </c>
      <c r="BO104" s="18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X104" t="b">
        <v>1</v>
      </c>
      <c r="BY104" t="b">
        <v>1</v>
      </c>
      <c r="BZ104" t="b">
        <v>1</v>
      </c>
      <c r="CA104" t="b">
        <v>1</v>
      </c>
      <c r="CC104" t="b">
        <v>1</v>
      </c>
      <c r="CD104" t="b">
        <v>1</v>
      </c>
      <c r="CE104" s="18" t="b">
        <v>1</v>
      </c>
      <c r="CF104" s="18" t="b">
        <v>1</v>
      </c>
      <c r="CG104" s="18" t="b">
        <v>1</v>
      </c>
      <c r="CH104" s="18" t="b">
        <v>1</v>
      </c>
      <c r="CI104" t="b">
        <v>1</v>
      </c>
      <c r="CJ104" t="b">
        <v>1</v>
      </c>
      <c r="CK104" s="18" t="b">
        <v>1</v>
      </c>
      <c r="CM104" t="b">
        <v>1</v>
      </c>
      <c r="CN104" t="b">
        <v>1</v>
      </c>
      <c r="CO104" s="18" t="b">
        <v>1</v>
      </c>
      <c r="CP104" s="18" t="b">
        <v>1</v>
      </c>
      <c r="CQ104" t="b">
        <v>1</v>
      </c>
      <c r="CR104" t="b">
        <v>1</v>
      </c>
      <c r="CS104" t="b">
        <v>1</v>
      </c>
      <c r="CT104" s="50" t="b">
        <v>1</v>
      </c>
      <c r="DA104" t="b">
        <v>1</v>
      </c>
      <c r="DB104" t="b">
        <v>1</v>
      </c>
      <c r="DC104" t="b">
        <v>1</v>
      </c>
      <c r="DD104" t="b">
        <v>1</v>
      </c>
      <c r="DE104" s="18" t="b">
        <v>1</v>
      </c>
      <c r="DG104" s="18" t="b">
        <v>1</v>
      </c>
      <c r="DI104" t="b">
        <v>1</v>
      </c>
      <c r="DJ104" t="b">
        <v>1</v>
      </c>
      <c r="DN104" s="18" t="b">
        <v>1</v>
      </c>
      <c r="DW104" s="18" t="b">
        <v>1</v>
      </c>
      <c r="DY104" s="18" t="b">
        <v>1</v>
      </c>
      <c r="EA104" t="b">
        <v>1</v>
      </c>
      <c r="EB104" t="b">
        <v>1</v>
      </c>
      <c r="EE104" s="18" t="b">
        <v>1</v>
      </c>
      <c r="EH104" s="18" t="b">
        <v>1</v>
      </c>
      <c r="EI104" t="b">
        <v>1</v>
      </c>
      <c r="EJ104" t="b">
        <v>1</v>
      </c>
      <c r="EL104" s="18" t="b">
        <v>1</v>
      </c>
    </row>
    <row r="105" spans="1:147" x14ac:dyDescent="0.2">
      <c r="A105" t="s">
        <v>229</v>
      </c>
      <c r="B105" t="s">
        <v>92</v>
      </c>
      <c r="C105" t="s">
        <v>240</v>
      </c>
      <c r="AP105" t="b">
        <v>1</v>
      </c>
      <c r="BF105" s="18" t="b">
        <v>1</v>
      </c>
      <c r="DB105" t="b">
        <v>1</v>
      </c>
      <c r="EN105" t="b">
        <v>1</v>
      </c>
    </row>
    <row r="106" spans="1:147" x14ac:dyDescent="0.2">
      <c r="BA106" t="s">
        <v>1234</v>
      </c>
      <c r="CH106" s="18" t="s">
        <v>1235</v>
      </c>
    </row>
    <row r="107" spans="1:147" x14ac:dyDescent="0.2">
      <c r="A107" s="1" t="s">
        <v>232</v>
      </c>
    </row>
    <row r="108" spans="1:147" x14ac:dyDescent="0.2">
      <c r="A108" s="3" t="s">
        <v>244</v>
      </c>
      <c r="B108" t="s">
        <v>92</v>
      </c>
      <c r="C108" t="s">
        <v>245</v>
      </c>
      <c r="D108" s="17" t="b">
        <v>0</v>
      </c>
      <c r="E108" s="17" t="b">
        <v>0</v>
      </c>
      <c r="F108" s="17" t="b">
        <v>0</v>
      </c>
      <c r="G108" s="17" t="b">
        <v>0</v>
      </c>
      <c r="H108" s="17" t="b">
        <v>0</v>
      </c>
      <c r="I108" s="17" t="b">
        <v>0</v>
      </c>
      <c r="J108" s="17" t="b">
        <v>0</v>
      </c>
      <c r="K108" s="17" t="b">
        <v>0</v>
      </c>
      <c r="L108" s="17" t="b">
        <v>0</v>
      </c>
      <c r="M108" s="17" t="b">
        <v>0</v>
      </c>
      <c r="N108" s="17" t="b">
        <v>0</v>
      </c>
      <c r="O108" s="17" t="b">
        <v>0</v>
      </c>
      <c r="P108" s="17" t="b">
        <v>0</v>
      </c>
      <c r="Q108" s="17" t="b">
        <v>0</v>
      </c>
      <c r="R108" s="17" t="b">
        <v>0</v>
      </c>
      <c r="S108" s="17" t="b">
        <v>0</v>
      </c>
      <c r="T108" s="17" t="b">
        <v>0</v>
      </c>
      <c r="U108" s="17" t="b">
        <v>0</v>
      </c>
      <c r="V108" s="17" t="b">
        <v>0</v>
      </c>
      <c r="W108" s="18" t="b">
        <v>0</v>
      </c>
      <c r="X108" s="17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1</v>
      </c>
      <c r="AG108" s="18" t="b">
        <v>1</v>
      </c>
      <c r="AH108" s="18" t="b">
        <v>0</v>
      </c>
      <c r="AI108" s="18" t="b">
        <v>1</v>
      </c>
      <c r="AJ108" s="46" t="b">
        <v>1</v>
      </c>
      <c r="AK108" s="32" t="b">
        <v>1</v>
      </c>
      <c r="AL108" t="b">
        <v>1</v>
      </c>
      <c r="AM108" t="b">
        <v>0</v>
      </c>
      <c r="AN108" t="b">
        <v>0</v>
      </c>
      <c r="AO108" s="18" t="s">
        <v>42</v>
      </c>
      <c r="AX108" s="18" t="b">
        <v>1</v>
      </c>
      <c r="AY108" s="1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s="18" t="b">
        <v>0</v>
      </c>
      <c r="BH108" s="18" t="b">
        <v>1</v>
      </c>
      <c r="BK108" s="32" t="b">
        <v>1</v>
      </c>
      <c r="BO108" s="18" t="b">
        <v>0</v>
      </c>
      <c r="BP108" s="18" t="b">
        <v>0</v>
      </c>
      <c r="CG108" s="18" t="b">
        <v>1</v>
      </c>
      <c r="CT108" s="50" t="b">
        <v>1</v>
      </c>
      <c r="DI108" t="b">
        <v>1</v>
      </c>
      <c r="DJ108" t="b">
        <v>1</v>
      </c>
      <c r="DN108" s="18" t="b">
        <v>1</v>
      </c>
      <c r="DQ108" t="b">
        <v>1</v>
      </c>
      <c r="DR108" t="b">
        <v>1</v>
      </c>
      <c r="DV108" s="18" t="b">
        <v>1</v>
      </c>
      <c r="DW108" s="18" t="b">
        <v>1</v>
      </c>
      <c r="DX108" s="18" t="b">
        <v>0</v>
      </c>
      <c r="DY108" s="18" t="b">
        <v>1</v>
      </c>
      <c r="DZ108" s="18" t="b">
        <v>1</v>
      </c>
    </row>
    <row r="109" spans="1:147" x14ac:dyDescent="0.2">
      <c r="A109" s="3" t="s">
        <v>247</v>
      </c>
      <c r="B109" t="s">
        <v>92</v>
      </c>
      <c r="C109" t="s">
        <v>248</v>
      </c>
      <c r="D109" s="17" t="b">
        <v>0</v>
      </c>
      <c r="E109" s="17" t="b">
        <v>0</v>
      </c>
      <c r="F109" s="17" t="b">
        <v>0</v>
      </c>
      <c r="G109" s="17" t="b">
        <v>0</v>
      </c>
      <c r="H109" s="17" t="b">
        <v>0</v>
      </c>
      <c r="I109" s="17" t="b">
        <v>0</v>
      </c>
      <c r="J109" s="17" t="b">
        <v>1</v>
      </c>
      <c r="K109" s="17" t="b">
        <v>1</v>
      </c>
      <c r="L109" s="17" t="b">
        <v>0</v>
      </c>
      <c r="M109" s="17" t="b">
        <v>1</v>
      </c>
      <c r="N109" s="17" t="b">
        <v>1</v>
      </c>
      <c r="O109" s="17" t="b">
        <v>0</v>
      </c>
      <c r="P109" s="17" t="b">
        <v>0</v>
      </c>
      <c r="Q109" s="17" t="b">
        <v>1</v>
      </c>
      <c r="R109" s="17" t="b">
        <v>0</v>
      </c>
      <c r="S109" s="17" t="b">
        <v>0</v>
      </c>
      <c r="T109" s="17" t="b">
        <v>0</v>
      </c>
      <c r="U109" s="49" t="b">
        <v>0</v>
      </c>
      <c r="V109" s="17" t="b">
        <v>1</v>
      </c>
      <c r="W109" s="18" t="b">
        <v>0</v>
      </c>
      <c r="X109" s="17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s="18" t="b">
        <v>0</v>
      </c>
      <c r="AH109" s="18" t="b">
        <v>1</v>
      </c>
      <c r="AI109" s="18" t="b">
        <v>0</v>
      </c>
      <c r="AJ109" s="46" t="b">
        <v>0</v>
      </c>
      <c r="AL109" t="b">
        <v>0</v>
      </c>
      <c r="AM109" t="b">
        <v>1</v>
      </c>
      <c r="AN109" t="b">
        <v>1</v>
      </c>
      <c r="AO109" s="18" t="s">
        <v>42</v>
      </c>
      <c r="AQ109" s="35" t="b">
        <v>1</v>
      </c>
      <c r="AX109" s="18" t="b">
        <v>0</v>
      </c>
      <c r="AY109" s="18" t="b">
        <v>0</v>
      </c>
      <c r="BA109" t="b">
        <v>0</v>
      </c>
      <c r="BB109" t="b">
        <v>0</v>
      </c>
      <c r="BC109" t="b">
        <v>1</v>
      </c>
      <c r="BD109" t="b">
        <v>1</v>
      </c>
      <c r="BE109" t="b">
        <v>0</v>
      </c>
      <c r="BF109" s="18" t="b">
        <v>0</v>
      </c>
      <c r="BG109" s="18" t="b">
        <v>1</v>
      </c>
      <c r="BH109" s="18" t="b">
        <v>0</v>
      </c>
      <c r="BO109" s="18" t="b">
        <v>1</v>
      </c>
      <c r="BP109" s="32" t="b">
        <v>1</v>
      </c>
      <c r="BQ109" s="35"/>
      <c r="BR109" s="35"/>
      <c r="BS109" s="35"/>
      <c r="BT109" s="35"/>
      <c r="BU109" s="35"/>
      <c r="BV109" s="35" t="b">
        <v>1</v>
      </c>
      <c r="BW109" s="35"/>
      <c r="BX109" s="35"/>
      <c r="BY109" s="35"/>
      <c r="BZ109" s="35"/>
      <c r="CA109" s="35"/>
      <c r="CB109" s="35"/>
      <c r="CC109" s="35" t="b">
        <v>1</v>
      </c>
      <c r="CD109" s="35"/>
      <c r="CE109" s="32"/>
      <c r="CF109" s="32" t="b">
        <v>1</v>
      </c>
      <c r="CR109" s="35" t="b">
        <v>1</v>
      </c>
      <c r="DG109" s="18" t="b">
        <v>1</v>
      </c>
      <c r="DK109" t="b">
        <v>1</v>
      </c>
      <c r="DP109" t="b">
        <v>1</v>
      </c>
      <c r="DS109" t="b">
        <v>1</v>
      </c>
      <c r="DT109" t="b">
        <v>1</v>
      </c>
      <c r="DU109" t="b">
        <v>1</v>
      </c>
      <c r="DX109" s="18" t="b">
        <v>0</v>
      </c>
      <c r="DY109" s="18" t="b">
        <v>0</v>
      </c>
      <c r="DZ109" s="18" t="b">
        <v>0</v>
      </c>
      <c r="ED109" s="18" t="b">
        <v>1</v>
      </c>
      <c r="EF109" s="18" t="b">
        <v>1</v>
      </c>
      <c r="EG109" s="18" t="b">
        <v>1</v>
      </c>
    </row>
    <row r="110" spans="1:147" x14ac:dyDescent="0.2">
      <c r="A110" t="s">
        <v>239</v>
      </c>
      <c r="B110" t="s">
        <v>92</v>
      </c>
      <c r="C110" t="s">
        <v>250</v>
      </c>
      <c r="D110" s="17" t="b">
        <v>1</v>
      </c>
      <c r="E110" s="17" t="b">
        <v>1</v>
      </c>
      <c r="F110" s="17" t="b">
        <v>1</v>
      </c>
      <c r="G110" s="17" t="b">
        <v>1</v>
      </c>
      <c r="H110" s="17" t="b">
        <v>1</v>
      </c>
      <c r="I110" s="17" t="b">
        <v>1</v>
      </c>
      <c r="J110" s="17" t="b">
        <v>1</v>
      </c>
      <c r="K110" s="17" t="b">
        <v>1</v>
      </c>
      <c r="L110" s="17" t="b">
        <v>1</v>
      </c>
      <c r="M110" s="17" t="b">
        <v>1</v>
      </c>
      <c r="N110" s="17" t="b">
        <v>1</v>
      </c>
      <c r="O110" s="17" t="b">
        <v>1</v>
      </c>
      <c r="P110" s="17" t="b">
        <v>1</v>
      </c>
      <c r="Q110" s="17" t="b">
        <v>1</v>
      </c>
      <c r="R110" s="17" t="b">
        <v>1</v>
      </c>
      <c r="S110" s="17" t="b">
        <v>1</v>
      </c>
      <c r="T110" s="17" t="b">
        <v>1</v>
      </c>
      <c r="U110" s="17" t="b">
        <v>1</v>
      </c>
      <c r="V110" s="17" t="b">
        <v>1</v>
      </c>
      <c r="W110" s="18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s="18" t="b">
        <v>1</v>
      </c>
      <c r="AH110" s="18" t="b">
        <v>1</v>
      </c>
      <c r="AI110" s="18" t="b">
        <v>1</v>
      </c>
      <c r="AJ110" s="46" t="b">
        <v>1</v>
      </c>
      <c r="AK110" s="18" t="b">
        <v>1</v>
      </c>
      <c r="AL110" t="b">
        <v>1</v>
      </c>
      <c r="AM110" t="b">
        <v>1</v>
      </c>
      <c r="AN110" t="b">
        <v>1</v>
      </c>
      <c r="AO110" s="18" t="b">
        <v>1</v>
      </c>
      <c r="AP110" t="s">
        <v>42</v>
      </c>
      <c r="AQ110" t="b">
        <v>1</v>
      </c>
      <c r="AR110" t="s">
        <v>42</v>
      </c>
      <c r="AS110" t="b">
        <v>1</v>
      </c>
      <c r="AT110" t="s">
        <v>42</v>
      </c>
      <c r="AU110" s="35" t="b">
        <v>1</v>
      </c>
      <c r="AV110" t="s">
        <v>42</v>
      </c>
      <c r="AW110" s="18" t="s">
        <v>42</v>
      </c>
      <c r="AX110" s="18" t="b">
        <v>1</v>
      </c>
      <c r="AY110" s="18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s="18" t="b">
        <v>1</v>
      </c>
      <c r="BH110" s="18" t="b">
        <v>1</v>
      </c>
      <c r="BI110" s="18" t="b">
        <v>1</v>
      </c>
      <c r="BJ110" s="48" t="s">
        <v>42</v>
      </c>
      <c r="BK110" s="18" t="b">
        <v>1</v>
      </c>
      <c r="BO110" s="18" t="b">
        <v>1</v>
      </c>
      <c r="BP110" s="18" t="b">
        <v>1</v>
      </c>
      <c r="BQ110" s="35" t="b">
        <v>1</v>
      </c>
      <c r="BR110" s="35" t="b">
        <v>0</v>
      </c>
      <c r="BS110" s="35" t="b">
        <v>1</v>
      </c>
      <c r="BT110" s="35" t="b">
        <v>0</v>
      </c>
      <c r="BU110" s="35" t="b">
        <v>0</v>
      </c>
      <c r="BV110" s="35" t="b">
        <v>1</v>
      </c>
      <c r="BW110" s="35" t="b">
        <v>0</v>
      </c>
      <c r="BX110" s="35" t="b">
        <v>1</v>
      </c>
      <c r="BY110" s="35" t="b">
        <v>1</v>
      </c>
      <c r="BZ110" s="35" t="b">
        <v>0</v>
      </c>
      <c r="CA110" s="35" t="b">
        <v>0</v>
      </c>
      <c r="CB110" s="35" t="b">
        <v>1</v>
      </c>
      <c r="CC110" s="35" t="b">
        <v>1</v>
      </c>
      <c r="CD110" s="35" t="b">
        <v>0</v>
      </c>
      <c r="CE110" s="35" t="b">
        <v>0</v>
      </c>
      <c r="CF110" s="32" t="b">
        <v>1</v>
      </c>
      <c r="CG110" s="18" t="b">
        <v>1</v>
      </c>
      <c r="CL110" s="18" t="b">
        <v>1</v>
      </c>
      <c r="CM110" t="s">
        <v>42</v>
      </c>
      <c r="CN110" t="s">
        <v>42</v>
      </c>
      <c r="CO110" s="18" t="s">
        <v>42</v>
      </c>
      <c r="CP110" s="18" t="b">
        <v>1</v>
      </c>
      <c r="CQ110" s="35" t="b">
        <v>0</v>
      </c>
      <c r="CR110" s="35" t="b">
        <v>1</v>
      </c>
      <c r="CS110" s="35" t="b">
        <v>0</v>
      </c>
      <c r="CT110" s="53" t="b">
        <v>1</v>
      </c>
      <c r="DG110" s="18" t="b">
        <v>1</v>
      </c>
      <c r="DW110" s="18" t="b">
        <v>1</v>
      </c>
      <c r="DY110" s="18" t="b">
        <v>1</v>
      </c>
      <c r="DZ110" s="18" t="b">
        <v>1</v>
      </c>
      <c r="EA110" t="s">
        <v>42</v>
      </c>
      <c r="EB110" t="s">
        <v>42</v>
      </c>
      <c r="EC110" s="18" t="b">
        <v>1</v>
      </c>
      <c r="ED110" s="18" t="b">
        <v>1</v>
      </c>
      <c r="EE110" s="18" t="b">
        <v>1</v>
      </c>
      <c r="EF110" s="18" t="b">
        <v>1</v>
      </c>
      <c r="EG110" s="18" t="b">
        <v>1</v>
      </c>
    </row>
    <row r="111" spans="1:147" x14ac:dyDescent="0.2">
      <c r="A111" t="s">
        <v>241</v>
      </c>
      <c r="B111" t="s">
        <v>92</v>
      </c>
      <c r="C111" t="s">
        <v>251</v>
      </c>
      <c r="D111" s="17" t="b">
        <v>1</v>
      </c>
      <c r="E111" s="17" t="b">
        <v>1</v>
      </c>
      <c r="F111" s="17" t="b">
        <v>0</v>
      </c>
      <c r="G111" s="17" t="b">
        <v>0</v>
      </c>
      <c r="H111" s="17" t="b">
        <v>0</v>
      </c>
      <c r="I111" s="17" t="b">
        <v>1</v>
      </c>
      <c r="J111" s="17" t="b">
        <v>1</v>
      </c>
      <c r="K111" s="17" t="b">
        <v>1</v>
      </c>
      <c r="L111" s="17" t="b">
        <v>1</v>
      </c>
      <c r="M111" s="17" t="b">
        <v>0</v>
      </c>
      <c r="N111" s="17" t="b">
        <v>0</v>
      </c>
      <c r="O111" s="17" t="b">
        <v>0</v>
      </c>
      <c r="P111" s="17" t="b">
        <v>0</v>
      </c>
      <c r="Q111" s="17" t="b">
        <v>1</v>
      </c>
      <c r="R111" s="17" t="b">
        <v>0</v>
      </c>
      <c r="S111" s="17" t="b">
        <v>0</v>
      </c>
      <c r="T111" s="17" t="b">
        <v>0</v>
      </c>
      <c r="U111" s="17" t="b">
        <v>1</v>
      </c>
      <c r="V111" s="17" t="b">
        <v>0</v>
      </c>
      <c r="W111" s="18" t="b">
        <v>0</v>
      </c>
      <c r="Z111" t="b">
        <v>1</v>
      </c>
      <c r="AC111" t="b">
        <v>1</v>
      </c>
      <c r="AD111" t="b">
        <v>1</v>
      </c>
      <c r="AF111" t="b">
        <v>1</v>
      </c>
      <c r="AH111" s="18" t="b">
        <v>1</v>
      </c>
      <c r="AI111" s="18" t="b">
        <v>1</v>
      </c>
      <c r="AJ111" s="46" t="b">
        <v>1</v>
      </c>
      <c r="AK111" s="18" t="b">
        <v>1</v>
      </c>
      <c r="AL111" t="b">
        <v>1</v>
      </c>
      <c r="AM111" t="b">
        <v>1</v>
      </c>
      <c r="AN111" t="b">
        <v>0</v>
      </c>
      <c r="AO111" s="18" t="b">
        <v>0</v>
      </c>
      <c r="AQ111" t="b">
        <v>1</v>
      </c>
      <c r="AR111" t="b">
        <v>1</v>
      </c>
      <c r="AT111" t="b">
        <v>1</v>
      </c>
      <c r="AV111" t="b">
        <v>1</v>
      </c>
      <c r="AX111" s="18" t="b">
        <v>1</v>
      </c>
      <c r="AY111" s="18" t="b">
        <v>1</v>
      </c>
      <c r="AZ111" s="18" t="b">
        <v>1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s="18" t="b">
        <v>0</v>
      </c>
      <c r="BH111" s="18" t="b">
        <v>1</v>
      </c>
      <c r="BI111" s="18" t="b">
        <v>1</v>
      </c>
      <c r="BJ111" s="17" t="b">
        <v>1</v>
      </c>
      <c r="BK111" s="18" t="b">
        <v>1</v>
      </c>
      <c r="BL111" t="b">
        <v>1</v>
      </c>
      <c r="BO111" s="18" t="b">
        <v>1</v>
      </c>
      <c r="BP111" s="18" t="b">
        <v>1</v>
      </c>
      <c r="BU111" t="b">
        <v>1</v>
      </c>
      <c r="BV111" t="b">
        <v>1</v>
      </c>
      <c r="BX111" t="b">
        <v>1</v>
      </c>
      <c r="BY111" t="b">
        <v>1</v>
      </c>
      <c r="CB111" t="b">
        <v>1</v>
      </c>
      <c r="CC111" t="b">
        <v>1</v>
      </c>
      <c r="CF111" s="18" t="b">
        <v>1</v>
      </c>
      <c r="CG111" s="18" t="b">
        <v>1</v>
      </c>
      <c r="CH111" s="18" t="b">
        <v>0</v>
      </c>
      <c r="CL111" s="18" t="b">
        <v>0</v>
      </c>
      <c r="CM111" t="b">
        <v>1</v>
      </c>
      <c r="CO111" s="18" t="b">
        <v>1</v>
      </c>
      <c r="CQ111" t="b">
        <v>1</v>
      </c>
      <c r="CR111" t="b">
        <v>1</v>
      </c>
      <c r="CT111" s="50" t="b">
        <v>1</v>
      </c>
      <c r="DA111" t="b">
        <v>1</v>
      </c>
      <c r="DD111" t="b">
        <v>1</v>
      </c>
      <c r="DE111" s="18" t="b">
        <v>1</v>
      </c>
      <c r="DG111" s="18" t="b">
        <v>1</v>
      </c>
      <c r="DI111" t="b">
        <v>1</v>
      </c>
      <c r="DJ111" t="b">
        <v>1</v>
      </c>
      <c r="DK111" t="b">
        <v>1</v>
      </c>
      <c r="DN111" s="18" t="b">
        <v>1</v>
      </c>
      <c r="DP111" t="b">
        <v>1</v>
      </c>
      <c r="DQ111" t="b">
        <v>1</v>
      </c>
      <c r="DR111" t="b">
        <v>1</v>
      </c>
      <c r="DS111" t="b">
        <v>1</v>
      </c>
      <c r="DT111" t="b">
        <v>1</v>
      </c>
      <c r="DU111" t="b">
        <v>1</v>
      </c>
      <c r="DV111" s="18" t="b">
        <v>1</v>
      </c>
      <c r="DW111" s="18" t="b">
        <v>1</v>
      </c>
      <c r="DX111" s="18" t="b">
        <v>1</v>
      </c>
      <c r="DY111" s="18" t="b">
        <v>1</v>
      </c>
      <c r="DZ111" s="18" t="b">
        <v>1</v>
      </c>
      <c r="EA111" t="b">
        <v>1</v>
      </c>
      <c r="EB111" t="b">
        <v>1</v>
      </c>
      <c r="ED111" s="18" t="b">
        <v>1</v>
      </c>
      <c r="EE111" s="18" t="b">
        <v>1</v>
      </c>
      <c r="EF111" s="18" t="b">
        <v>1</v>
      </c>
      <c r="EG111" s="18" t="b">
        <v>1</v>
      </c>
      <c r="EO111" t="b">
        <v>1</v>
      </c>
      <c r="EP111" s="50" t="b">
        <v>1</v>
      </c>
    </row>
    <row r="112" spans="1:147" x14ac:dyDescent="0.2">
      <c r="A112" t="s">
        <v>242</v>
      </c>
      <c r="B112" t="s">
        <v>92</v>
      </c>
      <c r="C112" t="s">
        <v>253</v>
      </c>
      <c r="D112" s="17" t="s">
        <v>42</v>
      </c>
      <c r="E112" s="17" t="s">
        <v>42</v>
      </c>
      <c r="F112" s="17" t="s">
        <v>42</v>
      </c>
      <c r="G112" s="17" t="s">
        <v>42</v>
      </c>
      <c r="H112" s="17" t="s">
        <v>42</v>
      </c>
      <c r="I112" s="17" t="s">
        <v>42</v>
      </c>
      <c r="J112" s="17" t="s">
        <v>42</v>
      </c>
      <c r="K112" s="17" t="s">
        <v>42</v>
      </c>
      <c r="L112" s="17" t="s">
        <v>42</v>
      </c>
      <c r="M112" s="17" t="s">
        <v>42</v>
      </c>
      <c r="N112" s="17" t="s">
        <v>42</v>
      </c>
      <c r="O112" s="17" t="s">
        <v>42</v>
      </c>
      <c r="P112" s="17" t="s">
        <v>42</v>
      </c>
      <c r="Q112" s="17" t="s">
        <v>42</v>
      </c>
      <c r="R112" s="17" t="s">
        <v>42</v>
      </c>
      <c r="S112" s="17" t="s">
        <v>42</v>
      </c>
      <c r="T112" s="17" t="s">
        <v>42</v>
      </c>
      <c r="U112" s="17" t="s">
        <v>42</v>
      </c>
      <c r="V112" s="17" t="s">
        <v>42</v>
      </c>
      <c r="W112" s="18" t="s">
        <v>42</v>
      </c>
      <c r="Z112" t="b">
        <v>1</v>
      </c>
      <c r="AC112" t="b">
        <v>1</v>
      </c>
      <c r="AD112" t="b">
        <v>1</v>
      </c>
      <c r="AF112" t="b">
        <v>1</v>
      </c>
      <c r="AH112" s="18" t="b">
        <v>1</v>
      </c>
      <c r="AI112" s="18" t="b">
        <v>1</v>
      </c>
      <c r="AJ112" s="46" t="b">
        <v>1</v>
      </c>
      <c r="AK112" s="18" t="b">
        <v>1</v>
      </c>
      <c r="AL112" t="b">
        <v>1</v>
      </c>
      <c r="AM112" t="b">
        <v>0</v>
      </c>
      <c r="AN112" t="s">
        <v>42</v>
      </c>
      <c r="AO112" s="18" t="s">
        <v>42</v>
      </c>
      <c r="AX112" s="18" t="b">
        <v>1</v>
      </c>
      <c r="AY112" s="18" t="b">
        <v>1</v>
      </c>
      <c r="BA112" t="b">
        <v>0</v>
      </c>
      <c r="BB112" t="b">
        <v>0</v>
      </c>
      <c r="BC112" t="b">
        <v>1</v>
      </c>
      <c r="BD112" t="b">
        <v>1</v>
      </c>
      <c r="BE112" t="b">
        <v>0</v>
      </c>
      <c r="BF112" s="18" t="b">
        <v>0</v>
      </c>
      <c r="BG112" s="18" t="b">
        <v>1</v>
      </c>
      <c r="BH112" s="18" t="s">
        <v>42</v>
      </c>
      <c r="BJ112" s="17" t="b">
        <v>1</v>
      </c>
      <c r="BK112" s="18" t="b">
        <v>1</v>
      </c>
      <c r="BO112" s="18" t="b">
        <v>1</v>
      </c>
      <c r="CF112" s="18" t="b">
        <v>0</v>
      </c>
      <c r="CG112" s="18" t="b">
        <v>1</v>
      </c>
      <c r="CL112" s="18" t="b">
        <v>0</v>
      </c>
      <c r="CS112" t="b">
        <v>1</v>
      </c>
      <c r="CT112" s="50" t="b">
        <v>1</v>
      </c>
      <c r="DP112" t="b">
        <v>1</v>
      </c>
      <c r="DQ112" t="b">
        <v>1</v>
      </c>
      <c r="DR112" t="b">
        <v>1</v>
      </c>
      <c r="DS112" t="b">
        <v>1</v>
      </c>
      <c r="DT112" t="b">
        <v>0</v>
      </c>
      <c r="DU112" t="b">
        <v>0</v>
      </c>
      <c r="DV112" s="18" t="b">
        <v>0</v>
      </c>
      <c r="DW112" s="18" t="b">
        <v>1</v>
      </c>
      <c r="DY112" s="18" t="b">
        <v>1</v>
      </c>
      <c r="DZ112" s="18" t="b">
        <v>1</v>
      </c>
      <c r="EF112" s="18" t="b">
        <v>0</v>
      </c>
      <c r="EG112" s="18" t="b">
        <v>1</v>
      </c>
      <c r="EM112" t="b">
        <v>1</v>
      </c>
      <c r="EN112" t="b">
        <v>1</v>
      </c>
    </row>
    <row r="113" spans="1:147" x14ac:dyDescent="0.2">
      <c r="A113" t="s">
        <v>243</v>
      </c>
      <c r="B113" t="s">
        <v>92</v>
      </c>
      <c r="C113" t="s">
        <v>254</v>
      </c>
      <c r="D113" s="17" t="b">
        <v>0</v>
      </c>
      <c r="E113" s="17" t="b">
        <v>0</v>
      </c>
      <c r="F113" s="17" t="b">
        <v>0</v>
      </c>
      <c r="G113" s="17" t="b">
        <v>0</v>
      </c>
      <c r="H113" s="17" t="b">
        <v>0</v>
      </c>
      <c r="I113" s="17" t="b">
        <v>0</v>
      </c>
      <c r="J113" s="17" t="b">
        <v>1</v>
      </c>
      <c r="K113" s="17" t="b">
        <v>0</v>
      </c>
      <c r="L113" s="17" t="b">
        <v>0</v>
      </c>
      <c r="M113" s="17" t="b">
        <v>1</v>
      </c>
      <c r="N113" s="17" t="b">
        <v>1</v>
      </c>
      <c r="O113" s="17" t="b">
        <v>0</v>
      </c>
      <c r="P113" s="17" t="b">
        <v>0</v>
      </c>
      <c r="Q113" s="17" t="b">
        <v>1</v>
      </c>
      <c r="R113" s="17" t="b">
        <v>0</v>
      </c>
      <c r="S113" s="17" t="b">
        <v>0</v>
      </c>
      <c r="T113" s="17" t="b">
        <v>0</v>
      </c>
      <c r="U113" s="17" t="b">
        <v>0</v>
      </c>
      <c r="V113" s="17" t="b">
        <v>1</v>
      </c>
      <c r="W113" s="18" t="b">
        <v>0</v>
      </c>
      <c r="AH113" s="18" t="b">
        <v>0</v>
      </c>
      <c r="AI113" s="18" t="b">
        <v>1</v>
      </c>
      <c r="AJ113" s="46" t="b">
        <v>1</v>
      </c>
      <c r="AK113" s="18" t="b">
        <v>1</v>
      </c>
      <c r="AL113" t="b">
        <v>1</v>
      </c>
      <c r="AM113" t="b">
        <v>0</v>
      </c>
      <c r="AN113" t="b">
        <v>1</v>
      </c>
      <c r="AO113" s="18" t="s">
        <v>42</v>
      </c>
      <c r="AX113" s="18" t="b">
        <v>1</v>
      </c>
      <c r="AY113" s="18" t="b">
        <v>1</v>
      </c>
      <c r="BA113" t="b">
        <v>0</v>
      </c>
      <c r="BB113" t="b">
        <v>1</v>
      </c>
      <c r="BC113" t="b">
        <v>1</v>
      </c>
      <c r="BD113" t="b">
        <v>1</v>
      </c>
      <c r="BE113" t="b">
        <v>0</v>
      </c>
      <c r="BF113" s="18" t="b">
        <v>0</v>
      </c>
      <c r="BH113" s="18" t="b">
        <v>1</v>
      </c>
      <c r="BJ113" s="17" t="b">
        <v>1</v>
      </c>
      <c r="BK113" s="18" t="b">
        <v>1</v>
      </c>
      <c r="BO113" s="18" t="b">
        <v>0</v>
      </c>
      <c r="BV113" t="b">
        <v>1</v>
      </c>
      <c r="CF113" s="18" t="b">
        <v>1</v>
      </c>
      <c r="CG113" s="18" t="b">
        <v>1</v>
      </c>
      <c r="CN113" t="b">
        <v>1</v>
      </c>
      <c r="CQ113" t="b">
        <v>1</v>
      </c>
      <c r="CT113" s="50" t="b">
        <v>1</v>
      </c>
      <c r="DP113" t="b">
        <v>1</v>
      </c>
      <c r="DQ113" t="b">
        <v>1</v>
      </c>
      <c r="DR113" t="b">
        <v>1</v>
      </c>
      <c r="DS113" t="b">
        <v>0</v>
      </c>
      <c r="DT113" t="b">
        <v>0</v>
      </c>
      <c r="DU113" t="b">
        <v>1</v>
      </c>
      <c r="DV113" s="18" t="b">
        <v>1</v>
      </c>
      <c r="DW113" s="18" t="b">
        <v>1</v>
      </c>
      <c r="DY113" s="18" t="b">
        <v>1</v>
      </c>
      <c r="DZ113" s="18" t="b">
        <v>1</v>
      </c>
      <c r="ED113" s="18" t="b">
        <v>1</v>
      </c>
      <c r="EF113" s="18" t="b">
        <v>0</v>
      </c>
    </row>
    <row r="114" spans="1:147" x14ac:dyDescent="0.2">
      <c r="A114" t="s">
        <v>246</v>
      </c>
      <c r="B114" t="s">
        <v>92</v>
      </c>
      <c r="C114" t="s">
        <v>255</v>
      </c>
      <c r="D114" s="17" t="b">
        <v>0</v>
      </c>
      <c r="E114" s="17" t="b">
        <v>0</v>
      </c>
      <c r="F114" s="17" t="b">
        <v>0</v>
      </c>
      <c r="G114" s="17" t="b">
        <v>0</v>
      </c>
      <c r="H114" s="17" t="b">
        <v>1</v>
      </c>
      <c r="I114" s="17" t="b">
        <v>0</v>
      </c>
      <c r="J114" s="17" t="b">
        <v>0</v>
      </c>
      <c r="K114" s="17" t="b">
        <v>0</v>
      </c>
      <c r="L114" s="17" t="b">
        <v>0</v>
      </c>
      <c r="M114" s="17" t="b">
        <v>0</v>
      </c>
      <c r="N114" s="17" t="b">
        <v>1</v>
      </c>
      <c r="O114" s="17" t="b">
        <v>0</v>
      </c>
      <c r="P114" s="17" t="b">
        <v>0</v>
      </c>
      <c r="Q114" s="17" t="b">
        <v>0</v>
      </c>
      <c r="R114" s="17" t="b">
        <v>0</v>
      </c>
      <c r="S114" s="17" t="b">
        <v>0</v>
      </c>
      <c r="T114" s="17" t="b">
        <v>0</v>
      </c>
      <c r="U114" s="17" t="b">
        <v>0</v>
      </c>
      <c r="V114" s="17" t="b">
        <v>0</v>
      </c>
      <c r="W114" s="18" t="b">
        <v>0</v>
      </c>
      <c r="AD114" t="b">
        <v>1</v>
      </c>
      <c r="AH114" s="18" t="b">
        <v>0</v>
      </c>
      <c r="AI114" s="18" t="b">
        <v>0</v>
      </c>
      <c r="AJ114" s="46" t="b">
        <v>0</v>
      </c>
      <c r="AK114" s="18" t="b">
        <v>1</v>
      </c>
      <c r="AL114" t="b">
        <v>0</v>
      </c>
      <c r="AM114" t="b">
        <v>0</v>
      </c>
      <c r="AN114" t="b">
        <v>1</v>
      </c>
      <c r="AO114" s="18" t="s">
        <v>42</v>
      </c>
      <c r="AX114" s="18" t="s">
        <v>42</v>
      </c>
      <c r="AY114" s="18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s="18" t="b">
        <v>0</v>
      </c>
      <c r="BH114" s="18" t="b">
        <v>1</v>
      </c>
      <c r="BO114" s="18" t="b">
        <v>0</v>
      </c>
      <c r="CF114" s="18" t="b">
        <v>0</v>
      </c>
      <c r="CH114" s="18" t="b">
        <v>0</v>
      </c>
      <c r="CM114" t="b">
        <v>1</v>
      </c>
      <c r="CN114" t="b">
        <v>1</v>
      </c>
      <c r="CT114" s="50" t="b">
        <v>1</v>
      </c>
      <c r="DH114" s="18" t="b">
        <v>1</v>
      </c>
      <c r="DJ114" t="b">
        <v>1</v>
      </c>
      <c r="DK114" t="b">
        <v>1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s="18" t="b">
        <v>1</v>
      </c>
      <c r="DW114" s="18" t="b">
        <v>0</v>
      </c>
      <c r="DY114" s="18" t="b">
        <v>1</v>
      </c>
      <c r="DZ114" s="18" t="b">
        <v>0</v>
      </c>
      <c r="EF114" s="18" t="b">
        <v>0</v>
      </c>
    </row>
    <row r="115" spans="1:147" x14ac:dyDescent="0.2">
      <c r="A115" t="s">
        <v>249</v>
      </c>
      <c r="B115" t="s">
        <v>92</v>
      </c>
      <c r="C115" t="s">
        <v>257</v>
      </c>
      <c r="D115" s="17" t="b">
        <v>0</v>
      </c>
      <c r="E115" s="17" t="b">
        <v>0</v>
      </c>
      <c r="F115" s="17" t="b">
        <v>0</v>
      </c>
      <c r="G115" s="17" t="b">
        <v>0</v>
      </c>
      <c r="H115" s="17" t="b">
        <v>0</v>
      </c>
      <c r="I115" s="17" t="b">
        <v>0</v>
      </c>
      <c r="J115" s="17" t="b">
        <v>0</v>
      </c>
      <c r="K115" s="17" t="b">
        <v>1</v>
      </c>
      <c r="L115" s="17" t="b">
        <v>0</v>
      </c>
      <c r="M115" s="17" t="b">
        <v>1</v>
      </c>
      <c r="N115" s="17" t="b">
        <v>0</v>
      </c>
      <c r="O115" s="17" t="b">
        <v>1</v>
      </c>
      <c r="P115" s="17" t="b">
        <v>1</v>
      </c>
      <c r="Q115" s="17" t="b">
        <v>1</v>
      </c>
      <c r="R115" s="17" t="b">
        <v>0</v>
      </c>
      <c r="S115" s="17" t="b">
        <v>0</v>
      </c>
      <c r="T115" s="17" t="b">
        <v>0</v>
      </c>
      <c r="U115" s="17" t="b">
        <v>0</v>
      </c>
      <c r="V115" s="17" t="b">
        <v>1</v>
      </c>
      <c r="W115" s="18" t="b">
        <v>0</v>
      </c>
      <c r="Z115" t="b">
        <v>1</v>
      </c>
      <c r="AC115" t="b">
        <v>1</v>
      </c>
      <c r="AD115" t="b">
        <v>1</v>
      </c>
      <c r="AF115" t="b">
        <v>1</v>
      </c>
      <c r="AH115" s="18" t="b">
        <v>0</v>
      </c>
      <c r="AI115" s="18" t="b">
        <v>1</v>
      </c>
      <c r="AJ115" s="46" t="b">
        <v>1</v>
      </c>
      <c r="AK115" s="18" t="b">
        <v>1</v>
      </c>
      <c r="AL115" t="b">
        <v>1</v>
      </c>
      <c r="AM115" t="b">
        <v>1</v>
      </c>
      <c r="AN115" t="b">
        <v>1</v>
      </c>
      <c r="AO115" s="18" t="s">
        <v>42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X115" s="18" t="b">
        <v>1</v>
      </c>
      <c r="AY115" s="18" t="b">
        <v>1</v>
      </c>
      <c r="BA115" t="b">
        <v>0</v>
      </c>
      <c r="BB115" t="b">
        <v>0</v>
      </c>
      <c r="BC115" t="b">
        <v>1</v>
      </c>
      <c r="BD115" t="b">
        <v>0</v>
      </c>
      <c r="BE115" t="b">
        <v>1</v>
      </c>
      <c r="BF115" s="18" t="b">
        <v>0</v>
      </c>
      <c r="BG115" s="18" t="b">
        <v>1</v>
      </c>
      <c r="BH115" s="18" t="b">
        <v>1</v>
      </c>
      <c r="BJ115" s="17" t="b">
        <v>1</v>
      </c>
      <c r="BK115" s="18" t="b">
        <v>1</v>
      </c>
      <c r="BM115" t="b">
        <v>1</v>
      </c>
      <c r="BN115" s="18" t="b">
        <v>1</v>
      </c>
      <c r="BP115" s="18" t="b">
        <v>1</v>
      </c>
      <c r="BV115" t="b">
        <v>1</v>
      </c>
      <c r="CC115" t="b">
        <v>1</v>
      </c>
      <c r="CD115" t="b">
        <v>1</v>
      </c>
      <c r="CF115" s="18" t="b">
        <v>1</v>
      </c>
      <c r="CG115" s="18" t="b">
        <v>1</v>
      </c>
      <c r="CH115" s="18" t="b">
        <v>0</v>
      </c>
      <c r="CL115" s="18" t="b">
        <v>0</v>
      </c>
      <c r="CM115" t="b">
        <v>1</v>
      </c>
      <c r="CN115" t="b">
        <v>1</v>
      </c>
      <c r="CO115" s="18" t="b">
        <v>1</v>
      </c>
      <c r="CQ115" t="b">
        <v>1</v>
      </c>
      <c r="CR115" t="b">
        <v>1</v>
      </c>
      <c r="DE115" s="18" t="b">
        <v>1</v>
      </c>
      <c r="DJ115" t="b">
        <v>1</v>
      </c>
      <c r="DK115" t="b">
        <v>1</v>
      </c>
      <c r="DP115" t="b">
        <v>1</v>
      </c>
      <c r="DQ115" t="b">
        <v>1</v>
      </c>
      <c r="DR115" t="b">
        <v>1</v>
      </c>
      <c r="DS115" t="b">
        <v>1</v>
      </c>
      <c r="DT115" t="b">
        <v>1</v>
      </c>
      <c r="DU115" t="b">
        <v>0</v>
      </c>
      <c r="DV115" s="18" t="b">
        <v>1</v>
      </c>
      <c r="DW115" s="18" t="b">
        <v>1</v>
      </c>
      <c r="DY115" s="18" t="b">
        <v>1</v>
      </c>
      <c r="DZ115" s="18" t="b">
        <v>1</v>
      </c>
      <c r="EA115" t="b">
        <v>1</v>
      </c>
      <c r="EB115" t="b">
        <v>1</v>
      </c>
      <c r="EC115" s="18" t="b">
        <v>1</v>
      </c>
      <c r="ED115" s="18" t="b">
        <v>1</v>
      </c>
      <c r="EF115" s="18" t="b">
        <v>1</v>
      </c>
      <c r="EG115" s="18" t="b">
        <v>1</v>
      </c>
    </row>
    <row r="117" spans="1:147" x14ac:dyDescent="0.2">
      <c r="A117" t="s">
        <v>252</v>
      </c>
      <c r="B117" t="s">
        <v>92</v>
      </c>
      <c r="C117" t="s">
        <v>259</v>
      </c>
      <c r="X117" s="17">
        <v>6</v>
      </c>
      <c r="Y117">
        <v>6</v>
      </c>
      <c r="Z117">
        <v>4</v>
      </c>
      <c r="AA117">
        <v>6</v>
      </c>
      <c r="AB117">
        <v>6</v>
      </c>
      <c r="AC117">
        <v>3</v>
      </c>
      <c r="AD117">
        <v>2</v>
      </c>
      <c r="AE117">
        <v>6</v>
      </c>
      <c r="AF117">
        <v>6</v>
      </c>
      <c r="AG117" s="18">
        <v>6</v>
      </c>
    </row>
    <row r="119" spans="1:147" x14ac:dyDescent="0.2">
      <c r="A119" s="1" t="s">
        <v>116</v>
      </c>
      <c r="C119" t="s">
        <v>263</v>
      </c>
    </row>
    <row r="120" spans="1:147" x14ac:dyDescent="0.2">
      <c r="A120" t="s">
        <v>256</v>
      </c>
      <c r="B120" t="s">
        <v>92</v>
      </c>
      <c r="C120" t="s">
        <v>265</v>
      </c>
      <c r="X120" s="17" t="s">
        <v>42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s="18" t="b">
        <v>0</v>
      </c>
      <c r="BF120" s="18" t="b">
        <v>1</v>
      </c>
      <c r="DH120" s="18" t="b">
        <v>1</v>
      </c>
      <c r="DX120" s="18" t="b">
        <v>1</v>
      </c>
      <c r="DY120" s="18" t="b">
        <v>0</v>
      </c>
      <c r="DZ120" s="18" t="b">
        <v>0</v>
      </c>
    </row>
    <row r="121" spans="1:147" x14ac:dyDescent="0.2">
      <c r="A121" t="s">
        <v>258</v>
      </c>
      <c r="B121" t="s">
        <v>92</v>
      </c>
      <c r="C121" t="s">
        <v>268</v>
      </c>
      <c r="AP121" t="b">
        <v>1</v>
      </c>
      <c r="AQ121" t="b">
        <v>1</v>
      </c>
      <c r="AR121" t="b">
        <v>1</v>
      </c>
      <c r="AS121" t="b">
        <v>1</v>
      </c>
      <c r="AT121" t="b">
        <v>0</v>
      </c>
      <c r="AU121" t="b">
        <v>0</v>
      </c>
      <c r="AV121" t="b">
        <v>1</v>
      </c>
      <c r="AW121" s="18" t="b">
        <v>0</v>
      </c>
      <c r="BJ121" s="17" t="b">
        <v>1</v>
      </c>
      <c r="BT121" t="b">
        <v>1</v>
      </c>
      <c r="BU121" t="b">
        <v>1</v>
      </c>
      <c r="BY121" t="b">
        <v>1</v>
      </c>
      <c r="BZ121" t="b">
        <v>0</v>
      </c>
      <c r="CA121" t="b">
        <v>1</v>
      </c>
      <c r="CD121" t="b">
        <v>0</v>
      </c>
      <c r="CG121" s="18" t="b">
        <v>1</v>
      </c>
      <c r="CL121" s="18" t="b">
        <v>1</v>
      </c>
      <c r="CM121" t="b">
        <v>1</v>
      </c>
      <c r="CP121" s="18" t="b">
        <v>0</v>
      </c>
      <c r="DX121" s="18" t="b">
        <v>1</v>
      </c>
      <c r="DZ121" s="18" t="b">
        <v>1</v>
      </c>
      <c r="ED121" s="18" t="b">
        <v>1</v>
      </c>
      <c r="EI121" t="b">
        <v>1</v>
      </c>
    </row>
    <row r="123" spans="1:147" x14ac:dyDescent="0.2">
      <c r="A123" s="2" t="s">
        <v>260</v>
      </c>
    </row>
    <row r="124" spans="1:147" x14ac:dyDescent="0.2">
      <c r="A124" s="1" t="s">
        <v>261</v>
      </c>
      <c r="B124" s="1" t="s">
        <v>262</v>
      </c>
      <c r="C124" t="s">
        <v>272</v>
      </c>
      <c r="AH124" s="18">
        <v>10.9</v>
      </c>
      <c r="AJ124" s="46">
        <v>11</v>
      </c>
      <c r="AL124">
        <v>13.1</v>
      </c>
      <c r="AM124">
        <v>11.2</v>
      </c>
      <c r="AN124">
        <v>11.6</v>
      </c>
      <c r="AO124" s="18">
        <v>11</v>
      </c>
      <c r="AX124" s="18">
        <v>8.9</v>
      </c>
      <c r="AY124" s="18">
        <v>8</v>
      </c>
      <c r="BH124" s="18">
        <v>9.9</v>
      </c>
      <c r="BL124">
        <v>12.6</v>
      </c>
      <c r="BM124">
        <v>11.8</v>
      </c>
      <c r="BN124" s="18">
        <v>12.7</v>
      </c>
      <c r="CF124" s="18">
        <v>12.4</v>
      </c>
      <c r="CG124" s="18">
        <v>7.9</v>
      </c>
      <c r="CH124" s="18">
        <v>7</v>
      </c>
      <c r="CL124" s="18">
        <v>10.9</v>
      </c>
      <c r="CM124">
        <v>8.6</v>
      </c>
      <c r="CN124" t="s">
        <v>42</v>
      </c>
      <c r="CO124" s="18">
        <v>7.6</v>
      </c>
      <c r="DW124" s="18">
        <v>8</v>
      </c>
      <c r="DZ124" s="18">
        <v>11.6</v>
      </c>
      <c r="ED124" s="18">
        <v>11.3</v>
      </c>
      <c r="EF124" s="18">
        <v>9.9</v>
      </c>
      <c r="EI124">
        <v>12.5</v>
      </c>
      <c r="EJ124">
        <v>11.3</v>
      </c>
      <c r="EK124">
        <v>15.8</v>
      </c>
      <c r="EL124" s="18">
        <v>9.9</v>
      </c>
      <c r="EQ124" s="50">
        <v>7.6</v>
      </c>
    </row>
    <row r="125" spans="1:147" x14ac:dyDescent="0.2">
      <c r="A125" t="s">
        <v>264</v>
      </c>
      <c r="B125" t="s">
        <v>92</v>
      </c>
      <c r="C125" t="s">
        <v>274</v>
      </c>
      <c r="AJ125" s="46"/>
    </row>
    <row r="126" spans="1:147" x14ac:dyDescent="0.2">
      <c r="A126" s="1" t="s">
        <v>266</v>
      </c>
      <c r="B126" s="1" t="s">
        <v>267</v>
      </c>
      <c r="C126" t="s">
        <v>276</v>
      </c>
      <c r="AH126" s="18">
        <v>13300</v>
      </c>
      <c r="AJ126" s="46">
        <v>2900</v>
      </c>
      <c r="AK126" s="18">
        <v>17400</v>
      </c>
      <c r="AL126">
        <v>10900</v>
      </c>
      <c r="AM126">
        <v>17000</v>
      </c>
      <c r="AN126">
        <v>5100</v>
      </c>
      <c r="AO126" s="18">
        <v>5600</v>
      </c>
      <c r="AX126" s="18">
        <v>23000</v>
      </c>
      <c r="AY126" s="18">
        <v>40000</v>
      </c>
      <c r="BG126" s="18">
        <v>11000</v>
      </c>
      <c r="BH126" s="18">
        <v>14770</v>
      </c>
      <c r="BL126">
        <v>13300</v>
      </c>
      <c r="BM126">
        <v>12900</v>
      </c>
      <c r="BN126" s="18">
        <v>11800</v>
      </c>
      <c r="BO126" s="18">
        <v>14180</v>
      </c>
      <c r="CF126" s="18">
        <v>16800</v>
      </c>
      <c r="CG126" s="18">
        <v>34100</v>
      </c>
      <c r="CH126" s="18">
        <v>30200</v>
      </c>
      <c r="CI126">
        <v>28100</v>
      </c>
      <c r="CJ126">
        <v>15800</v>
      </c>
      <c r="CK126" s="18">
        <v>10300</v>
      </c>
      <c r="CL126" s="18">
        <v>23110</v>
      </c>
      <c r="CM126">
        <v>23100</v>
      </c>
      <c r="CN126">
        <v>27700</v>
      </c>
      <c r="CO126" s="18">
        <v>38100</v>
      </c>
      <c r="DA126">
        <v>4490</v>
      </c>
      <c r="DB126">
        <v>3540</v>
      </c>
      <c r="DC126">
        <v>7410</v>
      </c>
      <c r="DD126">
        <v>2860</v>
      </c>
      <c r="DE126" s="18">
        <v>5330</v>
      </c>
      <c r="DG126" s="18">
        <v>11500</v>
      </c>
      <c r="DI126">
        <v>32840</v>
      </c>
      <c r="DJ126">
        <v>20740</v>
      </c>
      <c r="DK126">
        <v>9000</v>
      </c>
      <c r="DL126">
        <v>19040</v>
      </c>
      <c r="DM126">
        <v>10260</v>
      </c>
      <c r="DN126" s="18">
        <v>20000</v>
      </c>
      <c r="DW126" s="18">
        <v>7300</v>
      </c>
      <c r="DY126" s="18">
        <v>11100</v>
      </c>
      <c r="DZ126" s="18">
        <v>12700</v>
      </c>
      <c r="EA126">
        <v>16100</v>
      </c>
      <c r="EB126">
        <v>4700</v>
      </c>
      <c r="EC126" s="18">
        <v>20300</v>
      </c>
      <c r="ED126" s="18">
        <v>10300</v>
      </c>
      <c r="EE126" s="18">
        <v>10300</v>
      </c>
      <c r="EF126" s="18">
        <v>12570</v>
      </c>
      <c r="EH126" s="18">
        <v>9300</v>
      </c>
      <c r="EI126">
        <v>6200</v>
      </c>
      <c r="EJ126">
        <v>7100</v>
      </c>
      <c r="EK126">
        <v>9200</v>
      </c>
      <c r="EL126" s="18">
        <v>17200</v>
      </c>
      <c r="EQ126" s="50">
        <v>333600</v>
      </c>
    </row>
    <row r="127" spans="1:147" x14ac:dyDescent="0.2">
      <c r="A127" t="s">
        <v>269</v>
      </c>
      <c r="B127" t="s">
        <v>92</v>
      </c>
      <c r="C127" t="s">
        <v>278</v>
      </c>
      <c r="AJ127" s="46"/>
    </row>
    <row r="128" spans="1:147" x14ac:dyDescent="0.2">
      <c r="A128" t="s">
        <v>270</v>
      </c>
      <c r="B128" t="s">
        <v>92</v>
      </c>
      <c r="C128" t="s">
        <v>280</v>
      </c>
      <c r="AJ128" s="46"/>
    </row>
    <row r="129" spans="1:147" x14ac:dyDescent="0.2">
      <c r="A129" s="1" t="s">
        <v>271</v>
      </c>
      <c r="B129" s="1" t="s">
        <v>267</v>
      </c>
      <c r="C129" t="s">
        <v>282</v>
      </c>
      <c r="D129" s="17">
        <v>2500</v>
      </c>
      <c r="E129" s="17">
        <v>610</v>
      </c>
      <c r="F129" s="17">
        <v>1500</v>
      </c>
      <c r="G129" s="17">
        <v>1500</v>
      </c>
      <c r="H129" s="17">
        <v>900</v>
      </c>
      <c r="I129" s="17">
        <v>1400</v>
      </c>
      <c r="J129" s="17">
        <v>1500</v>
      </c>
      <c r="K129" s="17">
        <v>900</v>
      </c>
      <c r="L129" s="17">
        <v>1800</v>
      </c>
      <c r="M129" s="17">
        <v>800</v>
      </c>
      <c r="N129" s="17">
        <v>800</v>
      </c>
      <c r="O129" s="17">
        <v>600</v>
      </c>
      <c r="P129" s="17">
        <v>2200</v>
      </c>
      <c r="Q129" s="17">
        <v>1680</v>
      </c>
      <c r="R129" s="17">
        <v>750</v>
      </c>
      <c r="S129" s="17">
        <v>380</v>
      </c>
      <c r="T129" s="17">
        <v>7200</v>
      </c>
      <c r="U129" s="17">
        <v>770</v>
      </c>
      <c r="V129" s="17">
        <v>510</v>
      </c>
      <c r="W129" s="18">
        <v>430</v>
      </c>
      <c r="X129" s="17">
        <v>803</v>
      </c>
      <c r="Y129">
        <v>1060</v>
      </c>
      <c r="Z129">
        <v>970</v>
      </c>
      <c r="AA129">
        <v>930</v>
      </c>
      <c r="AB129">
        <v>450</v>
      </c>
      <c r="AC129">
        <v>790</v>
      </c>
      <c r="AD129">
        <v>1870</v>
      </c>
      <c r="AE129">
        <v>860</v>
      </c>
      <c r="AF129">
        <v>420</v>
      </c>
      <c r="AG129" s="18">
        <v>460</v>
      </c>
      <c r="AH129" s="18">
        <f>AH126*0.15</f>
        <v>1995</v>
      </c>
      <c r="AJ129" s="46">
        <v>900</v>
      </c>
      <c r="AL129">
        <v>436</v>
      </c>
      <c r="AM129">
        <v>340</v>
      </c>
      <c r="AN129">
        <v>245</v>
      </c>
      <c r="AO129" s="18">
        <v>610</v>
      </c>
      <c r="AZ129" s="18">
        <v>200</v>
      </c>
      <c r="BA129">
        <v>170</v>
      </c>
      <c r="BB129">
        <v>510</v>
      </c>
      <c r="BC129">
        <v>300</v>
      </c>
      <c r="BD129">
        <v>910</v>
      </c>
      <c r="BE129">
        <v>1200</v>
      </c>
      <c r="BF129" s="18">
        <v>970</v>
      </c>
      <c r="BG129" s="18">
        <v>1760</v>
      </c>
      <c r="BJ129" s="17">
        <v>560</v>
      </c>
      <c r="BL129">
        <v>600</v>
      </c>
      <c r="BM129">
        <v>900</v>
      </c>
      <c r="BN129" s="18">
        <v>710</v>
      </c>
      <c r="BP129" s="18">
        <v>930</v>
      </c>
      <c r="CF129" s="18">
        <v>1180</v>
      </c>
      <c r="CG129" s="18">
        <f>0.03*CG126</f>
        <v>1023</v>
      </c>
      <c r="CH129" s="18">
        <f>0.18*CH126</f>
        <v>5436</v>
      </c>
      <c r="CL129" s="18">
        <v>1030</v>
      </c>
      <c r="CM129">
        <v>870</v>
      </c>
      <c r="CN129">
        <v>450</v>
      </c>
      <c r="CO129" s="18">
        <v>1150</v>
      </c>
      <c r="CP129" s="18">
        <v>900</v>
      </c>
      <c r="CQ129">
        <v>780</v>
      </c>
      <c r="CR129">
        <v>510</v>
      </c>
      <c r="CS129">
        <v>400</v>
      </c>
      <c r="CT129" s="50">
        <v>710</v>
      </c>
      <c r="DG129" s="18">
        <v>690</v>
      </c>
      <c r="DX129" s="18">
        <v>700</v>
      </c>
      <c r="DY129" s="18">
        <v>490</v>
      </c>
      <c r="DZ129" s="18">
        <f>0.04*DZ126</f>
        <v>508</v>
      </c>
      <c r="EA129">
        <v>1450</v>
      </c>
      <c r="EB129">
        <v>90</v>
      </c>
      <c r="EC129" s="18">
        <v>2230</v>
      </c>
      <c r="ED129" s="18">
        <f>0.071*ED126</f>
        <v>731.3</v>
      </c>
      <c r="EE129" s="18">
        <v>930</v>
      </c>
      <c r="EF129" s="18">
        <f>0.45*EF126</f>
        <v>5656.5</v>
      </c>
      <c r="EH129" s="18">
        <v>946</v>
      </c>
      <c r="EI129">
        <v>682</v>
      </c>
      <c r="EJ129">
        <v>355</v>
      </c>
      <c r="EK129">
        <v>920</v>
      </c>
      <c r="EL129" s="18">
        <v>1204</v>
      </c>
    </row>
    <row r="130" spans="1:147" x14ac:dyDescent="0.2">
      <c r="A130" t="s">
        <v>273</v>
      </c>
      <c r="B130" t="s">
        <v>92</v>
      </c>
      <c r="C130" t="s">
        <v>284</v>
      </c>
      <c r="AJ130" s="46"/>
    </row>
    <row r="131" spans="1:147" x14ac:dyDescent="0.2">
      <c r="A131" s="1" t="s">
        <v>275</v>
      </c>
      <c r="B131" s="1" t="s">
        <v>267</v>
      </c>
      <c r="C131" t="s">
        <v>286</v>
      </c>
      <c r="D131" s="17">
        <v>34200</v>
      </c>
      <c r="E131" s="17">
        <v>13680</v>
      </c>
      <c r="F131" s="17">
        <v>11300</v>
      </c>
      <c r="G131" s="17">
        <v>16800</v>
      </c>
      <c r="H131" s="17">
        <v>9660</v>
      </c>
      <c r="I131" s="17">
        <v>18900</v>
      </c>
      <c r="J131" s="17">
        <v>9900</v>
      </c>
      <c r="K131" s="17">
        <v>30500</v>
      </c>
      <c r="L131" s="17">
        <v>1500</v>
      </c>
      <c r="M131" s="17">
        <v>9400</v>
      </c>
      <c r="N131" s="17">
        <v>6000</v>
      </c>
      <c r="O131" s="17">
        <v>6100</v>
      </c>
      <c r="P131" s="17">
        <v>13600</v>
      </c>
      <c r="Q131" s="17">
        <v>7640</v>
      </c>
      <c r="R131" s="17">
        <v>10010</v>
      </c>
      <c r="S131" s="17">
        <v>11800</v>
      </c>
      <c r="T131" s="17">
        <v>17900</v>
      </c>
      <c r="U131" s="17">
        <v>14270</v>
      </c>
      <c r="V131" s="17">
        <v>8260</v>
      </c>
      <c r="W131" s="18">
        <v>6400</v>
      </c>
      <c r="AH131" s="18">
        <f>AH126*0.74</f>
        <v>9842</v>
      </c>
      <c r="AJ131" s="46"/>
      <c r="AX131" s="18">
        <v>20470</v>
      </c>
      <c r="BG131" s="18">
        <v>8690</v>
      </c>
      <c r="BH131" s="18">
        <f>0.5*BH126</f>
        <v>7385</v>
      </c>
      <c r="BL131">
        <v>11300</v>
      </c>
      <c r="BM131">
        <v>11480</v>
      </c>
      <c r="BN131" s="18">
        <v>9390</v>
      </c>
      <c r="CF131" s="18">
        <v>14450</v>
      </c>
      <c r="CG131" s="18">
        <f>0.93*CG126</f>
        <v>31713</v>
      </c>
      <c r="CH131" s="18">
        <f>0.61*CH126</f>
        <v>18422</v>
      </c>
      <c r="CL131" s="18">
        <v>21610</v>
      </c>
      <c r="CM131">
        <v>21300</v>
      </c>
      <c r="CN131">
        <v>24710</v>
      </c>
      <c r="CO131" s="18">
        <v>36200</v>
      </c>
      <c r="DA131">
        <f>DA126*0.45</f>
        <v>2020.5</v>
      </c>
      <c r="DB131">
        <f>DB126*0.9</f>
        <v>3186</v>
      </c>
      <c r="DC131">
        <f>DC126*0.74</f>
        <v>5483.4</v>
      </c>
      <c r="DD131">
        <f>DD126*0.83</f>
        <v>2373.7999999999997</v>
      </c>
      <c r="DE131" s="18">
        <f>DE126*0.81</f>
        <v>4317.3</v>
      </c>
      <c r="DX131" s="18">
        <v>16000</v>
      </c>
      <c r="DY131" s="18">
        <v>9730</v>
      </c>
      <c r="DZ131" s="18">
        <f>0.91*DZ126</f>
        <v>11557</v>
      </c>
      <c r="EA131">
        <v>13680</v>
      </c>
      <c r="EB131">
        <v>4420</v>
      </c>
      <c r="EC131" s="18">
        <v>16040</v>
      </c>
      <c r="ED131" s="18">
        <f>0.886*ED126</f>
        <v>9125.7999999999993</v>
      </c>
      <c r="EF131" s="18">
        <f>0.5*EF126</f>
        <v>6285</v>
      </c>
      <c r="EH131" s="18">
        <v>6510</v>
      </c>
      <c r="EI131">
        <v>5208</v>
      </c>
      <c r="EJ131">
        <v>6248</v>
      </c>
      <c r="EK131">
        <v>6900</v>
      </c>
      <c r="EL131" s="18">
        <v>14104</v>
      </c>
    </row>
    <row r="132" spans="1:147" x14ac:dyDescent="0.2">
      <c r="A132" t="s">
        <v>277</v>
      </c>
      <c r="B132" t="s">
        <v>92</v>
      </c>
      <c r="C132" t="s">
        <v>287</v>
      </c>
      <c r="AJ132" s="46"/>
    </row>
    <row r="133" spans="1:147" x14ac:dyDescent="0.2">
      <c r="A133" t="s">
        <v>279</v>
      </c>
      <c r="B133" t="s">
        <v>92</v>
      </c>
      <c r="C133" t="s">
        <v>290</v>
      </c>
      <c r="AJ133" s="46"/>
    </row>
    <row r="134" spans="1:147" x14ac:dyDescent="0.2">
      <c r="A134" s="1" t="s">
        <v>292</v>
      </c>
      <c r="B134" s="1" t="s">
        <v>267</v>
      </c>
      <c r="C134" t="s">
        <v>293</v>
      </c>
      <c r="D134" s="17">
        <v>271000</v>
      </c>
      <c r="E134" s="17">
        <v>159000</v>
      </c>
      <c r="F134" s="17">
        <v>269000</v>
      </c>
      <c r="G134" s="17">
        <v>210000</v>
      </c>
      <c r="H134" s="17">
        <v>183000</v>
      </c>
      <c r="I134" s="17">
        <v>165000</v>
      </c>
      <c r="J134" s="17">
        <v>203000</v>
      </c>
      <c r="K134" s="17">
        <v>256000</v>
      </c>
      <c r="L134" s="17">
        <v>213000</v>
      </c>
      <c r="M134" s="17">
        <v>403000</v>
      </c>
      <c r="N134" s="17">
        <v>93000</v>
      </c>
      <c r="O134" s="17">
        <v>125000</v>
      </c>
      <c r="P134" s="17">
        <v>398000</v>
      </c>
      <c r="Q134" s="17">
        <v>129000</v>
      </c>
      <c r="R134" s="17">
        <v>270000</v>
      </c>
      <c r="S134" s="17">
        <v>177000</v>
      </c>
      <c r="T134" s="17">
        <v>320000</v>
      </c>
      <c r="U134" s="17">
        <v>211000</v>
      </c>
      <c r="V134" s="17">
        <v>242000</v>
      </c>
      <c r="W134" s="18">
        <v>207000</v>
      </c>
      <c r="X134" s="17">
        <v>119000</v>
      </c>
      <c r="Y134">
        <v>121000</v>
      </c>
      <c r="Z134">
        <v>66000</v>
      </c>
      <c r="AA134">
        <v>142000</v>
      </c>
      <c r="AB134">
        <v>113000</v>
      </c>
      <c r="AC134">
        <v>121000</v>
      </c>
      <c r="AD134">
        <v>138000</v>
      </c>
      <c r="AE134">
        <v>192000</v>
      </c>
      <c r="AF134">
        <v>151000</v>
      </c>
      <c r="AG134" s="18">
        <v>142000</v>
      </c>
      <c r="AH134" s="18">
        <v>225000</v>
      </c>
      <c r="AL134">
        <v>205000</v>
      </c>
      <c r="AM134">
        <v>111000</v>
      </c>
      <c r="AN134">
        <v>140000</v>
      </c>
      <c r="AO134" s="18">
        <v>123000</v>
      </c>
      <c r="AP134">
        <v>123000</v>
      </c>
      <c r="AQ134">
        <v>61000</v>
      </c>
      <c r="AR134">
        <v>103000</v>
      </c>
      <c r="AS134">
        <v>146000</v>
      </c>
      <c r="AT134">
        <v>165000</v>
      </c>
      <c r="AU134">
        <v>158000</v>
      </c>
      <c r="AV134">
        <v>273000</v>
      </c>
      <c r="AW134" s="18">
        <v>296000</v>
      </c>
      <c r="AX134" s="18">
        <v>395000</v>
      </c>
      <c r="AY134" s="18">
        <v>104000</v>
      </c>
      <c r="BA134">
        <v>150000</v>
      </c>
      <c r="BB134">
        <v>175000</v>
      </c>
      <c r="BC134">
        <v>180000</v>
      </c>
      <c r="BD134">
        <v>98000</v>
      </c>
      <c r="BE134">
        <v>46000</v>
      </c>
      <c r="BF134" s="18">
        <v>217000</v>
      </c>
      <c r="BG134" s="18">
        <v>300000</v>
      </c>
      <c r="BH134" s="18">
        <v>425000</v>
      </c>
      <c r="BL134">
        <v>242000</v>
      </c>
      <c r="BM134">
        <v>103000</v>
      </c>
      <c r="BN134" s="18">
        <v>216000</v>
      </c>
      <c r="BP134" s="18">
        <v>104000</v>
      </c>
      <c r="BQ134">
        <v>123000</v>
      </c>
      <c r="BR134">
        <v>261000</v>
      </c>
      <c r="BS134">
        <v>238000</v>
      </c>
      <c r="BT134">
        <v>205000</v>
      </c>
      <c r="BU134">
        <v>110000</v>
      </c>
      <c r="BV134">
        <v>42000</v>
      </c>
      <c r="BW134">
        <v>336000</v>
      </c>
      <c r="BX134">
        <v>516000</v>
      </c>
      <c r="BY134">
        <v>140000</v>
      </c>
      <c r="BZ134">
        <v>198000</v>
      </c>
      <c r="CA134">
        <v>97000</v>
      </c>
      <c r="CB134">
        <v>324000</v>
      </c>
      <c r="CC134">
        <v>205000</v>
      </c>
      <c r="CD134">
        <v>140000</v>
      </c>
      <c r="CE134" s="18">
        <v>90000</v>
      </c>
      <c r="CF134" s="18">
        <v>207000</v>
      </c>
      <c r="CH134" s="18">
        <v>98000</v>
      </c>
      <c r="DA134">
        <v>268000</v>
      </c>
      <c r="DB134">
        <v>312000</v>
      </c>
      <c r="DC134">
        <v>349000</v>
      </c>
      <c r="DD134">
        <v>241000</v>
      </c>
      <c r="DE134" s="18">
        <v>171000</v>
      </c>
      <c r="DI134">
        <v>113000</v>
      </c>
      <c r="DJ134">
        <v>116000</v>
      </c>
      <c r="DK134">
        <v>672000</v>
      </c>
      <c r="DL134">
        <v>145000</v>
      </c>
      <c r="DM134">
        <v>105000</v>
      </c>
      <c r="DN134" s="18">
        <v>250000</v>
      </c>
      <c r="DX134" s="18">
        <v>200000</v>
      </c>
      <c r="DY134" s="18">
        <v>147000</v>
      </c>
      <c r="DZ134" s="18">
        <v>117000</v>
      </c>
      <c r="EA134">
        <v>252000</v>
      </c>
      <c r="EB134">
        <v>86000</v>
      </c>
      <c r="EC134" s="18">
        <v>243000</v>
      </c>
      <c r="ED134" s="18">
        <v>149000</v>
      </c>
      <c r="EF134" s="18">
        <v>425000</v>
      </c>
    </row>
    <row r="135" spans="1:147" x14ac:dyDescent="0.2">
      <c r="A135" s="1" t="s">
        <v>296</v>
      </c>
      <c r="B135" s="1" t="s">
        <v>267</v>
      </c>
      <c r="C135" t="s">
        <v>297</v>
      </c>
      <c r="AJ135" s="46">
        <v>1100000</v>
      </c>
      <c r="CG135" s="18">
        <v>616000</v>
      </c>
      <c r="CL135" s="18">
        <v>413000</v>
      </c>
      <c r="CM135">
        <v>636000</v>
      </c>
      <c r="CN135">
        <v>487000</v>
      </c>
      <c r="CP135" s="18">
        <v>250000</v>
      </c>
      <c r="DW135" s="18">
        <v>294000</v>
      </c>
      <c r="EE135" s="18">
        <v>239000</v>
      </c>
      <c r="EQ135" s="50">
        <v>375000</v>
      </c>
    </row>
    <row r="136" spans="1:147" x14ac:dyDescent="0.2">
      <c r="A136" s="1" t="s">
        <v>299</v>
      </c>
      <c r="B136" s="1" t="s">
        <v>267</v>
      </c>
      <c r="C136" t="s">
        <v>300</v>
      </c>
      <c r="AJ136" s="46">
        <v>100000</v>
      </c>
      <c r="CG136" s="18">
        <v>296000</v>
      </c>
      <c r="CL136" s="18">
        <v>260000</v>
      </c>
      <c r="CO136" s="18">
        <v>111000</v>
      </c>
      <c r="CP136" s="18">
        <v>136000</v>
      </c>
      <c r="DH136" s="18">
        <v>49000</v>
      </c>
      <c r="DW136" s="18">
        <v>93000</v>
      </c>
      <c r="EE136" s="18">
        <v>181000</v>
      </c>
      <c r="EQ136" s="50">
        <v>170000</v>
      </c>
    </row>
    <row r="137" spans="1:147" x14ac:dyDescent="0.2">
      <c r="A137" s="3" t="s">
        <v>283</v>
      </c>
      <c r="B137" t="s">
        <v>92</v>
      </c>
      <c r="C137" t="s">
        <v>302</v>
      </c>
      <c r="AJ137" s="46"/>
    </row>
    <row r="138" spans="1:147" x14ac:dyDescent="0.2">
      <c r="A138" s="3" t="s">
        <v>285</v>
      </c>
      <c r="B138" t="s">
        <v>92</v>
      </c>
      <c r="C138" t="s">
        <v>303</v>
      </c>
      <c r="AJ138" s="46"/>
    </row>
    <row r="139" spans="1:147" x14ac:dyDescent="0.2">
      <c r="A139" s="1"/>
    </row>
    <row r="140" spans="1:147" x14ac:dyDescent="0.2">
      <c r="A140" s="1" t="s">
        <v>288</v>
      </c>
      <c r="B140" s="1" t="s">
        <v>289</v>
      </c>
      <c r="C140" t="s">
        <v>306</v>
      </c>
      <c r="D140" s="17">
        <v>128</v>
      </c>
      <c r="E140" s="17">
        <v>131</v>
      </c>
      <c r="F140" s="17">
        <v>130</v>
      </c>
      <c r="G140" s="17">
        <v>135</v>
      </c>
      <c r="H140" s="17">
        <v>122</v>
      </c>
      <c r="I140" s="17">
        <v>131</v>
      </c>
      <c r="J140" s="17">
        <v>133</v>
      </c>
      <c r="K140" s="17">
        <v>129</v>
      </c>
      <c r="L140" s="17">
        <v>129</v>
      </c>
      <c r="M140" s="17">
        <v>133</v>
      </c>
      <c r="N140" s="17">
        <v>128</v>
      </c>
      <c r="O140" s="17">
        <v>132</v>
      </c>
      <c r="P140" s="17">
        <v>129</v>
      </c>
      <c r="Q140" s="17">
        <v>132</v>
      </c>
      <c r="R140" s="17">
        <v>135</v>
      </c>
      <c r="S140" s="17">
        <v>133</v>
      </c>
      <c r="T140" s="17">
        <v>139</v>
      </c>
      <c r="U140" s="17">
        <v>130</v>
      </c>
      <c r="V140" s="17">
        <v>129</v>
      </c>
      <c r="W140" s="18">
        <v>137</v>
      </c>
      <c r="X140" s="17">
        <v>131</v>
      </c>
      <c r="Y140">
        <v>130</v>
      </c>
      <c r="Z140">
        <v>132</v>
      </c>
      <c r="AA140">
        <v>128</v>
      </c>
      <c r="AB140">
        <v>129</v>
      </c>
      <c r="AC140">
        <v>135</v>
      </c>
      <c r="AD140">
        <v>135</v>
      </c>
      <c r="AE140">
        <v>133</v>
      </c>
      <c r="AF140">
        <v>133</v>
      </c>
      <c r="AG140" s="18">
        <v>122</v>
      </c>
      <c r="AH140" s="18">
        <v>118</v>
      </c>
      <c r="AI140" s="18">
        <v>133</v>
      </c>
      <c r="AX140" s="18">
        <v>133</v>
      </c>
      <c r="AY140" s="18">
        <v>121</v>
      </c>
      <c r="BA140">
        <v>125</v>
      </c>
      <c r="BB140">
        <v>134</v>
      </c>
      <c r="BC140">
        <v>132</v>
      </c>
      <c r="BD140">
        <v>129</v>
      </c>
      <c r="BE140">
        <v>131</v>
      </c>
      <c r="BF140" s="18">
        <v>128</v>
      </c>
      <c r="BG140" s="18">
        <v>124</v>
      </c>
      <c r="CF140" s="18">
        <v>125</v>
      </c>
      <c r="CG140" s="18">
        <v>125</v>
      </c>
      <c r="CP140" s="18">
        <v>128</v>
      </c>
      <c r="CQ140">
        <v>128</v>
      </c>
      <c r="CR140">
        <v>129</v>
      </c>
      <c r="CS140">
        <v>134</v>
      </c>
      <c r="CT140" s="50">
        <v>130</v>
      </c>
      <c r="DA140">
        <v>136</v>
      </c>
      <c r="DB140">
        <v>137</v>
      </c>
      <c r="DC140">
        <v>138</v>
      </c>
      <c r="DD140">
        <v>137</v>
      </c>
      <c r="DE140" s="18">
        <v>132</v>
      </c>
      <c r="DW140" s="18">
        <v>120</v>
      </c>
      <c r="DY140" s="18">
        <v>131</v>
      </c>
      <c r="DZ140" s="18">
        <v>128.69999999999999</v>
      </c>
      <c r="ED140" s="18">
        <v>124</v>
      </c>
      <c r="EF140" s="18">
        <v>130</v>
      </c>
      <c r="EH140" s="18">
        <v>128</v>
      </c>
      <c r="EO140">
        <v>129</v>
      </c>
      <c r="EQ140" s="50">
        <v>127</v>
      </c>
    </row>
    <row r="141" spans="1:147" x14ac:dyDescent="0.2">
      <c r="A141" s="3" t="s">
        <v>291</v>
      </c>
      <c r="B141" t="s">
        <v>92</v>
      </c>
      <c r="C141" t="s">
        <v>307</v>
      </c>
    </row>
    <row r="142" spans="1:147" x14ac:dyDescent="0.2">
      <c r="A142" s="1" t="s">
        <v>294</v>
      </c>
      <c r="B142" t="s">
        <v>295</v>
      </c>
      <c r="C142" t="s">
        <v>309</v>
      </c>
      <c r="X142" s="17" t="s">
        <v>42</v>
      </c>
      <c r="Y142">
        <v>1183</v>
      </c>
      <c r="Z142">
        <v>893</v>
      </c>
      <c r="AA142">
        <v>1972</v>
      </c>
      <c r="AB142">
        <v>3213</v>
      </c>
      <c r="AC142">
        <v>2027</v>
      </c>
      <c r="AD142">
        <v>199</v>
      </c>
      <c r="AE142">
        <v>449</v>
      </c>
      <c r="AF142">
        <v>307</v>
      </c>
      <c r="AG142" s="18">
        <v>341</v>
      </c>
      <c r="AH142" s="18">
        <v>699.5</v>
      </c>
      <c r="AJ142" s="46">
        <v>520</v>
      </c>
      <c r="AL142">
        <v>2010</v>
      </c>
      <c r="AM142">
        <v>1197</v>
      </c>
      <c r="AN142">
        <v>850</v>
      </c>
      <c r="AO142" s="18">
        <v>288</v>
      </c>
      <c r="AP142">
        <v>4220</v>
      </c>
      <c r="AQ142">
        <v>277</v>
      </c>
      <c r="AR142">
        <v>574</v>
      </c>
      <c r="AS142">
        <v>631</v>
      </c>
      <c r="AT142">
        <v>550</v>
      </c>
      <c r="AU142">
        <v>1023</v>
      </c>
      <c r="AV142">
        <v>958</v>
      </c>
      <c r="AW142" s="18">
        <v>460</v>
      </c>
      <c r="AX142" s="18">
        <v>1496</v>
      </c>
      <c r="AY142" s="18">
        <v>1030</v>
      </c>
      <c r="BA142">
        <v>1096.2</v>
      </c>
      <c r="BB142">
        <v>1267</v>
      </c>
      <c r="BC142" t="s">
        <v>42</v>
      </c>
      <c r="BD142">
        <v>512.6</v>
      </c>
      <c r="BE142">
        <v>804</v>
      </c>
      <c r="BF142" s="18">
        <v>768</v>
      </c>
      <c r="BI142" s="18">
        <v>920</v>
      </c>
      <c r="BL142" t="s">
        <v>42</v>
      </c>
      <c r="BM142">
        <v>4061</v>
      </c>
      <c r="BN142" s="18">
        <v>1146</v>
      </c>
      <c r="CM142">
        <v>1342</v>
      </c>
      <c r="CN142">
        <v>5440</v>
      </c>
      <c r="CO142" s="18">
        <v>540</v>
      </c>
      <c r="DA142">
        <v>153</v>
      </c>
      <c r="DB142">
        <v>2121</v>
      </c>
      <c r="DC142">
        <v>136</v>
      </c>
      <c r="DD142" t="s">
        <v>42</v>
      </c>
      <c r="DE142" s="18">
        <v>380</v>
      </c>
      <c r="DI142">
        <v>1183</v>
      </c>
      <c r="DJ142">
        <v>893</v>
      </c>
      <c r="DK142" t="s">
        <v>42</v>
      </c>
      <c r="DL142">
        <v>1972</v>
      </c>
      <c r="DM142">
        <v>3213</v>
      </c>
      <c r="DN142" s="18">
        <v>2027</v>
      </c>
      <c r="EA142">
        <v>203</v>
      </c>
      <c r="EB142">
        <v>490</v>
      </c>
      <c r="EC142" s="18">
        <v>2574</v>
      </c>
      <c r="EI142">
        <v>840</v>
      </c>
      <c r="EJ142">
        <v>411</v>
      </c>
      <c r="EK142">
        <v>153</v>
      </c>
      <c r="EL142" s="18">
        <v>355</v>
      </c>
      <c r="EM142" s="42">
        <v>1414</v>
      </c>
      <c r="EN142" s="42">
        <v>1192</v>
      </c>
      <c r="EO142" s="42">
        <v>48142</v>
      </c>
      <c r="EP142" s="50">
        <v>1218</v>
      </c>
      <c r="EQ142" s="50">
        <v>805</v>
      </c>
    </row>
    <row r="143" spans="1:147" x14ac:dyDescent="0.2">
      <c r="A143" s="1" t="s">
        <v>298</v>
      </c>
      <c r="B143" t="s">
        <v>295</v>
      </c>
      <c r="C143" t="s">
        <v>310</v>
      </c>
      <c r="AJ143" s="46"/>
      <c r="BG143" s="18">
        <v>600</v>
      </c>
      <c r="BO143" s="18">
        <v>1789</v>
      </c>
      <c r="BQ143">
        <v>288</v>
      </c>
      <c r="BR143">
        <v>267</v>
      </c>
      <c r="BS143">
        <v>628</v>
      </c>
      <c r="BT143">
        <v>1187</v>
      </c>
      <c r="BU143">
        <v>446</v>
      </c>
      <c r="BV143">
        <v>2272</v>
      </c>
      <c r="BW143">
        <v>264</v>
      </c>
      <c r="BX143">
        <v>275</v>
      </c>
      <c r="BY143">
        <v>1197</v>
      </c>
      <c r="BZ143">
        <v>364</v>
      </c>
      <c r="CA143">
        <v>519</v>
      </c>
      <c r="CB143">
        <v>1597</v>
      </c>
      <c r="CC143">
        <v>2010</v>
      </c>
      <c r="CD143">
        <v>850</v>
      </c>
      <c r="CE143" s="31">
        <v>10170</v>
      </c>
      <c r="CF143" s="18">
        <v>1089</v>
      </c>
      <c r="CH143" s="18">
        <v>7634</v>
      </c>
      <c r="CL143" s="18">
        <v>3997</v>
      </c>
      <c r="CP143" s="18">
        <v>1274.5999999999999</v>
      </c>
      <c r="DH143" s="18">
        <v>8197</v>
      </c>
      <c r="DY143" s="18">
        <v>285</v>
      </c>
      <c r="DZ143" s="18">
        <v>89.97</v>
      </c>
      <c r="ED143" s="18">
        <v>612</v>
      </c>
      <c r="EH143" s="18">
        <v>1274</v>
      </c>
    </row>
    <row r="144" spans="1:147" x14ac:dyDescent="0.2">
      <c r="A144" s="1" t="s">
        <v>301</v>
      </c>
      <c r="B144" t="s">
        <v>295</v>
      </c>
      <c r="C144" t="s">
        <v>313</v>
      </c>
      <c r="AJ144" s="46"/>
      <c r="BA144">
        <v>1096.2</v>
      </c>
      <c r="BB144">
        <v>1267</v>
      </c>
      <c r="BC144" t="s">
        <v>42</v>
      </c>
      <c r="BD144">
        <v>748.1</v>
      </c>
      <c r="BE144">
        <v>804.2</v>
      </c>
      <c r="BF144" s="18">
        <v>1162</v>
      </c>
      <c r="BJ144" s="17">
        <v>580</v>
      </c>
      <c r="BK144" s="18">
        <v>897</v>
      </c>
      <c r="CI144">
        <v>1426</v>
      </c>
      <c r="CJ144">
        <v>1985</v>
      </c>
      <c r="CK144" s="18">
        <v>375.8</v>
      </c>
      <c r="CL144" s="18">
        <v>4488</v>
      </c>
      <c r="DO144" s="18">
        <v>1600</v>
      </c>
      <c r="DX144" s="18">
        <v>900</v>
      </c>
      <c r="EE144" s="18">
        <v>291</v>
      </c>
      <c r="EF144" s="18">
        <v>975</v>
      </c>
      <c r="EH144" s="18">
        <v>1493</v>
      </c>
    </row>
    <row r="145" spans="1:146" x14ac:dyDescent="0.2">
      <c r="AJ145" s="46"/>
    </row>
    <row r="146" spans="1:146" x14ac:dyDescent="0.2">
      <c r="A146" t="s">
        <v>304</v>
      </c>
      <c r="B146" t="s">
        <v>295</v>
      </c>
      <c r="C146" t="s">
        <v>317</v>
      </c>
      <c r="AJ146" s="46">
        <v>2818</v>
      </c>
      <c r="AL146">
        <v>3260</v>
      </c>
      <c r="AM146">
        <v>2230</v>
      </c>
      <c r="AN146">
        <v>4460</v>
      </c>
      <c r="AO146" s="18">
        <v>3750</v>
      </c>
      <c r="AP146">
        <v>13400</v>
      </c>
      <c r="AQ146">
        <v>4800</v>
      </c>
      <c r="AR146">
        <v>11700</v>
      </c>
      <c r="AS146">
        <v>3400</v>
      </c>
      <c r="AT146">
        <v>11100</v>
      </c>
      <c r="AU146">
        <v>9900</v>
      </c>
      <c r="AV146">
        <v>24500</v>
      </c>
      <c r="AW146" s="18">
        <v>4300</v>
      </c>
      <c r="AZ146" s="18">
        <v>1610</v>
      </c>
      <c r="BL146" t="s">
        <v>42</v>
      </c>
      <c r="BM146">
        <v>7934</v>
      </c>
      <c r="BN146" s="18">
        <v>5795</v>
      </c>
      <c r="BO146" s="18">
        <v>1207</v>
      </c>
      <c r="BQ146">
        <v>3750</v>
      </c>
      <c r="BR146">
        <v>1620</v>
      </c>
      <c r="BS146">
        <v>2430</v>
      </c>
      <c r="BT146">
        <v>17680</v>
      </c>
      <c r="BU146">
        <v>20000</v>
      </c>
      <c r="BV146">
        <v>6200</v>
      </c>
      <c r="BW146">
        <v>320</v>
      </c>
      <c r="BX146">
        <v>2800</v>
      </c>
      <c r="BY146">
        <v>2230</v>
      </c>
      <c r="BZ146">
        <v>1740</v>
      </c>
      <c r="CA146">
        <v>1910</v>
      </c>
      <c r="CB146">
        <v>450</v>
      </c>
      <c r="CC146">
        <v>3260</v>
      </c>
      <c r="CD146">
        <v>4460</v>
      </c>
      <c r="CE146" s="18">
        <v>14230</v>
      </c>
      <c r="CF146" s="18">
        <v>2727</v>
      </c>
      <c r="CG146" s="18">
        <v>9070</v>
      </c>
      <c r="CH146" s="18">
        <v>4200</v>
      </c>
      <c r="CL146" s="18">
        <v>1806</v>
      </c>
      <c r="CM146">
        <v>12960</v>
      </c>
      <c r="CN146">
        <v>4360</v>
      </c>
      <c r="CO146" s="18">
        <v>9410</v>
      </c>
      <c r="CP146" s="18">
        <v>1218</v>
      </c>
      <c r="DA146">
        <v>6073</v>
      </c>
      <c r="DB146">
        <v>4881</v>
      </c>
      <c r="DC146">
        <v>1918</v>
      </c>
      <c r="DD146">
        <v>1267</v>
      </c>
      <c r="DE146" s="18">
        <v>4084</v>
      </c>
      <c r="DH146" s="18">
        <v>3758</v>
      </c>
      <c r="DI146" t="s">
        <v>42</v>
      </c>
      <c r="DJ146" t="s">
        <v>42</v>
      </c>
      <c r="DK146">
        <v>7180</v>
      </c>
      <c r="DL146">
        <v>3285</v>
      </c>
      <c r="DM146">
        <v>4788</v>
      </c>
      <c r="DN146" s="18">
        <v>4700</v>
      </c>
      <c r="EA146">
        <v>2980</v>
      </c>
      <c r="EB146">
        <v>17820</v>
      </c>
      <c r="EC146" s="18">
        <v>4290</v>
      </c>
      <c r="EM146">
        <v>1625.4</v>
      </c>
      <c r="EN146">
        <v>494.5</v>
      </c>
      <c r="EO146">
        <v>1479.8</v>
      </c>
      <c r="EP146" s="50">
        <v>1248.5999999999999</v>
      </c>
    </row>
    <row r="147" spans="1:146" x14ac:dyDescent="0.2">
      <c r="A147" t="s">
        <v>305</v>
      </c>
      <c r="B147" t="s">
        <v>295</v>
      </c>
      <c r="C147" t="s">
        <v>319</v>
      </c>
      <c r="BA147" t="s">
        <v>42</v>
      </c>
      <c r="BB147">
        <v>3300</v>
      </c>
      <c r="BC147">
        <v>11510</v>
      </c>
      <c r="BD147">
        <v>2150</v>
      </c>
      <c r="BE147">
        <v>27760</v>
      </c>
      <c r="BF147" s="18">
        <v>16240</v>
      </c>
      <c r="CI147">
        <v>1973</v>
      </c>
      <c r="CJ147">
        <v>2829</v>
      </c>
      <c r="CK147" s="18">
        <v>508</v>
      </c>
      <c r="CL147" s="18">
        <v>6385</v>
      </c>
      <c r="DW147" s="18">
        <v>2500</v>
      </c>
      <c r="DX147" s="18">
        <v>5000</v>
      </c>
      <c r="DY147" s="18">
        <v>17800</v>
      </c>
      <c r="EE147" s="18">
        <v>6612</v>
      </c>
      <c r="EG147" s="18">
        <v>3573</v>
      </c>
      <c r="EH147" s="18">
        <v>1218</v>
      </c>
      <c r="EI147">
        <v>9187</v>
      </c>
      <c r="EJ147">
        <v>521</v>
      </c>
      <c r="EK147">
        <v>50</v>
      </c>
      <c r="EL147" s="18">
        <v>817</v>
      </c>
    </row>
    <row r="149" spans="1:146" x14ac:dyDescent="0.2">
      <c r="A149" t="s">
        <v>308</v>
      </c>
      <c r="B149" t="s">
        <v>289</v>
      </c>
      <c r="C149" t="s">
        <v>322</v>
      </c>
      <c r="D149" s="17">
        <v>5</v>
      </c>
      <c r="E149" s="17">
        <v>8</v>
      </c>
      <c r="F149" s="17">
        <v>5.4</v>
      </c>
      <c r="G149" s="17">
        <v>5.5</v>
      </c>
      <c r="H149" s="17">
        <v>8.1</v>
      </c>
      <c r="I149" s="17">
        <v>3.4</v>
      </c>
      <c r="J149" s="17">
        <v>1.8</v>
      </c>
      <c r="K149" s="17">
        <v>3</v>
      </c>
      <c r="L149" s="17">
        <v>1.3</v>
      </c>
      <c r="M149" s="17">
        <v>2.4</v>
      </c>
      <c r="N149" s="17">
        <v>3.7</v>
      </c>
      <c r="O149" s="17">
        <v>3.7</v>
      </c>
      <c r="P149" s="17">
        <v>2</v>
      </c>
      <c r="Q149" s="17">
        <v>1</v>
      </c>
      <c r="R149" s="17">
        <v>5.2</v>
      </c>
      <c r="S149" s="17">
        <v>1.6</v>
      </c>
      <c r="T149" s="17">
        <v>1.7</v>
      </c>
      <c r="U149" s="17">
        <v>1.7</v>
      </c>
      <c r="V149" s="17">
        <v>1.5</v>
      </c>
      <c r="W149" s="18">
        <v>6</v>
      </c>
    </row>
    <row r="151" spans="1:146" x14ac:dyDescent="0.2">
      <c r="A151" t="s">
        <v>311</v>
      </c>
      <c r="B151" t="s">
        <v>312</v>
      </c>
      <c r="C151" t="s">
        <v>326</v>
      </c>
      <c r="D151" s="17">
        <v>790</v>
      </c>
      <c r="E151" s="17">
        <v>800</v>
      </c>
      <c r="F151" s="17">
        <v>790</v>
      </c>
      <c r="G151" s="17">
        <v>420</v>
      </c>
      <c r="H151" s="17">
        <v>620</v>
      </c>
      <c r="I151" s="17">
        <v>720</v>
      </c>
      <c r="J151" s="17">
        <v>540</v>
      </c>
      <c r="K151" s="17">
        <v>810</v>
      </c>
      <c r="L151" s="17">
        <v>580</v>
      </c>
      <c r="M151" s="17">
        <v>440</v>
      </c>
      <c r="N151" s="17">
        <v>530</v>
      </c>
      <c r="O151" s="17">
        <v>570</v>
      </c>
      <c r="P151" s="17">
        <v>860</v>
      </c>
      <c r="Q151" s="17">
        <v>390</v>
      </c>
      <c r="R151" s="17">
        <v>840</v>
      </c>
      <c r="S151" s="17">
        <v>830</v>
      </c>
      <c r="T151" s="17">
        <v>900</v>
      </c>
      <c r="U151" s="17">
        <v>700</v>
      </c>
      <c r="V151" s="17" t="s">
        <v>42</v>
      </c>
      <c r="W151" s="17">
        <v>800</v>
      </c>
      <c r="X151" s="17">
        <v>465</v>
      </c>
      <c r="Y151">
        <v>599</v>
      </c>
      <c r="Z151">
        <v>506</v>
      </c>
      <c r="AA151">
        <v>924</v>
      </c>
      <c r="AB151">
        <v>759</v>
      </c>
      <c r="AC151">
        <v>313</v>
      </c>
      <c r="AD151">
        <v>637</v>
      </c>
      <c r="AE151">
        <v>759</v>
      </c>
      <c r="AF151">
        <v>759</v>
      </c>
      <c r="AG151" s="18">
        <v>489</v>
      </c>
      <c r="AL151">
        <v>948</v>
      </c>
      <c r="AM151">
        <v>782</v>
      </c>
      <c r="AN151">
        <v>531</v>
      </c>
      <c r="AO151" s="18">
        <v>614</v>
      </c>
      <c r="BI151" s="18">
        <v>2140</v>
      </c>
      <c r="BL151" t="s">
        <v>42</v>
      </c>
      <c r="BM151">
        <v>500</v>
      </c>
      <c r="BN151" s="18">
        <v>860</v>
      </c>
      <c r="BO151" s="18">
        <v>597</v>
      </c>
      <c r="CF151" s="18">
        <v>748</v>
      </c>
      <c r="CG151" s="18">
        <v>613</v>
      </c>
      <c r="CH151" s="18">
        <v>179</v>
      </c>
      <c r="CI151">
        <v>1145</v>
      </c>
      <c r="CJ151">
        <v>582</v>
      </c>
      <c r="CK151" s="18">
        <v>771</v>
      </c>
      <c r="CL151" s="18">
        <v>1109</v>
      </c>
      <c r="CM151">
        <v>480</v>
      </c>
      <c r="CN151">
        <v>810</v>
      </c>
      <c r="CO151" s="18">
        <v>810</v>
      </c>
      <c r="CP151" s="18">
        <v>581</v>
      </c>
      <c r="DH151" s="18">
        <v>173</v>
      </c>
      <c r="DI151" t="s">
        <v>42</v>
      </c>
      <c r="DJ151" t="s">
        <v>42</v>
      </c>
      <c r="DK151">
        <v>640</v>
      </c>
      <c r="DL151">
        <v>924</v>
      </c>
      <c r="DM151">
        <v>730</v>
      </c>
      <c r="DN151" s="18">
        <v>370</v>
      </c>
      <c r="DX151" s="18">
        <v>380</v>
      </c>
      <c r="DY151" s="18">
        <v>759</v>
      </c>
      <c r="EA151">
        <v>640</v>
      </c>
      <c r="EB151">
        <v>501</v>
      </c>
      <c r="EC151" s="18">
        <v>495</v>
      </c>
      <c r="ED151" s="18">
        <v>524</v>
      </c>
      <c r="EE151" s="18">
        <v>450</v>
      </c>
      <c r="EI151">
        <v>328</v>
      </c>
      <c r="EJ151">
        <v>836</v>
      </c>
      <c r="EK151">
        <v>753</v>
      </c>
    </row>
    <row r="152" spans="1:146" x14ac:dyDescent="0.2">
      <c r="A152" t="s">
        <v>314</v>
      </c>
      <c r="B152" t="s">
        <v>312</v>
      </c>
      <c r="C152" t="s">
        <v>328</v>
      </c>
      <c r="X152" s="17" t="s">
        <v>42</v>
      </c>
      <c r="Y152">
        <v>434</v>
      </c>
      <c r="Z152">
        <v>367</v>
      </c>
      <c r="AA152">
        <v>263</v>
      </c>
      <c r="AB152">
        <v>198</v>
      </c>
      <c r="AC152" t="s">
        <v>42</v>
      </c>
      <c r="AD152">
        <v>161</v>
      </c>
      <c r="AE152">
        <v>200</v>
      </c>
      <c r="AF152">
        <v>171</v>
      </c>
      <c r="AG152" s="18">
        <v>121</v>
      </c>
      <c r="CI152">
        <v>987</v>
      </c>
      <c r="CJ152">
        <v>813</v>
      </c>
      <c r="CK152" s="18">
        <v>191</v>
      </c>
      <c r="CL152" s="18">
        <v>270</v>
      </c>
    </row>
    <row r="153" spans="1:146" x14ac:dyDescent="0.2">
      <c r="A153" t="s">
        <v>315</v>
      </c>
      <c r="B153" t="s">
        <v>316</v>
      </c>
      <c r="C153" t="s">
        <v>329</v>
      </c>
      <c r="D153" s="17">
        <v>23</v>
      </c>
      <c r="E153" s="17">
        <v>19</v>
      </c>
      <c r="F153" s="17">
        <v>25.7</v>
      </c>
      <c r="G153" s="17">
        <v>23.8</v>
      </c>
      <c r="H153" s="17">
        <v>18.100000000000001</v>
      </c>
      <c r="I153" s="17">
        <v>17.3</v>
      </c>
      <c r="J153" s="17">
        <v>21.5</v>
      </c>
      <c r="K153" s="17">
        <v>24.6</v>
      </c>
      <c r="L153" s="17">
        <v>20</v>
      </c>
      <c r="M153" s="17">
        <v>18.2</v>
      </c>
      <c r="N153" s="17">
        <v>20</v>
      </c>
      <c r="O153" s="17">
        <v>21.8</v>
      </c>
      <c r="P153" s="17">
        <v>20</v>
      </c>
      <c r="Q153" s="17">
        <v>22</v>
      </c>
      <c r="R153" s="17" t="s">
        <v>42</v>
      </c>
      <c r="S153" s="17" t="s">
        <v>42</v>
      </c>
      <c r="T153" s="17">
        <v>24</v>
      </c>
      <c r="U153" s="17">
        <v>20</v>
      </c>
      <c r="V153" s="17">
        <v>20.5</v>
      </c>
      <c r="W153" s="18">
        <v>19.100000000000001</v>
      </c>
      <c r="AI153" s="18">
        <v>28</v>
      </c>
      <c r="AJ153" s="46">
        <v>32</v>
      </c>
      <c r="AP153">
        <v>20</v>
      </c>
      <c r="AQ153">
        <v>18</v>
      </c>
      <c r="AR153">
        <v>22</v>
      </c>
      <c r="AS153">
        <v>21</v>
      </c>
      <c r="AT153">
        <v>24</v>
      </c>
      <c r="AU153">
        <v>25</v>
      </c>
      <c r="AV153">
        <v>24</v>
      </c>
      <c r="AW153" s="18">
        <v>22</v>
      </c>
      <c r="AX153" s="18">
        <v>26</v>
      </c>
      <c r="AY153" s="18">
        <v>20</v>
      </c>
      <c r="BA153">
        <v>36</v>
      </c>
      <c r="BB153">
        <v>26</v>
      </c>
      <c r="BC153">
        <v>43</v>
      </c>
      <c r="BD153">
        <v>40</v>
      </c>
      <c r="BE153">
        <v>26</v>
      </c>
      <c r="BF153" s="18">
        <v>24</v>
      </c>
      <c r="BG153" s="18">
        <v>21</v>
      </c>
      <c r="BH153" s="18">
        <v>30</v>
      </c>
      <c r="BI153" s="18">
        <v>29</v>
      </c>
      <c r="BQ153">
        <v>36</v>
      </c>
      <c r="BR153">
        <v>39</v>
      </c>
      <c r="BS153">
        <v>39</v>
      </c>
      <c r="BT153">
        <v>21</v>
      </c>
      <c r="BU153">
        <v>19</v>
      </c>
      <c r="BV153">
        <v>23</v>
      </c>
      <c r="BW153">
        <v>38</v>
      </c>
      <c r="BX153">
        <v>26</v>
      </c>
      <c r="BY153">
        <v>21</v>
      </c>
      <c r="BZ153">
        <v>43</v>
      </c>
      <c r="CA153">
        <v>32</v>
      </c>
      <c r="CB153">
        <v>37</v>
      </c>
      <c r="CC153">
        <v>31</v>
      </c>
      <c r="CD153">
        <v>33</v>
      </c>
      <c r="CE153" s="18">
        <v>32</v>
      </c>
      <c r="CG153" s="18">
        <v>34</v>
      </c>
    </row>
    <row r="154" spans="1:146" x14ac:dyDescent="0.2">
      <c r="A154" t="s">
        <v>318</v>
      </c>
      <c r="B154" t="s">
        <v>316</v>
      </c>
      <c r="C154" t="s">
        <v>332</v>
      </c>
      <c r="AJ154" s="46"/>
      <c r="BA154">
        <v>22</v>
      </c>
      <c r="BB154">
        <v>22</v>
      </c>
      <c r="BC154">
        <v>28</v>
      </c>
      <c r="BD154">
        <v>26</v>
      </c>
      <c r="BE154">
        <v>21</v>
      </c>
      <c r="BF154" s="18">
        <v>24</v>
      </c>
      <c r="CG154" s="18">
        <v>25</v>
      </c>
    </row>
    <row r="155" spans="1:146" x14ac:dyDescent="0.2">
      <c r="A155" t="s">
        <v>320</v>
      </c>
      <c r="B155" t="s">
        <v>316</v>
      </c>
      <c r="C155" t="s">
        <v>334</v>
      </c>
      <c r="AH155" s="18">
        <v>28</v>
      </c>
      <c r="AJ155" s="46"/>
      <c r="CM155">
        <v>18</v>
      </c>
      <c r="CN155">
        <v>22</v>
      </c>
      <c r="CO155" s="18">
        <v>21</v>
      </c>
    </row>
    <row r="156" spans="1:146" x14ac:dyDescent="0.2">
      <c r="A156" t="s">
        <v>321</v>
      </c>
      <c r="C156" t="s">
        <v>337</v>
      </c>
      <c r="AJ156" s="46"/>
      <c r="AZ156" s="18">
        <v>2.65</v>
      </c>
    </row>
    <row r="157" spans="1:146" x14ac:dyDescent="0.2">
      <c r="A157" t="s">
        <v>323</v>
      </c>
      <c r="B157" t="s">
        <v>324</v>
      </c>
      <c r="C157" t="s">
        <v>339</v>
      </c>
      <c r="X157" s="17">
        <v>30</v>
      </c>
      <c r="Y157">
        <v>120</v>
      </c>
      <c r="Z157">
        <v>63</v>
      </c>
      <c r="AA157">
        <v>174</v>
      </c>
      <c r="AB157">
        <v>89</v>
      </c>
      <c r="AC157">
        <v>237</v>
      </c>
      <c r="AD157">
        <v>50</v>
      </c>
      <c r="AE157">
        <v>51</v>
      </c>
      <c r="AF157">
        <v>29</v>
      </c>
      <c r="AG157" s="18">
        <v>30</v>
      </c>
      <c r="AJ157" s="46"/>
      <c r="AL157">
        <v>95</v>
      </c>
      <c r="AM157">
        <v>28</v>
      </c>
      <c r="AN157">
        <v>67</v>
      </c>
      <c r="AO157" s="18">
        <v>38</v>
      </c>
      <c r="BG157" s="18">
        <v>85</v>
      </c>
      <c r="BI157" s="18">
        <v>145</v>
      </c>
      <c r="BL157" t="s">
        <v>42</v>
      </c>
      <c r="BM157">
        <v>62</v>
      </c>
      <c r="BN157" s="18">
        <v>98</v>
      </c>
      <c r="CL157" s="18">
        <v>239</v>
      </c>
      <c r="CM157" t="s">
        <v>42</v>
      </c>
      <c r="CN157" t="s">
        <v>42</v>
      </c>
      <c r="CO157" s="18">
        <v>73</v>
      </c>
    </row>
    <row r="158" spans="1:146" x14ac:dyDescent="0.2">
      <c r="A158" t="s">
        <v>325</v>
      </c>
      <c r="B158" t="s">
        <v>324</v>
      </c>
      <c r="C158" t="s">
        <v>342</v>
      </c>
      <c r="D158" s="17">
        <v>57</v>
      </c>
      <c r="E158" s="17">
        <v>163</v>
      </c>
      <c r="F158" s="17">
        <v>6</v>
      </c>
      <c r="G158" s="17">
        <v>16</v>
      </c>
      <c r="H158" s="17">
        <v>63</v>
      </c>
      <c r="I158" s="17">
        <v>75</v>
      </c>
      <c r="J158" s="17">
        <v>26</v>
      </c>
      <c r="K158" s="17">
        <v>28</v>
      </c>
      <c r="L158" s="17">
        <v>22</v>
      </c>
      <c r="M158" s="17">
        <v>101</v>
      </c>
      <c r="N158" s="17">
        <v>33</v>
      </c>
      <c r="O158" s="17">
        <v>6</v>
      </c>
      <c r="P158" s="17">
        <v>11</v>
      </c>
      <c r="Q158" s="17">
        <v>16</v>
      </c>
      <c r="R158" s="17">
        <v>49</v>
      </c>
      <c r="S158" s="17">
        <v>32</v>
      </c>
      <c r="T158" s="17">
        <v>18</v>
      </c>
      <c r="U158" s="17">
        <v>10</v>
      </c>
      <c r="V158" s="17">
        <v>19</v>
      </c>
      <c r="W158" s="18">
        <v>58</v>
      </c>
      <c r="X158" s="17">
        <v>32</v>
      </c>
      <c r="Y158">
        <v>79</v>
      </c>
      <c r="Z158">
        <v>46</v>
      </c>
      <c r="AA158">
        <v>82</v>
      </c>
      <c r="AB158">
        <v>78</v>
      </c>
      <c r="AC158">
        <v>733</v>
      </c>
      <c r="AD158">
        <v>41</v>
      </c>
      <c r="AE158">
        <v>63</v>
      </c>
      <c r="AF158">
        <v>20</v>
      </c>
      <c r="AG158" s="18">
        <v>20</v>
      </c>
      <c r="AJ158" s="46">
        <v>125</v>
      </c>
      <c r="AL158">
        <v>93</v>
      </c>
      <c r="AM158">
        <v>24</v>
      </c>
      <c r="AN158">
        <v>47</v>
      </c>
      <c r="AO158" s="18">
        <v>23</v>
      </c>
      <c r="AY158" s="18">
        <v>55</v>
      </c>
      <c r="BA158">
        <v>75</v>
      </c>
      <c r="BB158">
        <v>53</v>
      </c>
      <c r="BC158">
        <v>38</v>
      </c>
      <c r="BD158">
        <v>29</v>
      </c>
      <c r="BE158">
        <v>98</v>
      </c>
      <c r="BF158" s="18">
        <v>108</v>
      </c>
      <c r="BG158" s="18">
        <v>60</v>
      </c>
      <c r="BI158" s="18">
        <v>98</v>
      </c>
      <c r="CG158" s="18">
        <v>81</v>
      </c>
      <c r="CL158" s="18">
        <v>264</v>
      </c>
    </row>
    <row r="159" spans="1:146" x14ac:dyDescent="0.2">
      <c r="A159" t="s">
        <v>327</v>
      </c>
      <c r="B159" t="s">
        <v>324</v>
      </c>
      <c r="C159" t="s">
        <v>344</v>
      </c>
      <c r="BL159" t="s">
        <v>42</v>
      </c>
      <c r="BM159">
        <v>76</v>
      </c>
      <c r="BN159" s="18">
        <v>52</v>
      </c>
      <c r="CG159" s="18">
        <v>79</v>
      </c>
      <c r="CM159" t="s">
        <v>42</v>
      </c>
      <c r="CN159">
        <v>80</v>
      </c>
      <c r="CO159" s="18">
        <v>69</v>
      </c>
    </row>
    <row r="161" spans="1:146" x14ac:dyDescent="0.2">
      <c r="A161" t="s">
        <v>330</v>
      </c>
      <c r="B161" t="s">
        <v>331</v>
      </c>
      <c r="C161" t="s">
        <v>346</v>
      </c>
      <c r="X161" s="17">
        <v>16</v>
      </c>
      <c r="Y161">
        <v>84</v>
      </c>
      <c r="Z161">
        <v>76</v>
      </c>
      <c r="AA161">
        <v>247</v>
      </c>
      <c r="AB161">
        <v>89</v>
      </c>
      <c r="AC161">
        <v>119</v>
      </c>
      <c r="AD161">
        <v>79</v>
      </c>
      <c r="AE161">
        <v>40</v>
      </c>
      <c r="AF161">
        <v>59</v>
      </c>
      <c r="AG161" s="18">
        <v>40</v>
      </c>
      <c r="CF161" s="18">
        <v>46</v>
      </c>
    </row>
    <row r="162" spans="1:146" x14ac:dyDescent="0.2">
      <c r="A162" t="s">
        <v>333</v>
      </c>
      <c r="B162" t="s">
        <v>324</v>
      </c>
      <c r="C162" t="s">
        <v>349</v>
      </c>
      <c r="AH162" s="18">
        <v>794</v>
      </c>
      <c r="AJ162" s="46">
        <v>725</v>
      </c>
      <c r="AL162">
        <v>472</v>
      </c>
      <c r="AM162">
        <v>287</v>
      </c>
      <c r="AN162">
        <v>408</v>
      </c>
      <c r="AO162" s="18">
        <v>288</v>
      </c>
      <c r="BA162">
        <v>993</v>
      </c>
      <c r="BB162" t="s">
        <v>42</v>
      </c>
      <c r="BC162" t="s">
        <v>42</v>
      </c>
      <c r="BD162">
        <v>1059</v>
      </c>
      <c r="BE162">
        <v>728</v>
      </c>
      <c r="BF162" s="18">
        <v>885</v>
      </c>
      <c r="BO162" s="18">
        <v>301</v>
      </c>
      <c r="CF162" s="18">
        <v>360</v>
      </c>
      <c r="CG162" s="18">
        <v>283</v>
      </c>
      <c r="CI162">
        <v>313</v>
      </c>
      <c r="CJ162">
        <v>300</v>
      </c>
      <c r="CK162" s="18">
        <v>347</v>
      </c>
      <c r="CL162" s="18">
        <v>969</v>
      </c>
      <c r="CM162">
        <v>410</v>
      </c>
      <c r="CN162" t="s">
        <v>42</v>
      </c>
      <c r="CO162" s="18">
        <v>374</v>
      </c>
    </row>
    <row r="163" spans="1:146" x14ac:dyDescent="0.2">
      <c r="A163" t="s">
        <v>335</v>
      </c>
      <c r="B163" t="s">
        <v>336</v>
      </c>
      <c r="C163" t="s">
        <v>351</v>
      </c>
      <c r="D163" s="17">
        <v>240</v>
      </c>
      <c r="E163" s="17">
        <v>2360</v>
      </c>
      <c r="F163" s="17">
        <v>372</v>
      </c>
      <c r="G163" s="17">
        <v>654</v>
      </c>
      <c r="H163" s="17">
        <v>959</v>
      </c>
      <c r="I163" s="17">
        <v>215</v>
      </c>
      <c r="J163" s="17">
        <v>361</v>
      </c>
      <c r="K163" s="17">
        <v>287</v>
      </c>
      <c r="L163" s="17">
        <v>136</v>
      </c>
      <c r="M163" s="17">
        <v>64</v>
      </c>
      <c r="N163" s="17">
        <v>240</v>
      </c>
      <c r="O163" s="17">
        <v>211</v>
      </c>
      <c r="P163" s="17">
        <v>206</v>
      </c>
      <c r="Q163" s="17">
        <v>31</v>
      </c>
      <c r="R163" s="17">
        <v>185</v>
      </c>
      <c r="S163" s="17">
        <v>530</v>
      </c>
      <c r="T163" s="17">
        <v>250</v>
      </c>
      <c r="U163" s="17">
        <v>125</v>
      </c>
      <c r="V163" s="17">
        <v>4607</v>
      </c>
      <c r="W163" s="18">
        <v>545</v>
      </c>
      <c r="X163" s="17">
        <v>111</v>
      </c>
      <c r="Y163">
        <v>188</v>
      </c>
      <c r="Z163" t="s">
        <v>42</v>
      </c>
      <c r="AA163">
        <v>200</v>
      </c>
      <c r="AB163">
        <v>3557</v>
      </c>
      <c r="AC163">
        <v>4906</v>
      </c>
      <c r="AD163">
        <v>12</v>
      </c>
      <c r="AE163">
        <v>36</v>
      </c>
      <c r="AF163">
        <v>3</v>
      </c>
      <c r="AG163" s="18">
        <v>23</v>
      </c>
      <c r="AH163" s="18">
        <v>114</v>
      </c>
      <c r="AJ163" s="46">
        <v>40</v>
      </c>
      <c r="AL163">
        <v>20</v>
      </c>
      <c r="AM163">
        <v>32</v>
      </c>
      <c r="AN163">
        <v>50</v>
      </c>
      <c r="AO163" s="18">
        <v>10</v>
      </c>
      <c r="AP163">
        <v>675</v>
      </c>
      <c r="AQ163">
        <v>25</v>
      </c>
      <c r="AR163">
        <v>45</v>
      </c>
      <c r="AS163">
        <v>250</v>
      </c>
      <c r="AT163">
        <v>47</v>
      </c>
      <c r="AU163">
        <v>45</v>
      </c>
      <c r="AV163">
        <v>813</v>
      </c>
      <c r="AW163" s="18">
        <v>120</v>
      </c>
      <c r="AY163" s="18">
        <v>60</v>
      </c>
      <c r="BA163" t="s">
        <v>42</v>
      </c>
      <c r="BB163">
        <v>50</v>
      </c>
      <c r="BC163" t="s">
        <v>42</v>
      </c>
      <c r="BD163">
        <v>300</v>
      </c>
      <c r="BE163">
        <v>560</v>
      </c>
      <c r="BF163" s="18">
        <v>1390</v>
      </c>
      <c r="BG163" s="18">
        <v>29</v>
      </c>
      <c r="BO163" s="18">
        <v>112</v>
      </c>
      <c r="BQ163">
        <v>0</v>
      </c>
      <c r="BR163">
        <v>6100</v>
      </c>
      <c r="BS163">
        <v>470</v>
      </c>
      <c r="BT163">
        <v>60</v>
      </c>
      <c r="BU163">
        <v>20</v>
      </c>
      <c r="BV163">
        <v>60</v>
      </c>
      <c r="BW163">
        <v>27360</v>
      </c>
      <c r="BX163">
        <v>100</v>
      </c>
      <c r="BY163">
        <v>980</v>
      </c>
      <c r="BZ163">
        <v>140</v>
      </c>
      <c r="CA163">
        <v>2730</v>
      </c>
      <c r="CB163">
        <v>0</v>
      </c>
      <c r="CC163">
        <v>20</v>
      </c>
      <c r="CD163">
        <v>50</v>
      </c>
      <c r="CE163" s="18">
        <v>330</v>
      </c>
      <c r="CF163" s="18">
        <v>84</v>
      </c>
      <c r="CH163" s="18">
        <v>90</v>
      </c>
      <c r="CL163" s="18">
        <v>434</v>
      </c>
      <c r="CP163" s="18">
        <v>2970</v>
      </c>
    </row>
    <row r="164" spans="1:146" x14ac:dyDescent="0.2">
      <c r="A164" t="s">
        <v>338</v>
      </c>
      <c r="B164" t="s">
        <v>336</v>
      </c>
      <c r="C164" t="s">
        <v>353</v>
      </c>
      <c r="BA164" t="s">
        <v>42</v>
      </c>
      <c r="BB164">
        <v>160</v>
      </c>
      <c r="BC164">
        <v>120</v>
      </c>
      <c r="BD164">
        <v>970</v>
      </c>
      <c r="BE164">
        <v>600</v>
      </c>
      <c r="BF164" s="18">
        <v>1870</v>
      </c>
      <c r="BL164">
        <v>4</v>
      </c>
      <c r="BM164">
        <v>62</v>
      </c>
      <c r="BN164" s="18">
        <v>153</v>
      </c>
      <c r="BP164" s="18">
        <v>199</v>
      </c>
      <c r="CG164" s="18">
        <v>230</v>
      </c>
      <c r="CI164">
        <v>475</v>
      </c>
      <c r="CJ164">
        <v>116</v>
      </c>
      <c r="CK164" s="18">
        <v>43</v>
      </c>
      <c r="CL164" s="18">
        <v>434</v>
      </c>
      <c r="CM164">
        <v>821.6</v>
      </c>
      <c r="CN164">
        <v>1766.5</v>
      </c>
      <c r="CO164" s="18">
        <v>2053.1</v>
      </c>
      <c r="CP164" s="18">
        <v>6170</v>
      </c>
      <c r="CQ164">
        <v>125</v>
      </c>
      <c r="CR164">
        <v>4607</v>
      </c>
      <c r="CS164">
        <v>545</v>
      </c>
      <c r="CT164" s="50">
        <v>340</v>
      </c>
      <c r="DA164">
        <v>112</v>
      </c>
      <c r="DB164">
        <v>1497</v>
      </c>
      <c r="DC164">
        <v>150</v>
      </c>
      <c r="DD164">
        <v>126</v>
      </c>
      <c r="DE164" s="18">
        <v>85</v>
      </c>
      <c r="DG164" s="18">
        <v>10.6</v>
      </c>
      <c r="DI164">
        <v>188</v>
      </c>
      <c r="DJ164">
        <v>112</v>
      </c>
      <c r="DK164">
        <v>100</v>
      </c>
      <c r="DL164">
        <v>200</v>
      </c>
      <c r="DM164">
        <v>3557</v>
      </c>
      <c r="DN164" s="18">
        <v>1200</v>
      </c>
      <c r="DY164" s="18">
        <v>1350</v>
      </c>
      <c r="EA164">
        <v>539</v>
      </c>
      <c r="EB164">
        <v>274</v>
      </c>
      <c r="EC164" s="18">
        <v>1456</v>
      </c>
      <c r="EE164" s="18">
        <v>80</v>
      </c>
      <c r="EG164" s="18">
        <v>922</v>
      </c>
      <c r="EH164" s="18">
        <v>6170</v>
      </c>
      <c r="EI164">
        <v>27</v>
      </c>
      <c r="EJ164">
        <v>293</v>
      </c>
      <c r="EK164">
        <v>1771</v>
      </c>
      <c r="EL164" s="18">
        <v>21</v>
      </c>
    </row>
    <row r="165" spans="1:146" x14ac:dyDescent="0.2">
      <c r="A165" t="s">
        <v>340</v>
      </c>
      <c r="B165" t="s">
        <v>341</v>
      </c>
      <c r="C165" t="s">
        <v>355</v>
      </c>
      <c r="X165" s="17">
        <v>1870</v>
      </c>
      <c r="Y165">
        <v>952</v>
      </c>
      <c r="Z165">
        <v>1519</v>
      </c>
      <c r="AA165">
        <v>2072</v>
      </c>
      <c r="AB165">
        <v>1665</v>
      </c>
      <c r="AC165">
        <v>108</v>
      </c>
      <c r="AD165">
        <v>347</v>
      </c>
      <c r="AE165">
        <v>2957</v>
      </c>
      <c r="AF165">
        <v>139</v>
      </c>
      <c r="AG165" s="18">
        <v>927</v>
      </c>
      <c r="AL165">
        <v>120.6</v>
      </c>
      <c r="AM165">
        <v>3068.52</v>
      </c>
      <c r="AN165">
        <v>72.44</v>
      </c>
      <c r="AO165" s="18">
        <v>132.69999999999999</v>
      </c>
      <c r="AP165">
        <v>35000</v>
      </c>
      <c r="AQ165" t="s">
        <v>42</v>
      </c>
      <c r="AR165" t="s">
        <v>42</v>
      </c>
      <c r="AS165">
        <v>13427</v>
      </c>
      <c r="AT165">
        <v>7004</v>
      </c>
      <c r="AU165">
        <v>9376</v>
      </c>
      <c r="AV165">
        <v>35000</v>
      </c>
      <c r="BG165" s="18">
        <v>8000</v>
      </c>
      <c r="CH165" s="18">
        <v>26000</v>
      </c>
      <c r="CM165">
        <v>13222</v>
      </c>
      <c r="CN165">
        <v>18620</v>
      </c>
      <c r="CO165" s="18">
        <v>22841</v>
      </c>
      <c r="DA165">
        <v>20518</v>
      </c>
      <c r="DB165">
        <v>35000</v>
      </c>
      <c r="DC165">
        <v>3353</v>
      </c>
      <c r="DD165">
        <v>5293</v>
      </c>
      <c r="DE165" s="18">
        <v>32839</v>
      </c>
      <c r="DZ165" s="18">
        <v>2300</v>
      </c>
      <c r="EF165" s="18">
        <v>2025</v>
      </c>
      <c r="EG165" s="18">
        <v>35000</v>
      </c>
      <c r="EH165" s="18">
        <v>2124</v>
      </c>
      <c r="EI165">
        <v>24604</v>
      </c>
      <c r="EJ165">
        <v>1780</v>
      </c>
      <c r="EK165">
        <v>324</v>
      </c>
      <c r="EL165" s="18">
        <v>14127</v>
      </c>
    </row>
    <row r="166" spans="1:146" x14ac:dyDescent="0.2">
      <c r="A166" t="s">
        <v>343</v>
      </c>
      <c r="B166" t="s">
        <v>341</v>
      </c>
      <c r="C166" t="s">
        <v>357</v>
      </c>
      <c r="D166" s="17">
        <v>9180</v>
      </c>
      <c r="E166" s="17">
        <v>4255</v>
      </c>
      <c r="F166" s="17">
        <v>2555</v>
      </c>
      <c r="G166" s="17">
        <v>19013</v>
      </c>
      <c r="H166" s="17">
        <v>14150</v>
      </c>
      <c r="I166" s="17">
        <v>6378</v>
      </c>
      <c r="J166" s="17">
        <v>2088</v>
      </c>
      <c r="K166" s="17">
        <v>11980</v>
      </c>
      <c r="L166" s="17">
        <v>14657</v>
      </c>
      <c r="M166" s="17">
        <v>4256</v>
      </c>
      <c r="N166" s="17" t="s">
        <v>42</v>
      </c>
      <c r="O166" s="17" t="s">
        <v>42</v>
      </c>
      <c r="P166" s="17" t="s">
        <v>42</v>
      </c>
      <c r="Q166" s="17" t="s">
        <v>42</v>
      </c>
      <c r="R166" s="17">
        <v>2225</v>
      </c>
      <c r="S166" s="17">
        <v>2511</v>
      </c>
      <c r="T166" s="17" t="s">
        <v>42</v>
      </c>
      <c r="U166" s="17">
        <v>2305</v>
      </c>
      <c r="V166" s="17">
        <v>870</v>
      </c>
      <c r="W166" s="18">
        <v>2532</v>
      </c>
      <c r="BA166" t="s">
        <v>42</v>
      </c>
      <c r="BB166">
        <v>2831</v>
      </c>
      <c r="BC166" t="s">
        <v>42</v>
      </c>
      <c r="BD166">
        <v>606</v>
      </c>
      <c r="BE166">
        <v>797</v>
      </c>
      <c r="BF166" s="18">
        <v>18606.5</v>
      </c>
      <c r="BO166" s="18">
        <v>8718</v>
      </c>
      <c r="BQ166">
        <v>132</v>
      </c>
      <c r="BR166">
        <v>68.5</v>
      </c>
      <c r="BS166">
        <v>401</v>
      </c>
      <c r="BT166" s="30">
        <v>3658</v>
      </c>
      <c r="BU166">
        <v>88.2</v>
      </c>
      <c r="BV166" s="30">
        <v>12166</v>
      </c>
      <c r="BW166" s="30">
        <v>64.3</v>
      </c>
      <c r="BX166" s="30">
        <v>1202</v>
      </c>
      <c r="BY166" s="30">
        <v>3068</v>
      </c>
      <c r="BZ166">
        <v>39</v>
      </c>
      <c r="CA166">
        <v>431</v>
      </c>
      <c r="CB166">
        <v>0</v>
      </c>
      <c r="CC166">
        <v>120</v>
      </c>
      <c r="CD166">
        <v>72.400000000000006</v>
      </c>
      <c r="CE166" s="18">
        <v>72.400000000000006</v>
      </c>
      <c r="CF166" s="18">
        <v>9477</v>
      </c>
      <c r="CL166" s="18">
        <v>825</v>
      </c>
      <c r="CP166" s="18">
        <v>2124</v>
      </c>
    </row>
    <row r="167" spans="1:146" x14ac:dyDescent="0.2">
      <c r="A167" t="s">
        <v>345</v>
      </c>
      <c r="B167" t="s">
        <v>341</v>
      </c>
      <c r="C167" t="s">
        <v>359</v>
      </c>
      <c r="BA167" t="s">
        <v>42</v>
      </c>
      <c r="BB167">
        <v>6938</v>
      </c>
      <c r="BC167">
        <v>517.70000000000005</v>
      </c>
      <c r="BD167">
        <v>1718.6</v>
      </c>
      <c r="BE167">
        <v>997.6</v>
      </c>
      <c r="BF167" s="18">
        <v>18606.5</v>
      </c>
      <c r="CG167" s="18">
        <v>1399</v>
      </c>
      <c r="CL167" s="18">
        <v>825</v>
      </c>
      <c r="CQ167">
        <v>2305</v>
      </c>
      <c r="CR167">
        <v>918</v>
      </c>
      <c r="CS167">
        <v>3214</v>
      </c>
      <c r="CT167" s="50">
        <v>3140</v>
      </c>
      <c r="DG167" s="18">
        <v>670</v>
      </c>
      <c r="DI167">
        <v>952</v>
      </c>
      <c r="DJ167">
        <v>1519</v>
      </c>
      <c r="DK167">
        <v>1800</v>
      </c>
      <c r="DL167">
        <v>2072</v>
      </c>
      <c r="DM167">
        <v>444</v>
      </c>
      <c r="DN167" s="18">
        <v>103</v>
      </c>
      <c r="EA167">
        <v>396</v>
      </c>
      <c r="EB167">
        <v>1213</v>
      </c>
      <c r="EC167" s="18">
        <v>383</v>
      </c>
      <c r="EE167" s="18">
        <v>438</v>
      </c>
      <c r="EH167" s="18">
        <v>399</v>
      </c>
    </row>
    <row r="169" spans="1:146" x14ac:dyDescent="0.2">
      <c r="A169" t="s">
        <v>347</v>
      </c>
      <c r="B169" t="s">
        <v>348</v>
      </c>
      <c r="C169" t="s">
        <v>362</v>
      </c>
      <c r="D169" s="17">
        <v>450</v>
      </c>
      <c r="E169" s="17">
        <v>256</v>
      </c>
      <c r="F169" s="17">
        <v>269</v>
      </c>
      <c r="G169" s="17">
        <v>173</v>
      </c>
      <c r="H169" s="17">
        <v>351</v>
      </c>
      <c r="I169" s="17">
        <v>458</v>
      </c>
      <c r="J169" s="17">
        <v>160</v>
      </c>
      <c r="K169" s="17">
        <v>454</v>
      </c>
      <c r="L169" s="17">
        <v>208</v>
      </c>
      <c r="M169" s="17">
        <v>246</v>
      </c>
      <c r="N169" s="17">
        <v>142</v>
      </c>
      <c r="O169" s="17">
        <v>344</v>
      </c>
      <c r="P169" s="17">
        <v>393</v>
      </c>
      <c r="Q169" s="17">
        <v>94</v>
      </c>
      <c r="R169" s="17">
        <v>213</v>
      </c>
      <c r="S169" s="17">
        <v>200</v>
      </c>
      <c r="T169" s="17">
        <v>319</v>
      </c>
      <c r="U169" s="17">
        <v>134</v>
      </c>
      <c r="V169" s="17">
        <v>227</v>
      </c>
      <c r="W169" s="18">
        <v>456</v>
      </c>
      <c r="X169" s="17">
        <v>9</v>
      </c>
      <c r="Y169">
        <v>311</v>
      </c>
      <c r="Z169">
        <v>152</v>
      </c>
      <c r="AA169">
        <v>480</v>
      </c>
      <c r="AB169">
        <v>525</v>
      </c>
      <c r="AC169">
        <v>73</v>
      </c>
      <c r="AD169">
        <v>240</v>
      </c>
      <c r="AE169">
        <v>242</v>
      </c>
      <c r="AF169">
        <v>246</v>
      </c>
      <c r="AG169" s="18">
        <v>122</v>
      </c>
      <c r="AH169" s="18">
        <v>450</v>
      </c>
      <c r="AI169" s="18">
        <v>133</v>
      </c>
      <c r="AJ169" s="46">
        <v>121</v>
      </c>
      <c r="AK169" s="18">
        <v>195</v>
      </c>
      <c r="AL169">
        <v>363.8</v>
      </c>
      <c r="AM169">
        <v>284.60000000000002</v>
      </c>
      <c r="AN169">
        <v>202.2</v>
      </c>
      <c r="AO169" s="18">
        <v>249.9</v>
      </c>
      <c r="AP169">
        <v>556</v>
      </c>
      <c r="AQ169">
        <v>295</v>
      </c>
      <c r="AR169">
        <v>322</v>
      </c>
      <c r="AS169">
        <v>307</v>
      </c>
      <c r="AT169">
        <v>183</v>
      </c>
      <c r="AU169">
        <v>169</v>
      </c>
      <c r="AV169">
        <v>251</v>
      </c>
      <c r="AW169" s="18">
        <v>347</v>
      </c>
      <c r="AX169" s="18">
        <v>317</v>
      </c>
      <c r="AY169" s="18">
        <v>256</v>
      </c>
      <c r="AZ169" s="18">
        <v>335</v>
      </c>
      <c r="BA169">
        <v>343</v>
      </c>
      <c r="BB169">
        <v>288</v>
      </c>
      <c r="BC169">
        <v>147</v>
      </c>
      <c r="BD169">
        <v>168</v>
      </c>
      <c r="BE169">
        <v>307</v>
      </c>
      <c r="BF169" s="18">
        <v>83</v>
      </c>
      <c r="BG169" s="18">
        <v>120</v>
      </c>
      <c r="BH169" s="18">
        <v>115.6</v>
      </c>
      <c r="BI169" s="18">
        <v>79.8</v>
      </c>
      <c r="BO169" s="18">
        <v>300</v>
      </c>
      <c r="BQ169">
        <v>249</v>
      </c>
      <c r="BR169">
        <v>168</v>
      </c>
      <c r="BS169">
        <v>221</v>
      </c>
      <c r="BT169">
        <v>301</v>
      </c>
      <c r="BU169">
        <v>289</v>
      </c>
      <c r="BV169">
        <v>145</v>
      </c>
      <c r="BW169">
        <v>46.8</v>
      </c>
      <c r="BX169">
        <v>390</v>
      </c>
      <c r="BY169">
        <v>284</v>
      </c>
      <c r="BZ169">
        <v>202</v>
      </c>
      <c r="CA169">
        <v>284</v>
      </c>
      <c r="CB169">
        <v>181</v>
      </c>
      <c r="CC169">
        <v>363</v>
      </c>
      <c r="CD169">
        <v>202</v>
      </c>
      <c r="CE169" s="18">
        <v>304</v>
      </c>
      <c r="CF169" s="18">
        <v>280</v>
      </c>
      <c r="CG169" s="18">
        <v>250</v>
      </c>
      <c r="CH169" s="18">
        <v>86</v>
      </c>
      <c r="CL169" s="18">
        <v>420</v>
      </c>
      <c r="CP169" s="18">
        <v>167</v>
      </c>
      <c r="DG169" s="18">
        <v>140</v>
      </c>
      <c r="DW169" s="18">
        <v>23</v>
      </c>
      <c r="DY169" s="18">
        <v>217</v>
      </c>
      <c r="DZ169" s="18">
        <v>256.60000000000002</v>
      </c>
      <c r="ED169" s="18">
        <v>130</v>
      </c>
      <c r="EH169" s="18">
        <v>167</v>
      </c>
    </row>
    <row r="170" spans="1:146" x14ac:dyDescent="0.2">
      <c r="A170" t="s">
        <v>350</v>
      </c>
      <c r="B170" t="s">
        <v>348</v>
      </c>
      <c r="C170" t="s">
        <v>364</v>
      </c>
      <c r="AJ170" s="46"/>
      <c r="BL170">
        <v>7.4</v>
      </c>
      <c r="BM170">
        <v>190</v>
      </c>
      <c r="BN170" s="18">
        <v>328</v>
      </c>
      <c r="BP170" s="18">
        <v>265</v>
      </c>
      <c r="CM170">
        <v>403</v>
      </c>
      <c r="CN170">
        <v>399</v>
      </c>
      <c r="CO170" s="18">
        <v>328</v>
      </c>
      <c r="CQ170">
        <v>131</v>
      </c>
      <c r="CR170">
        <v>340</v>
      </c>
      <c r="CS170">
        <v>456</v>
      </c>
      <c r="CT170" s="50">
        <v>310</v>
      </c>
      <c r="DA170">
        <v>124</v>
      </c>
      <c r="DB170">
        <v>432</v>
      </c>
      <c r="DC170">
        <v>35</v>
      </c>
      <c r="DD170">
        <v>211</v>
      </c>
      <c r="DE170" s="18">
        <v>292</v>
      </c>
      <c r="DI170">
        <v>35.299999999999997</v>
      </c>
      <c r="DJ170">
        <v>12.02</v>
      </c>
      <c r="DK170">
        <v>257</v>
      </c>
      <c r="DL170">
        <v>48</v>
      </c>
      <c r="DM170">
        <v>52.5</v>
      </c>
      <c r="DN170" s="18">
        <v>7.1</v>
      </c>
      <c r="DX170" s="18">
        <v>199</v>
      </c>
      <c r="EA170">
        <v>202.4</v>
      </c>
      <c r="EB170">
        <v>213</v>
      </c>
      <c r="EC170" s="18">
        <v>284.39999999999998</v>
      </c>
      <c r="EI170">
        <v>280</v>
      </c>
      <c r="EJ170">
        <v>257</v>
      </c>
      <c r="EK170">
        <v>53</v>
      </c>
      <c r="EL170" s="18">
        <v>390</v>
      </c>
      <c r="EM170" s="42">
        <v>448</v>
      </c>
      <c r="EN170" s="42">
        <v>313</v>
      </c>
      <c r="EO170" s="42">
        <v>290</v>
      </c>
      <c r="EP170" s="50">
        <v>328</v>
      </c>
    </row>
    <row r="171" spans="1:146" x14ac:dyDescent="0.2">
      <c r="A171" t="s">
        <v>352</v>
      </c>
      <c r="B171" t="s">
        <v>348</v>
      </c>
      <c r="C171" t="s">
        <v>366</v>
      </c>
      <c r="AJ171" s="46"/>
      <c r="BA171">
        <v>357</v>
      </c>
      <c r="BB171">
        <v>331</v>
      </c>
      <c r="BC171">
        <v>164</v>
      </c>
      <c r="BD171">
        <v>191</v>
      </c>
      <c r="BE171">
        <v>307</v>
      </c>
      <c r="BF171" s="18">
        <v>184</v>
      </c>
      <c r="BH171" s="18">
        <v>178.2</v>
      </c>
      <c r="CG171" s="18">
        <v>250</v>
      </c>
      <c r="CI171">
        <v>425</v>
      </c>
      <c r="CJ171">
        <v>361</v>
      </c>
      <c r="CK171" s="18">
        <v>216</v>
      </c>
      <c r="CL171" s="18">
        <v>420</v>
      </c>
      <c r="CP171" s="18">
        <v>220.6</v>
      </c>
      <c r="DW171" s="18">
        <v>220</v>
      </c>
      <c r="EE171" s="18">
        <v>143</v>
      </c>
      <c r="EF171" s="18">
        <v>215.4</v>
      </c>
      <c r="EG171" s="18">
        <v>240</v>
      </c>
      <c r="EH171" s="18">
        <v>220</v>
      </c>
    </row>
    <row r="172" spans="1:146" x14ac:dyDescent="0.2">
      <c r="A172" t="s">
        <v>354</v>
      </c>
      <c r="B172" t="s">
        <v>295</v>
      </c>
      <c r="C172" t="s">
        <v>368</v>
      </c>
      <c r="D172" s="17">
        <v>40</v>
      </c>
      <c r="E172" s="17" t="s">
        <v>42</v>
      </c>
      <c r="F172" s="17">
        <v>6.1</v>
      </c>
      <c r="G172" s="17">
        <v>448</v>
      </c>
      <c r="H172" s="17">
        <v>54</v>
      </c>
      <c r="I172" s="17" t="s">
        <v>42</v>
      </c>
      <c r="J172" s="17">
        <v>1.6</v>
      </c>
      <c r="K172" s="17">
        <v>347</v>
      </c>
      <c r="L172" s="17">
        <v>66</v>
      </c>
      <c r="M172" s="17">
        <v>299</v>
      </c>
      <c r="N172" s="17">
        <v>30</v>
      </c>
      <c r="O172" s="17">
        <v>52</v>
      </c>
      <c r="P172" s="17">
        <v>27</v>
      </c>
      <c r="Q172" s="17">
        <v>15</v>
      </c>
      <c r="R172" s="17" t="s">
        <v>42</v>
      </c>
      <c r="S172" s="17">
        <v>269</v>
      </c>
      <c r="T172" s="17" t="s">
        <v>42</v>
      </c>
      <c r="U172" s="17">
        <v>10</v>
      </c>
      <c r="V172" s="17">
        <v>9</v>
      </c>
      <c r="W172" s="18">
        <v>64</v>
      </c>
      <c r="AJ172" s="46">
        <v>9.1999999999999993</v>
      </c>
      <c r="AL172">
        <v>25.49</v>
      </c>
      <c r="AM172">
        <v>11.39</v>
      </c>
      <c r="AN172">
        <v>2.35</v>
      </c>
      <c r="AO172" s="18">
        <v>16.739999999999998</v>
      </c>
      <c r="AP172">
        <v>100</v>
      </c>
      <c r="AQ172">
        <v>8.4</v>
      </c>
      <c r="AR172">
        <v>10.3</v>
      </c>
      <c r="AS172">
        <v>12.1</v>
      </c>
      <c r="AT172" t="s">
        <v>42</v>
      </c>
      <c r="AU172">
        <v>11.6</v>
      </c>
      <c r="AV172">
        <v>71.5</v>
      </c>
      <c r="AW172" s="18">
        <v>7.42</v>
      </c>
      <c r="AY172" s="18">
        <v>27</v>
      </c>
      <c r="BA172">
        <v>15.29</v>
      </c>
      <c r="BB172">
        <v>81.03</v>
      </c>
      <c r="BC172">
        <v>15.2</v>
      </c>
      <c r="BD172">
        <v>69.97</v>
      </c>
      <c r="BE172">
        <v>15.04</v>
      </c>
      <c r="BF172" s="18">
        <v>100</v>
      </c>
      <c r="BO172" s="18">
        <v>16.28</v>
      </c>
      <c r="BQ172">
        <v>16.739999999999998</v>
      </c>
      <c r="BR172">
        <v>0.53</v>
      </c>
      <c r="BS172">
        <v>2.02</v>
      </c>
      <c r="BT172">
        <v>26.77</v>
      </c>
      <c r="BU172">
        <v>2.95</v>
      </c>
      <c r="BV172">
        <v>22.8</v>
      </c>
      <c r="BW172">
        <v>0.11</v>
      </c>
      <c r="BX172">
        <v>0.43</v>
      </c>
      <c r="BY172">
        <v>11.49</v>
      </c>
      <c r="BZ172">
        <v>0.7</v>
      </c>
      <c r="CA172">
        <v>5.45</v>
      </c>
      <c r="CB172">
        <v>0.2</v>
      </c>
      <c r="CC172">
        <v>0.2</v>
      </c>
      <c r="CD172">
        <v>2.35</v>
      </c>
      <c r="CE172" s="18">
        <v>3.14</v>
      </c>
      <c r="CF172" s="18">
        <v>28</v>
      </c>
      <c r="CG172" s="18">
        <v>42.77</v>
      </c>
      <c r="CH172" s="18">
        <v>3.46</v>
      </c>
      <c r="CL172" s="18">
        <v>25.79</v>
      </c>
    </row>
    <row r="173" spans="1:146" x14ac:dyDescent="0.2">
      <c r="A173" t="s">
        <v>356</v>
      </c>
      <c r="B173" t="s">
        <v>295</v>
      </c>
      <c r="C173" t="s">
        <v>370</v>
      </c>
      <c r="AJ173" s="46"/>
      <c r="BA173">
        <v>28.4</v>
      </c>
      <c r="BB173">
        <v>90.19</v>
      </c>
      <c r="BC173">
        <v>15.2</v>
      </c>
      <c r="BD173">
        <v>69.97</v>
      </c>
      <c r="BE173">
        <v>15.04</v>
      </c>
      <c r="BF173" s="18">
        <v>200</v>
      </c>
      <c r="CG173" s="18">
        <v>42.77</v>
      </c>
      <c r="CI173">
        <v>4.4000000000000004</v>
      </c>
      <c r="CJ173">
        <v>35</v>
      </c>
      <c r="CK173" s="18">
        <v>2.4500000000000002</v>
      </c>
      <c r="CL173" s="18">
        <v>25.79</v>
      </c>
    </row>
    <row r="174" spans="1:146" x14ac:dyDescent="0.2">
      <c r="A174" t="s">
        <v>358</v>
      </c>
      <c r="B174" t="s">
        <v>295</v>
      </c>
      <c r="C174" t="s">
        <v>372</v>
      </c>
      <c r="AJ174" s="46"/>
      <c r="BL174">
        <v>0.13</v>
      </c>
      <c r="BM174">
        <v>14.8</v>
      </c>
      <c r="BN174" s="18">
        <v>100</v>
      </c>
      <c r="BP174" s="18">
        <v>2.71</v>
      </c>
      <c r="CM174">
        <v>75</v>
      </c>
      <c r="CN174">
        <v>23.6</v>
      </c>
      <c r="CO174" s="18">
        <v>4.3</v>
      </c>
      <c r="ED174" s="18">
        <v>5.05</v>
      </c>
      <c r="EI174">
        <v>4</v>
      </c>
      <c r="EJ174">
        <v>2.25</v>
      </c>
      <c r="EK174">
        <v>0.18</v>
      </c>
    </row>
    <row r="175" spans="1:146" x14ac:dyDescent="0.2">
      <c r="A175" t="s">
        <v>360</v>
      </c>
      <c r="B175" t="s">
        <v>361</v>
      </c>
      <c r="C175" t="s">
        <v>373</v>
      </c>
      <c r="X175" s="17" t="s">
        <v>42</v>
      </c>
      <c r="Y175">
        <v>60</v>
      </c>
      <c r="Z175">
        <v>39</v>
      </c>
      <c r="AA175">
        <v>108</v>
      </c>
      <c r="AB175">
        <v>97</v>
      </c>
      <c r="AC175" t="s">
        <v>42</v>
      </c>
      <c r="AD175">
        <v>51</v>
      </c>
      <c r="AE175">
        <v>84</v>
      </c>
      <c r="AF175">
        <v>81</v>
      </c>
      <c r="AG175" s="18">
        <v>54</v>
      </c>
      <c r="AH175" s="18">
        <v>56</v>
      </c>
      <c r="AI175" s="18">
        <v>118</v>
      </c>
      <c r="AJ175" s="46">
        <v>11</v>
      </c>
      <c r="AL175">
        <v>66</v>
      </c>
      <c r="AM175">
        <v>63</v>
      </c>
      <c r="AN175">
        <v>46</v>
      </c>
      <c r="AO175" s="18">
        <v>92</v>
      </c>
      <c r="AX175" s="18">
        <v>115</v>
      </c>
      <c r="AY175" s="18">
        <v>72</v>
      </c>
      <c r="BG175" s="18">
        <v>70</v>
      </c>
      <c r="BI175" s="18">
        <v>64</v>
      </c>
      <c r="CF175" s="18">
        <v>57</v>
      </c>
      <c r="DW175" s="18">
        <v>89</v>
      </c>
      <c r="DZ175" s="18">
        <v>41</v>
      </c>
      <c r="EA175">
        <v>46</v>
      </c>
      <c r="EB175">
        <v>56</v>
      </c>
      <c r="EC175" s="18">
        <v>50</v>
      </c>
      <c r="EE175" s="18">
        <v>25</v>
      </c>
      <c r="EF175" s="18">
        <v>78</v>
      </c>
    </row>
    <row r="177" spans="1:138" x14ac:dyDescent="0.2">
      <c r="A177" t="s">
        <v>363</v>
      </c>
      <c r="B177" t="s">
        <v>341</v>
      </c>
      <c r="C177" t="s">
        <v>376</v>
      </c>
      <c r="AL177">
        <v>286</v>
      </c>
      <c r="AM177">
        <v>374</v>
      </c>
      <c r="AN177">
        <v>504</v>
      </c>
      <c r="AO177" s="18">
        <v>214</v>
      </c>
      <c r="BI177" s="18">
        <v>73.400000000000006</v>
      </c>
      <c r="BO177" s="18">
        <v>1449</v>
      </c>
      <c r="BQ177">
        <v>214</v>
      </c>
      <c r="BR177">
        <v>99.9</v>
      </c>
      <c r="BS177">
        <v>63.7</v>
      </c>
      <c r="BT177">
        <v>282</v>
      </c>
      <c r="BU177">
        <v>311</v>
      </c>
      <c r="BV177">
        <v>254</v>
      </c>
      <c r="BW177">
        <v>30.5</v>
      </c>
      <c r="BX177">
        <v>253</v>
      </c>
      <c r="BY177">
        <v>374</v>
      </c>
      <c r="BZ177">
        <v>200</v>
      </c>
      <c r="CA177">
        <v>343</v>
      </c>
      <c r="CB177">
        <v>52.5</v>
      </c>
      <c r="CC177">
        <v>286</v>
      </c>
      <c r="CD177">
        <v>504</v>
      </c>
      <c r="CE177" s="18">
        <v>217</v>
      </c>
      <c r="CH177" s="18">
        <v>198</v>
      </c>
      <c r="CL177" s="18">
        <v>33</v>
      </c>
      <c r="CM177">
        <v>11.6</v>
      </c>
      <c r="CN177">
        <v>471.5</v>
      </c>
      <c r="CO177" s="18">
        <v>137.5</v>
      </c>
      <c r="CU177">
        <v>2171</v>
      </c>
      <c r="CV177">
        <v>380</v>
      </c>
      <c r="CW177">
        <v>128</v>
      </c>
      <c r="CX177">
        <v>79</v>
      </c>
      <c r="CY177">
        <v>161</v>
      </c>
      <c r="CZ177" s="18">
        <v>575</v>
      </c>
      <c r="DA177">
        <v>52</v>
      </c>
      <c r="DB177">
        <v>392</v>
      </c>
      <c r="DC177">
        <v>236</v>
      </c>
      <c r="DD177">
        <v>27</v>
      </c>
      <c r="DE177" s="18">
        <v>699</v>
      </c>
      <c r="DO177" s="18">
        <v>478</v>
      </c>
      <c r="DX177" s="18">
        <v>215</v>
      </c>
      <c r="DY177" s="18">
        <v>306</v>
      </c>
      <c r="DZ177" s="18">
        <v>684</v>
      </c>
      <c r="EH177" s="18">
        <v>28</v>
      </c>
    </row>
    <row r="178" spans="1:138" x14ac:dyDescent="0.2">
      <c r="A178" t="s">
        <v>365</v>
      </c>
      <c r="B178" t="s">
        <v>341</v>
      </c>
      <c r="C178" t="s">
        <v>378</v>
      </c>
      <c r="AL178">
        <v>37.799999999999997</v>
      </c>
      <c r="AM178">
        <v>54.5</v>
      </c>
      <c r="AN178">
        <v>149</v>
      </c>
      <c r="AO178" s="18">
        <v>54.4</v>
      </c>
      <c r="BI178" s="18">
        <v>35.299999999999997</v>
      </c>
      <c r="BQ178">
        <v>54.4</v>
      </c>
      <c r="BR178">
        <v>49.9</v>
      </c>
      <c r="BS178">
        <v>126</v>
      </c>
      <c r="BT178">
        <v>45</v>
      </c>
      <c r="BU178">
        <v>28</v>
      </c>
      <c r="BV178">
        <v>81.5</v>
      </c>
      <c r="BW178">
        <v>9.4</v>
      </c>
      <c r="BX178">
        <v>21.6</v>
      </c>
      <c r="BY178">
        <v>54</v>
      </c>
      <c r="BZ178">
        <v>25</v>
      </c>
      <c r="CA178">
        <v>37.6</v>
      </c>
      <c r="CB178">
        <v>9.8000000000000007</v>
      </c>
      <c r="CC178">
        <v>37</v>
      </c>
      <c r="CD178">
        <v>149</v>
      </c>
      <c r="CE178" s="18">
        <v>12.6</v>
      </c>
    </row>
    <row r="179" spans="1:138" x14ac:dyDescent="0.2">
      <c r="A179" t="s">
        <v>367</v>
      </c>
      <c r="B179" t="s">
        <v>341</v>
      </c>
      <c r="C179" t="s">
        <v>379</v>
      </c>
      <c r="AL179">
        <v>56.5</v>
      </c>
      <c r="AM179">
        <v>68.8</v>
      </c>
      <c r="AN179">
        <v>49.3</v>
      </c>
      <c r="AO179" s="18">
        <v>44.4</v>
      </c>
      <c r="BI179" s="18">
        <v>97.8</v>
      </c>
      <c r="BQ179">
        <v>44.4</v>
      </c>
      <c r="BR179">
        <v>30.1</v>
      </c>
      <c r="BS179">
        <v>23.1</v>
      </c>
      <c r="BT179">
        <v>28</v>
      </c>
      <c r="BU179">
        <v>23</v>
      </c>
      <c r="BV179">
        <v>51.9</v>
      </c>
      <c r="BW179">
        <v>10.7</v>
      </c>
      <c r="BX179">
        <v>19.600000000000001</v>
      </c>
      <c r="BY179">
        <v>68</v>
      </c>
      <c r="BZ179">
        <v>20</v>
      </c>
      <c r="CA179">
        <v>19.5</v>
      </c>
      <c r="CB179">
        <v>23.4</v>
      </c>
      <c r="CC179">
        <v>56</v>
      </c>
      <c r="CD179">
        <v>49</v>
      </c>
      <c r="CE179" s="18">
        <v>26.8</v>
      </c>
      <c r="CU179">
        <v>115</v>
      </c>
      <c r="CV179">
        <v>112</v>
      </c>
      <c r="CX179">
        <v>88</v>
      </c>
      <c r="CZ179" s="18">
        <v>58</v>
      </c>
    </row>
    <row r="180" spans="1:138" x14ac:dyDescent="0.2">
      <c r="A180" t="s">
        <v>369</v>
      </c>
      <c r="B180" t="s">
        <v>341</v>
      </c>
      <c r="C180" t="s">
        <v>381</v>
      </c>
      <c r="AL180">
        <v>0.4</v>
      </c>
      <c r="AM180">
        <v>0.6</v>
      </c>
      <c r="AN180">
        <v>1.6</v>
      </c>
      <c r="AO180" s="18">
        <v>0.9</v>
      </c>
      <c r="BI180" s="18">
        <v>0.4</v>
      </c>
      <c r="BQ180">
        <v>0.9</v>
      </c>
      <c r="BR180">
        <v>1.1000000000000001</v>
      </c>
      <c r="BS180">
        <v>0.9</v>
      </c>
      <c r="BT180">
        <v>0.4</v>
      </c>
      <c r="BU180">
        <v>0.3</v>
      </c>
      <c r="BV180">
        <v>0.4</v>
      </c>
      <c r="BW180">
        <v>0.4</v>
      </c>
      <c r="BX180">
        <v>0.3</v>
      </c>
      <c r="BY180">
        <v>0.6</v>
      </c>
      <c r="BZ180">
        <v>1.5</v>
      </c>
      <c r="CA180">
        <v>0</v>
      </c>
      <c r="CB180">
        <v>0</v>
      </c>
      <c r="CC180">
        <v>0.1</v>
      </c>
      <c r="CD180">
        <v>1.6</v>
      </c>
      <c r="CE180" s="18">
        <v>0</v>
      </c>
      <c r="CU180">
        <v>17</v>
      </c>
      <c r="CV180">
        <v>8</v>
      </c>
      <c r="CX180">
        <v>2</v>
      </c>
      <c r="CZ180" s="18">
        <v>2</v>
      </c>
    </row>
    <row r="181" spans="1:138" x14ac:dyDescent="0.2">
      <c r="A181" t="s">
        <v>371</v>
      </c>
      <c r="B181" t="s">
        <v>341</v>
      </c>
      <c r="C181" t="s">
        <v>382</v>
      </c>
      <c r="CL181" s="18">
        <v>3157</v>
      </c>
    </row>
    <row r="182" spans="1:138" x14ac:dyDescent="0.2">
      <c r="BI182" s="18" t="s">
        <v>1236</v>
      </c>
    </row>
    <row r="183" spans="1:138" x14ac:dyDescent="0.2">
      <c r="A183" t="s">
        <v>374</v>
      </c>
      <c r="C183" t="s">
        <v>385</v>
      </c>
    </row>
    <row r="185" spans="1:138" x14ac:dyDescent="0.2">
      <c r="A185" t="s">
        <v>377</v>
      </c>
      <c r="C185" t="s">
        <v>387</v>
      </c>
    </row>
    <row r="187" spans="1:138" x14ac:dyDescent="0.2">
      <c r="A187" t="s">
        <v>380</v>
      </c>
      <c r="C187" t="s">
        <v>389</v>
      </c>
    </row>
    <row r="189" spans="1:138" x14ac:dyDescent="0.2">
      <c r="A189" s="2" t="s">
        <v>383</v>
      </c>
    </row>
    <row r="190" spans="1:138" x14ac:dyDescent="0.2">
      <c r="A190" t="s">
        <v>384</v>
      </c>
      <c r="B190" t="s">
        <v>98</v>
      </c>
    </row>
    <row r="191" spans="1:138" x14ac:dyDescent="0.2">
      <c r="A191" t="s">
        <v>386</v>
      </c>
      <c r="B191" t="s">
        <v>98</v>
      </c>
    </row>
    <row r="192" spans="1:138" x14ac:dyDescent="0.2">
      <c r="A192" t="s">
        <v>116</v>
      </c>
      <c r="B192" t="s">
        <v>98</v>
      </c>
    </row>
    <row r="194" spans="1:146" x14ac:dyDescent="0.2">
      <c r="A194" s="2" t="s">
        <v>388</v>
      </c>
    </row>
    <row r="195" spans="1:146" x14ac:dyDescent="0.2">
      <c r="A195" t="s">
        <v>390</v>
      </c>
      <c r="B195" t="s">
        <v>160</v>
      </c>
      <c r="C195" t="s">
        <v>398</v>
      </c>
      <c r="AY195" s="18">
        <v>6</v>
      </c>
      <c r="BA195">
        <v>17</v>
      </c>
      <c r="BB195">
        <v>12</v>
      </c>
      <c r="BC195">
        <v>8</v>
      </c>
      <c r="BD195">
        <v>11</v>
      </c>
      <c r="BE195">
        <v>11</v>
      </c>
      <c r="BG195" s="18">
        <v>6</v>
      </c>
      <c r="BL195">
        <v>2</v>
      </c>
      <c r="BM195">
        <v>12</v>
      </c>
      <c r="BN195" s="18" t="s">
        <v>42</v>
      </c>
      <c r="BQ195">
        <v>7</v>
      </c>
      <c r="BR195">
        <v>7</v>
      </c>
      <c r="BS195">
        <v>13</v>
      </c>
      <c r="BT195">
        <v>9</v>
      </c>
      <c r="BU195" t="s">
        <v>42</v>
      </c>
      <c r="BV195">
        <v>7</v>
      </c>
      <c r="BW195">
        <v>7</v>
      </c>
      <c r="BX195">
        <v>6</v>
      </c>
      <c r="BY195">
        <v>8</v>
      </c>
      <c r="BZ195">
        <v>8</v>
      </c>
      <c r="CA195">
        <v>13</v>
      </c>
      <c r="CB195">
        <v>4</v>
      </c>
      <c r="CC195">
        <v>10</v>
      </c>
      <c r="CD195">
        <v>8</v>
      </c>
      <c r="CE195" s="18">
        <v>9</v>
      </c>
      <c r="CH195" s="18" t="s">
        <v>42</v>
      </c>
      <c r="CM195">
        <v>13</v>
      </c>
      <c r="CN195">
        <v>13</v>
      </c>
      <c r="CO195" s="18">
        <v>16</v>
      </c>
      <c r="CP195" s="18">
        <v>5</v>
      </c>
      <c r="DA195">
        <v>5</v>
      </c>
      <c r="DB195">
        <v>7</v>
      </c>
      <c r="DC195">
        <v>5</v>
      </c>
      <c r="DD195">
        <v>9</v>
      </c>
      <c r="DE195" s="18">
        <v>10</v>
      </c>
      <c r="EA195">
        <v>6</v>
      </c>
      <c r="EB195">
        <v>14</v>
      </c>
    </row>
    <row r="196" spans="1:146" x14ac:dyDescent="0.2">
      <c r="A196" t="s">
        <v>391</v>
      </c>
      <c r="B196" t="s">
        <v>160</v>
      </c>
      <c r="C196" t="s">
        <v>400</v>
      </c>
      <c r="AP196">
        <v>6</v>
      </c>
      <c r="AQ196">
        <v>4</v>
      </c>
      <c r="AR196">
        <v>4</v>
      </c>
      <c r="AS196">
        <v>5</v>
      </c>
      <c r="AT196">
        <v>4</v>
      </c>
      <c r="AU196">
        <v>3</v>
      </c>
      <c r="AV196">
        <v>4</v>
      </c>
      <c r="AW196" s="18">
        <v>7</v>
      </c>
      <c r="BA196">
        <v>8</v>
      </c>
      <c r="BB196">
        <v>9</v>
      </c>
      <c r="BC196">
        <v>2</v>
      </c>
      <c r="BD196">
        <v>8</v>
      </c>
      <c r="BE196">
        <v>3</v>
      </c>
      <c r="BL196">
        <v>0</v>
      </c>
      <c r="BM196">
        <v>8</v>
      </c>
      <c r="BN196" s="18">
        <v>8</v>
      </c>
      <c r="BQ196" t="s">
        <v>42</v>
      </c>
      <c r="BR196" t="s">
        <v>42</v>
      </c>
      <c r="BS196" t="s">
        <v>42</v>
      </c>
      <c r="BT196" t="s">
        <v>42</v>
      </c>
      <c r="BU196" t="s">
        <v>42</v>
      </c>
      <c r="BV196" t="s">
        <v>42</v>
      </c>
      <c r="BW196" t="s">
        <v>42</v>
      </c>
      <c r="BX196" t="s">
        <v>42</v>
      </c>
      <c r="BY196" t="s">
        <v>42</v>
      </c>
      <c r="BZ196" t="s">
        <v>42</v>
      </c>
      <c r="CA196" t="s">
        <v>42</v>
      </c>
      <c r="CB196">
        <v>0</v>
      </c>
      <c r="CC196" t="s">
        <v>42</v>
      </c>
      <c r="CD196" t="s">
        <v>42</v>
      </c>
      <c r="CE196" s="18" t="s">
        <v>42</v>
      </c>
      <c r="CH196" s="18">
        <v>7</v>
      </c>
      <c r="CI196">
        <v>11</v>
      </c>
      <c r="CJ196">
        <v>4</v>
      </c>
      <c r="CK196" s="18">
        <v>4</v>
      </c>
      <c r="CM196">
        <v>4</v>
      </c>
      <c r="CN196">
        <v>3</v>
      </c>
      <c r="CO196" s="18">
        <v>10</v>
      </c>
      <c r="DA196">
        <v>3</v>
      </c>
      <c r="DB196">
        <v>5</v>
      </c>
      <c r="DC196">
        <v>3</v>
      </c>
      <c r="DD196">
        <v>1</v>
      </c>
      <c r="DE196" s="18">
        <v>5</v>
      </c>
      <c r="EA196">
        <v>4</v>
      </c>
      <c r="EB196">
        <v>12</v>
      </c>
      <c r="EC196" s="18">
        <v>6</v>
      </c>
    </row>
    <row r="197" spans="1:146" x14ac:dyDescent="0.2">
      <c r="A197" t="s">
        <v>392</v>
      </c>
      <c r="C197" t="s">
        <v>401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s="18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G197" s="18" t="b">
        <v>1</v>
      </c>
      <c r="BL197" t="b">
        <v>1</v>
      </c>
      <c r="BM197" t="b">
        <v>1</v>
      </c>
      <c r="BN197" s="18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0</v>
      </c>
      <c r="CC197" t="b">
        <v>1</v>
      </c>
      <c r="CD197" t="b">
        <v>1</v>
      </c>
      <c r="CE197" s="18" t="b">
        <v>1</v>
      </c>
      <c r="CH197" s="18" t="b">
        <v>1</v>
      </c>
      <c r="CI197" t="b">
        <v>1</v>
      </c>
      <c r="CJ197" t="b">
        <v>1</v>
      </c>
      <c r="CK197" s="18" t="b">
        <v>1</v>
      </c>
      <c r="CM197" t="b">
        <v>1</v>
      </c>
      <c r="CN197" t="b">
        <v>1</v>
      </c>
      <c r="CO197" s="18" t="b">
        <v>1</v>
      </c>
      <c r="CQ197" t="b">
        <v>1</v>
      </c>
      <c r="CR197" t="b">
        <v>1</v>
      </c>
      <c r="CS197" t="b">
        <v>1</v>
      </c>
      <c r="CT197" s="50" t="b">
        <v>1</v>
      </c>
      <c r="DA197" t="b">
        <v>1</v>
      </c>
      <c r="DB197" t="b">
        <v>1</v>
      </c>
      <c r="DC197" t="b">
        <v>1</v>
      </c>
      <c r="DD197" t="b">
        <v>1</v>
      </c>
      <c r="DE197" s="18" t="b">
        <v>1</v>
      </c>
      <c r="DF197" s="18" t="b">
        <v>1</v>
      </c>
      <c r="DG197" s="18" t="b">
        <v>1</v>
      </c>
      <c r="DI197" t="b">
        <v>0</v>
      </c>
      <c r="DJ197" t="b">
        <v>0</v>
      </c>
      <c r="DK197" t="b">
        <v>0</v>
      </c>
      <c r="DL197" t="b">
        <v>1</v>
      </c>
      <c r="DM197" t="b">
        <v>1</v>
      </c>
      <c r="DN197" s="18" t="b">
        <v>1</v>
      </c>
      <c r="EA197" t="b">
        <v>1</v>
      </c>
      <c r="EB197" t="b">
        <v>1</v>
      </c>
      <c r="EC197" s="18" t="b">
        <v>1</v>
      </c>
      <c r="EE197" s="18" t="b">
        <v>1</v>
      </c>
      <c r="EG197" s="18" t="b">
        <v>1</v>
      </c>
      <c r="EH197" s="18" t="b">
        <v>1</v>
      </c>
      <c r="EI197" t="b">
        <v>1</v>
      </c>
      <c r="EJ197" t="b">
        <v>1</v>
      </c>
      <c r="EM197" s="42" t="b">
        <v>1</v>
      </c>
      <c r="EN197" s="42" t="b">
        <v>1</v>
      </c>
      <c r="EO197" s="42" t="b">
        <v>1</v>
      </c>
      <c r="EP197" s="50" t="b">
        <v>1</v>
      </c>
    </row>
    <row r="198" spans="1:146" x14ac:dyDescent="0.2">
      <c r="A198" t="s">
        <v>393</v>
      </c>
      <c r="B198" t="s">
        <v>394</v>
      </c>
      <c r="C198" t="s">
        <v>403</v>
      </c>
      <c r="D198" s="17">
        <v>22</v>
      </c>
      <c r="E198" s="17">
        <v>11</v>
      </c>
      <c r="F198" s="17">
        <v>11</v>
      </c>
      <c r="G198" s="17">
        <v>20</v>
      </c>
      <c r="H198" s="17">
        <v>10</v>
      </c>
      <c r="I198" s="17">
        <v>10</v>
      </c>
      <c r="J198" s="17">
        <v>10</v>
      </c>
      <c r="K198" s="17">
        <v>10</v>
      </c>
      <c r="L198" s="17">
        <v>21</v>
      </c>
      <c r="M198" s="17">
        <v>10</v>
      </c>
      <c r="N198" s="17">
        <v>10</v>
      </c>
      <c r="O198" s="17">
        <v>11</v>
      </c>
      <c r="P198" s="17">
        <v>21</v>
      </c>
      <c r="Q198" s="17">
        <v>10</v>
      </c>
      <c r="R198" s="17">
        <v>11</v>
      </c>
      <c r="S198" s="17">
        <v>11</v>
      </c>
      <c r="T198" s="17">
        <v>11</v>
      </c>
      <c r="U198" s="17">
        <v>10</v>
      </c>
      <c r="V198" s="17">
        <v>10</v>
      </c>
      <c r="W198" s="18">
        <v>10</v>
      </c>
    </row>
    <row r="200" spans="1:146" x14ac:dyDescent="0.2">
      <c r="A200" s="2" t="s">
        <v>395</v>
      </c>
    </row>
    <row r="201" spans="1:146" x14ac:dyDescent="0.2">
      <c r="A201" s="1" t="s">
        <v>396</v>
      </c>
      <c r="B201" s="1" t="s">
        <v>92</v>
      </c>
      <c r="C201" t="s">
        <v>405</v>
      </c>
      <c r="D201" s="17" t="b">
        <v>0</v>
      </c>
      <c r="E201" s="17" t="b">
        <v>0</v>
      </c>
      <c r="F201" s="17" t="b">
        <v>1</v>
      </c>
      <c r="G201" s="17" t="b">
        <v>0</v>
      </c>
      <c r="H201" s="17" t="b">
        <v>0</v>
      </c>
      <c r="I201" s="17" t="b">
        <v>0</v>
      </c>
      <c r="J201" s="17" t="b">
        <v>1</v>
      </c>
      <c r="K201" s="17" t="b">
        <v>1</v>
      </c>
      <c r="L201" s="17" t="b">
        <v>1</v>
      </c>
      <c r="M201" s="17" t="b">
        <v>1</v>
      </c>
      <c r="N201" s="17" t="b">
        <v>1</v>
      </c>
      <c r="O201" s="17" t="b">
        <v>0</v>
      </c>
      <c r="P201" s="17" t="b">
        <v>1</v>
      </c>
      <c r="Q201" s="17" t="b">
        <v>0</v>
      </c>
      <c r="R201" s="17" t="b">
        <v>1</v>
      </c>
      <c r="S201" s="17" t="b">
        <v>1</v>
      </c>
      <c r="T201" s="17" t="b">
        <v>0</v>
      </c>
      <c r="U201" s="17" t="b">
        <v>1</v>
      </c>
      <c r="V201" s="17" t="b">
        <v>0</v>
      </c>
      <c r="W201" s="18" t="b">
        <v>1</v>
      </c>
      <c r="AH201" s="18" t="b">
        <v>1</v>
      </c>
      <c r="AL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1</v>
      </c>
      <c r="AU201" t="b">
        <v>1</v>
      </c>
      <c r="AV201" t="b">
        <v>0</v>
      </c>
      <c r="AW201" s="18" t="b">
        <v>0</v>
      </c>
      <c r="AX201" s="18" t="b">
        <v>1</v>
      </c>
      <c r="AY201" s="18" t="b">
        <v>1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s="18" t="b">
        <v>0</v>
      </c>
      <c r="BG201" s="18" t="b">
        <v>1</v>
      </c>
      <c r="BK201" s="18" t="b">
        <v>1</v>
      </c>
      <c r="BL201" t="b">
        <v>0</v>
      </c>
      <c r="BM201" t="b">
        <v>1</v>
      </c>
      <c r="BN201" s="18" t="b">
        <v>0</v>
      </c>
      <c r="BQ201" t="b">
        <v>1</v>
      </c>
      <c r="BS201" t="b">
        <v>1</v>
      </c>
      <c r="BW201" t="b">
        <v>1</v>
      </c>
      <c r="CB201" t="b">
        <v>1</v>
      </c>
      <c r="CD201" t="b">
        <v>1</v>
      </c>
      <c r="CI201" t="b">
        <v>1</v>
      </c>
      <c r="CM201" t="b">
        <v>1</v>
      </c>
      <c r="CN201" t="b">
        <v>1</v>
      </c>
      <c r="CP201" s="18" t="b">
        <v>0</v>
      </c>
      <c r="CQ201" t="b">
        <v>1</v>
      </c>
      <c r="CR201" t="b">
        <v>0</v>
      </c>
      <c r="CS201" t="b">
        <v>1</v>
      </c>
      <c r="CT201" s="50" t="b">
        <v>1</v>
      </c>
      <c r="DB201" t="b">
        <v>1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s="18" t="b">
        <v>0</v>
      </c>
    </row>
    <row r="202" spans="1:146" x14ac:dyDescent="0.2">
      <c r="A202" s="4" t="s">
        <v>397</v>
      </c>
      <c r="B202" t="s">
        <v>160</v>
      </c>
      <c r="C202" t="s">
        <v>407</v>
      </c>
      <c r="BM202">
        <v>5</v>
      </c>
      <c r="CI202">
        <v>1</v>
      </c>
    </row>
    <row r="203" spans="1:146" x14ac:dyDescent="0.2">
      <c r="A203" s="12" t="s">
        <v>399</v>
      </c>
      <c r="B203" s="1" t="s">
        <v>92</v>
      </c>
      <c r="C203" t="s">
        <v>408</v>
      </c>
      <c r="D203" s="17" t="b">
        <v>1</v>
      </c>
      <c r="E203" s="17" t="b">
        <v>1</v>
      </c>
      <c r="F203" s="17" t="b">
        <v>0</v>
      </c>
      <c r="G203" s="17" t="b">
        <v>1</v>
      </c>
      <c r="H203" s="17" t="b">
        <v>1</v>
      </c>
      <c r="I203" s="17" t="b">
        <v>1</v>
      </c>
      <c r="J203" s="17" t="b">
        <v>0</v>
      </c>
      <c r="K203" s="17" t="b">
        <v>0</v>
      </c>
      <c r="L203" s="17" t="b">
        <v>0</v>
      </c>
      <c r="M203" s="17" t="b">
        <v>0</v>
      </c>
      <c r="N203" s="17" t="b">
        <v>0</v>
      </c>
      <c r="O203" s="17" t="b">
        <v>1</v>
      </c>
      <c r="P203" s="17" t="b">
        <v>1</v>
      </c>
      <c r="Q203" s="17" t="b">
        <v>0</v>
      </c>
      <c r="R203" s="17" t="b">
        <v>0</v>
      </c>
      <c r="S203" s="17" t="b">
        <v>0</v>
      </c>
      <c r="T203" s="17" t="b">
        <v>0</v>
      </c>
      <c r="U203" s="17" t="b">
        <v>0</v>
      </c>
      <c r="V203" s="17" t="b">
        <v>0</v>
      </c>
      <c r="W203" s="18" t="b">
        <v>1</v>
      </c>
      <c r="AH203" s="18" t="b">
        <v>1</v>
      </c>
      <c r="AL203" t="b">
        <v>1</v>
      </c>
      <c r="AP203" t="b">
        <v>1</v>
      </c>
      <c r="AQ203" t="b">
        <v>1</v>
      </c>
      <c r="AR203" t="b">
        <v>1</v>
      </c>
      <c r="AS203" t="b">
        <v>0</v>
      </c>
      <c r="AT203" t="b">
        <v>0</v>
      </c>
      <c r="AU203" t="b">
        <v>0</v>
      </c>
      <c r="AV203" t="b">
        <v>1</v>
      </c>
      <c r="AW203" s="18" t="b">
        <v>1</v>
      </c>
      <c r="AX203" s="18" t="b">
        <v>0</v>
      </c>
      <c r="AY203" s="18" t="b">
        <v>0</v>
      </c>
      <c r="AZ203" s="18" t="b">
        <v>1</v>
      </c>
      <c r="BA203" t="b">
        <v>1</v>
      </c>
      <c r="BB203" t="b">
        <v>0</v>
      </c>
      <c r="BC203" t="b">
        <v>0</v>
      </c>
      <c r="BD203" t="b">
        <v>1</v>
      </c>
      <c r="BE203" t="b">
        <v>0</v>
      </c>
      <c r="BF203" s="18" t="b">
        <v>1</v>
      </c>
      <c r="BL203" t="b">
        <v>0</v>
      </c>
      <c r="BM203" t="b">
        <v>0</v>
      </c>
      <c r="BN203" s="18" t="b">
        <v>1</v>
      </c>
      <c r="BT203" t="b">
        <v>1</v>
      </c>
      <c r="CA203" t="b">
        <v>1</v>
      </c>
      <c r="CC203" t="b">
        <v>1</v>
      </c>
      <c r="CH203" s="18" t="b">
        <v>1</v>
      </c>
      <c r="CI203" t="b">
        <v>1</v>
      </c>
      <c r="CO203" s="18" t="b">
        <v>1</v>
      </c>
      <c r="CP203" s="18" t="b">
        <v>0</v>
      </c>
      <c r="CQ203" t="b">
        <v>0</v>
      </c>
      <c r="CR203" t="b">
        <v>0</v>
      </c>
      <c r="CS203" t="b">
        <v>1</v>
      </c>
      <c r="CT203" s="50" t="b">
        <v>0</v>
      </c>
      <c r="DF203" s="18" t="b">
        <v>1</v>
      </c>
      <c r="DG203" s="18" t="b">
        <v>1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s="18" t="b">
        <v>0</v>
      </c>
      <c r="DY203" s="18" t="b">
        <v>1</v>
      </c>
      <c r="EB203" t="b">
        <v>1</v>
      </c>
      <c r="EC203" s="18" t="b">
        <v>1</v>
      </c>
      <c r="EG203" s="18" t="b">
        <v>1</v>
      </c>
      <c r="EI203" t="b">
        <v>1</v>
      </c>
      <c r="EJ203" t="b">
        <v>1</v>
      </c>
    </row>
    <row r="204" spans="1:146" x14ac:dyDescent="0.2">
      <c r="A204" s="4" t="s">
        <v>397</v>
      </c>
      <c r="B204" t="s">
        <v>160</v>
      </c>
      <c r="C204" t="s">
        <v>409</v>
      </c>
      <c r="BN204" s="18">
        <v>5</v>
      </c>
      <c r="CI204">
        <v>4</v>
      </c>
    </row>
    <row r="205" spans="1:146" x14ac:dyDescent="0.2">
      <c r="A205" s="1" t="s">
        <v>402</v>
      </c>
      <c r="B205" s="1" t="s">
        <v>92</v>
      </c>
      <c r="C205" t="s">
        <v>411</v>
      </c>
      <c r="D205" s="17" t="b">
        <v>1</v>
      </c>
      <c r="E205" s="17" t="b">
        <v>1</v>
      </c>
      <c r="F205" s="17" t="b">
        <v>1</v>
      </c>
      <c r="G205" s="17" t="b">
        <v>1</v>
      </c>
      <c r="H205" s="17" t="b">
        <v>1</v>
      </c>
      <c r="I205" s="17" t="b">
        <v>1</v>
      </c>
      <c r="J205" s="17" t="b">
        <v>1</v>
      </c>
      <c r="K205" s="17" t="b">
        <v>1</v>
      </c>
      <c r="L205" s="17" t="b">
        <v>1</v>
      </c>
      <c r="M205" s="17" t="b">
        <v>1</v>
      </c>
      <c r="N205" s="17" t="b">
        <v>1</v>
      </c>
      <c r="O205" s="17" t="b">
        <v>1</v>
      </c>
      <c r="P205" s="17" t="b">
        <v>1</v>
      </c>
      <c r="Q205" s="17" t="b">
        <v>0</v>
      </c>
      <c r="R205" s="17" t="b">
        <v>1</v>
      </c>
      <c r="S205" s="17" t="b">
        <v>0</v>
      </c>
      <c r="T205" s="17" t="b">
        <v>1</v>
      </c>
      <c r="U205" s="17" t="b">
        <v>1</v>
      </c>
      <c r="V205" s="17" t="b">
        <v>0</v>
      </c>
      <c r="W205" s="18" t="b">
        <v>1</v>
      </c>
      <c r="X205" s="17" t="b">
        <v>0</v>
      </c>
      <c r="Y205" t="b">
        <v>0</v>
      </c>
      <c r="Z205" t="b">
        <v>0</v>
      </c>
      <c r="AA205" t="b">
        <v>1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s="18" t="b">
        <v>0</v>
      </c>
      <c r="AH205" s="18" t="b">
        <v>1</v>
      </c>
      <c r="AL205" t="b">
        <v>1</v>
      </c>
      <c r="AM205" t="b">
        <v>1</v>
      </c>
      <c r="AN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s="18" t="b">
        <v>1</v>
      </c>
      <c r="AZ205" s="18" t="b">
        <v>1</v>
      </c>
      <c r="BA205" t="b">
        <v>1</v>
      </c>
      <c r="BB205" t="b">
        <v>1</v>
      </c>
      <c r="BC205" t="b">
        <v>0</v>
      </c>
      <c r="BD205" t="b">
        <v>1</v>
      </c>
      <c r="BE205" t="b">
        <v>1</v>
      </c>
      <c r="BF205" s="18" t="b">
        <v>1</v>
      </c>
      <c r="BG205" s="18" t="b">
        <v>1</v>
      </c>
      <c r="BK205" s="18" t="b">
        <v>1</v>
      </c>
      <c r="BL205" t="b">
        <v>0</v>
      </c>
      <c r="BM205" t="b">
        <v>1</v>
      </c>
      <c r="BN205" s="18" t="b">
        <v>1</v>
      </c>
      <c r="BO205" s="18" t="b">
        <v>1</v>
      </c>
      <c r="BS205" t="b">
        <v>1</v>
      </c>
      <c r="BT205" t="b">
        <v>1</v>
      </c>
      <c r="BV205" t="b">
        <v>1</v>
      </c>
      <c r="BY205" t="b">
        <v>1</v>
      </c>
      <c r="CA205" t="b">
        <v>1</v>
      </c>
      <c r="CC205" t="b">
        <v>1</v>
      </c>
      <c r="CD205" t="b">
        <v>1</v>
      </c>
      <c r="CE205" s="18" t="b">
        <v>1</v>
      </c>
      <c r="CF205" s="18" t="b">
        <v>1</v>
      </c>
      <c r="CG205" s="18" t="b">
        <v>1</v>
      </c>
      <c r="CH205" s="18" t="b">
        <v>1</v>
      </c>
      <c r="CI205" t="b">
        <v>1</v>
      </c>
      <c r="CJ205" t="b">
        <v>1</v>
      </c>
      <c r="CK205" s="18" t="b">
        <v>1</v>
      </c>
      <c r="CM205" t="b">
        <v>1</v>
      </c>
      <c r="CN205" t="b">
        <v>0</v>
      </c>
      <c r="CO205" s="18" t="b">
        <v>1</v>
      </c>
      <c r="CP205" s="18" t="b">
        <v>0</v>
      </c>
      <c r="CQ205" t="b">
        <v>1</v>
      </c>
      <c r="CR205" t="b">
        <v>0</v>
      </c>
      <c r="CS205" t="b">
        <v>1</v>
      </c>
      <c r="CT205" s="50" t="b">
        <v>1</v>
      </c>
      <c r="DA205" t="b">
        <v>1</v>
      </c>
      <c r="DB205" t="b">
        <v>1</v>
      </c>
      <c r="DC205" t="b">
        <v>1</v>
      </c>
      <c r="DD205" t="b">
        <v>0</v>
      </c>
      <c r="DE205" s="18" t="b">
        <v>1</v>
      </c>
      <c r="DG205" s="18" t="b">
        <v>1</v>
      </c>
      <c r="DI205" t="b">
        <v>0</v>
      </c>
      <c r="DJ205" t="b">
        <v>0</v>
      </c>
      <c r="DK205" t="b">
        <v>0</v>
      </c>
      <c r="DL205" t="b">
        <v>1</v>
      </c>
      <c r="DM205" t="b">
        <v>1</v>
      </c>
      <c r="DN205" s="18" t="b">
        <v>1</v>
      </c>
      <c r="DW205" s="18" t="b">
        <v>1</v>
      </c>
      <c r="DY205" s="18" t="b">
        <v>1</v>
      </c>
      <c r="EA205" t="b">
        <v>1</v>
      </c>
      <c r="EB205" t="b">
        <v>1</v>
      </c>
      <c r="EC205" s="18" t="b">
        <v>1</v>
      </c>
      <c r="EG205" s="18" t="b">
        <v>1</v>
      </c>
      <c r="EI205" t="b">
        <v>1</v>
      </c>
      <c r="EJ205" t="b">
        <v>1</v>
      </c>
    </row>
    <row r="206" spans="1:146" x14ac:dyDescent="0.2">
      <c r="A206" s="4" t="s">
        <v>397</v>
      </c>
      <c r="B206" t="s">
        <v>160</v>
      </c>
      <c r="C206" t="s">
        <v>413</v>
      </c>
      <c r="BM206">
        <v>4</v>
      </c>
      <c r="BN206" s="18">
        <v>10</v>
      </c>
      <c r="CJ206">
        <v>1.5</v>
      </c>
      <c r="CK206" s="18">
        <v>2</v>
      </c>
    </row>
    <row r="207" spans="1:146" x14ac:dyDescent="0.2">
      <c r="A207" s="1" t="s">
        <v>404</v>
      </c>
      <c r="B207" s="1" t="s">
        <v>92</v>
      </c>
      <c r="C207" t="s">
        <v>414</v>
      </c>
      <c r="D207" s="17" t="b">
        <v>0</v>
      </c>
      <c r="E207" s="17" t="b">
        <v>0</v>
      </c>
      <c r="F207" s="17" t="b">
        <v>0</v>
      </c>
      <c r="G207" s="17" t="b">
        <v>0</v>
      </c>
      <c r="H207" s="17" t="b">
        <v>0</v>
      </c>
      <c r="I207" s="17" t="b">
        <v>0</v>
      </c>
      <c r="J207" s="17" t="b">
        <v>0</v>
      </c>
      <c r="K207" s="17" t="b">
        <v>0</v>
      </c>
      <c r="L207" s="17" t="b">
        <v>0</v>
      </c>
      <c r="M207" s="17" t="b">
        <v>0</v>
      </c>
      <c r="N207" s="17" t="b">
        <v>0</v>
      </c>
      <c r="O207" s="17" t="b">
        <v>0</v>
      </c>
      <c r="P207" s="17" t="b">
        <v>0</v>
      </c>
      <c r="Q207" s="17" t="b">
        <v>0</v>
      </c>
      <c r="R207" s="17" t="b">
        <v>0</v>
      </c>
      <c r="S207" s="17" t="b">
        <v>0</v>
      </c>
      <c r="T207" s="17" t="b">
        <v>0</v>
      </c>
      <c r="U207" s="17" t="b">
        <v>0</v>
      </c>
      <c r="V207" s="17" t="b">
        <v>0</v>
      </c>
      <c r="W207" s="18" t="b">
        <v>0</v>
      </c>
      <c r="AH207" s="18" t="b">
        <v>1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s="18" t="b">
        <v>0</v>
      </c>
      <c r="BT207" t="b">
        <v>1</v>
      </c>
      <c r="CQ207" t="b">
        <v>0</v>
      </c>
      <c r="CR207" t="b">
        <v>0</v>
      </c>
      <c r="CS207" t="b">
        <v>0</v>
      </c>
      <c r="CT207" s="50" t="b">
        <v>0</v>
      </c>
      <c r="DF207" s="18" t="b">
        <v>1</v>
      </c>
      <c r="EI207" t="b">
        <v>1</v>
      </c>
    </row>
    <row r="208" spans="1:146" x14ac:dyDescent="0.2">
      <c r="A208" s="4" t="s">
        <v>397</v>
      </c>
      <c r="B208" t="s">
        <v>160</v>
      </c>
      <c r="C208" t="s">
        <v>416</v>
      </c>
    </row>
    <row r="209" spans="1:146" x14ac:dyDescent="0.2">
      <c r="A209" s="1" t="s">
        <v>406</v>
      </c>
      <c r="B209" t="s">
        <v>92</v>
      </c>
      <c r="C209" t="s">
        <v>417</v>
      </c>
      <c r="AP209" t="b">
        <v>1</v>
      </c>
      <c r="BN209" s="18" t="b">
        <v>1</v>
      </c>
    </row>
    <row r="210" spans="1:146" x14ac:dyDescent="0.2">
      <c r="A210" s="4"/>
    </row>
    <row r="212" spans="1:146" x14ac:dyDescent="0.2">
      <c r="A212" s="2" t="s">
        <v>410</v>
      </c>
    </row>
    <row r="213" spans="1:146" x14ac:dyDescent="0.2">
      <c r="A213" s="1" t="s">
        <v>412</v>
      </c>
      <c r="B213" s="1" t="s">
        <v>92</v>
      </c>
      <c r="C213" t="s">
        <v>421</v>
      </c>
      <c r="D213" s="17" t="b">
        <v>0</v>
      </c>
      <c r="E213" s="17" t="b">
        <v>0</v>
      </c>
      <c r="F213" s="17" t="b">
        <v>0</v>
      </c>
      <c r="G213" s="17" t="b">
        <v>0</v>
      </c>
      <c r="H213" s="17" t="b">
        <v>0</v>
      </c>
      <c r="I213" s="17" t="b">
        <v>0</v>
      </c>
      <c r="J213" s="17" t="b">
        <v>0</v>
      </c>
      <c r="K213" s="17" t="b">
        <v>0</v>
      </c>
      <c r="L213" s="17" t="b">
        <v>0</v>
      </c>
      <c r="M213" s="17" t="b">
        <v>0</v>
      </c>
      <c r="N213" s="17" t="b">
        <v>0</v>
      </c>
      <c r="O213" s="17" t="b">
        <v>0</v>
      </c>
      <c r="P213" s="17" t="b">
        <v>0</v>
      </c>
      <c r="Q213" s="17" t="b">
        <v>0</v>
      </c>
      <c r="R213" s="17" t="b">
        <v>0</v>
      </c>
      <c r="S213" s="17" t="b">
        <v>0</v>
      </c>
      <c r="T213" s="17" t="b">
        <v>0</v>
      </c>
      <c r="U213" s="17" t="b">
        <v>1</v>
      </c>
      <c r="V213" s="17" t="b">
        <v>1</v>
      </c>
      <c r="W213" s="18" t="b">
        <v>0</v>
      </c>
      <c r="X213" s="17" t="b">
        <v>0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0</v>
      </c>
      <c r="AE213" t="b">
        <v>1</v>
      </c>
      <c r="AF213" t="b">
        <v>1</v>
      </c>
      <c r="AG213" s="18" t="b">
        <v>1</v>
      </c>
      <c r="AH213" s="18" t="s">
        <v>42</v>
      </c>
      <c r="AP213" t="b">
        <v>1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1</v>
      </c>
      <c r="AW213" s="18" t="b">
        <v>0</v>
      </c>
      <c r="AY213" s="18" t="b">
        <v>0</v>
      </c>
      <c r="AZ213" s="18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s="18" t="b">
        <v>1</v>
      </c>
      <c r="BG213" s="18" t="b">
        <v>1</v>
      </c>
      <c r="BJ213" s="17" t="b">
        <v>1</v>
      </c>
      <c r="BK213" s="18" t="b">
        <v>1</v>
      </c>
      <c r="BO213" s="18" t="b">
        <v>1</v>
      </c>
      <c r="CA213" t="b">
        <v>1</v>
      </c>
      <c r="CG213" s="18" t="b">
        <v>1</v>
      </c>
      <c r="CH213" s="18" t="b">
        <v>1</v>
      </c>
      <c r="CI213" t="b">
        <v>1</v>
      </c>
      <c r="CL213" s="18" t="b">
        <v>1</v>
      </c>
      <c r="CM213" t="b">
        <v>0</v>
      </c>
      <c r="CN213" t="b">
        <v>0</v>
      </c>
      <c r="CO213" s="18" t="b">
        <v>1</v>
      </c>
      <c r="CP213" s="18" t="b">
        <v>0</v>
      </c>
      <c r="CQ213" t="b">
        <v>1</v>
      </c>
      <c r="CR213" t="b">
        <v>1</v>
      </c>
      <c r="CS213" t="b">
        <v>0</v>
      </c>
      <c r="CT213" s="50" t="b">
        <v>1</v>
      </c>
      <c r="DB213" t="b">
        <v>1</v>
      </c>
      <c r="DI213" t="b">
        <v>1</v>
      </c>
      <c r="DJ213" t="b">
        <v>1</v>
      </c>
      <c r="DK213" t="b">
        <v>1</v>
      </c>
      <c r="DL213" t="b">
        <v>1</v>
      </c>
      <c r="DM213" t="b">
        <v>1</v>
      </c>
      <c r="DN213" s="18" t="b">
        <v>1</v>
      </c>
      <c r="DP213" t="b">
        <v>1</v>
      </c>
      <c r="DQ213" t="b">
        <v>1</v>
      </c>
      <c r="DR213" t="b">
        <v>1</v>
      </c>
      <c r="DS213" t="b">
        <v>1</v>
      </c>
      <c r="DT213" t="b">
        <v>1</v>
      </c>
      <c r="DU213" t="b">
        <v>1</v>
      </c>
      <c r="DV213" s="18" t="b">
        <v>1</v>
      </c>
      <c r="DX213" s="18" t="b">
        <v>1</v>
      </c>
      <c r="DY213" s="18" t="b">
        <v>1</v>
      </c>
      <c r="DZ213" s="18" t="b">
        <v>1</v>
      </c>
      <c r="EA213" t="b">
        <v>1</v>
      </c>
      <c r="EB213" t="b">
        <v>1</v>
      </c>
      <c r="EC213" s="18" t="b">
        <v>1</v>
      </c>
      <c r="EG213" s="18" t="b">
        <v>1</v>
      </c>
      <c r="EM213" t="b">
        <v>1</v>
      </c>
      <c r="EO213" t="b">
        <v>1</v>
      </c>
    </row>
    <row r="214" spans="1:146" x14ac:dyDescent="0.2">
      <c r="B214" t="s">
        <v>160</v>
      </c>
    </row>
    <row r="215" spans="1:146" x14ac:dyDescent="0.2">
      <c r="A215" s="1" t="s">
        <v>415</v>
      </c>
      <c r="B215" s="1" t="s">
        <v>92</v>
      </c>
      <c r="C215" t="s">
        <v>423</v>
      </c>
      <c r="X215" s="17" t="b">
        <v>1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s="18" t="b">
        <v>1</v>
      </c>
      <c r="AI215" s="18" t="b">
        <v>1</v>
      </c>
      <c r="AJ215" s="42" t="b">
        <v>1</v>
      </c>
      <c r="AT215" t="b">
        <v>1</v>
      </c>
      <c r="AU215" t="b">
        <v>1</v>
      </c>
      <c r="AW215" s="18" t="b">
        <v>1</v>
      </c>
      <c r="AY215" s="18" t="b">
        <v>1</v>
      </c>
      <c r="BA215" t="b">
        <v>1</v>
      </c>
      <c r="BB215" t="b">
        <v>0</v>
      </c>
      <c r="BC215" t="b">
        <v>1</v>
      </c>
      <c r="BD215" t="b">
        <v>0</v>
      </c>
      <c r="BE215" t="b">
        <v>0</v>
      </c>
      <c r="BF215" s="18" t="b">
        <v>0</v>
      </c>
      <c r="BG215" s="18" t="b">
        <v>1</v>
      </c>
      <c r="CM215" t="b">
        <v>0</v>
      </c>
      <c r="CN215" t="b">
        <v>1</v>
      </c>
      <c r="CO215" s="18" t="b">
        <v>1</v>
      </c>
      <c r="CP215" s="18" t="b">
        <v>0</v>
      </c>
      <c r="DG215" s="18" t="b">
        <v>1</v>
      </c>
      <c r="DP215" t="b">
        <v>1</v>
      </c>
      <c r="DQ215" t="b">
        <v>1</v>
      </c>
      <c r="DR215" t="b">
        <v>1</v>
      </c>
      <c r="DS215" t="b">
        <v>1</v>
      </c>
      <c r="DT215" t="b">
        <v>1</v>
      </c>
      <c r="DU215" t="b">
        <v>1</v>
      </c>
      <c r="DV215" s="18" t="b">
        <v>1</v>
      </c>
      <c r="DW215" s="18" t="b">
        <v>1</v>
      </c>
      <c r="DZ215" s="18" t="b">
        <v>1</v>
      </c>
      <c r="ED215" s="18" t="b">
        <v>1</v>
      </c>
    </row>
    <row r="216" spans="1:146" x14ac:dyDescent="0.2">
      <c r="B216" t="s">
        <v>160</v>
      </c>
    </row>
    <row r="217" spans="1:146" x14ac:dyDescent="0.2">
      <c r="A217" s="1" t="s">
        <v>418</v>
      </c>
      <c r="B217" s="1" t="s">
        <v>92</v>
      </c>
      <c r="C217" t="s">
        <v>425</v>
      </c>
      <c r="X217" s="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s="18" t="b">
        <v>1</v>
      </c>
      <c r="AH217" s="18" t="b">
        <v>1</v>
      </c>
      <c r="AI217" s="18" t="b">
        <v>1</v>
      </c>
      <c r="AJ217" s="42" t="b">
        <v>1</v>
      </c>
      <c r="AX217" s="18" t="b">
        <v>1</v>
      </c>
      <c r="BH217" s="18" t="b">
        <v>1</v>
      </c>
      <c r="CG217" s="18" t="b">
        <v>1</v>
      </c>
      <c r="CM217" t="b">
        <v>0</v>
      </c>
      <c r="CN217" t="b">
        <v>1</v>
      </c>
      <c r="CO217" s="18" t="b">
        <v>1</v>
      </c>
      <c r="CP217" s="18" t="b">
        <v>0</v>
      </c>
      <c r="DG217" s="18" t="b">
        <v>1</v>
      </c>
      <c r="DP217" t="b">
        <v>1</v>
      </c>
      <c r="DQ217" t="b">
        <v>1</v>
      </c>
      <c r="DR217" t="b">
        <v>1</v>
      </c>
      <c r="DS217" t="b">
        <v>1</v>
      </c>
      <c r="DT217" t="b">
        <v>1</v>
      </c>
      <c r="DU217" t="b">
        <v>0</v>
      </c>
      <c r="DV217" s="18" t="b">
        <v>1</v>
      </c>
      <c r="DW217" s="18" t="b">
        <v>1</v>
      </c>
      <c r="ED217" s="18" t="b">
        <v>1</v>
      </c>
      <c r="EF217" s="18" t="b">
        <v>1</v>
      </c>
      <c r="EG217" s="18" t="b">
        <v>1</v>
      </c>
    </row>
    <row r="218" spans="1:146" x14ac:dyDescent="0.2">
      <c r="B218" t="s">
        <v>160</v>
      </c>
    </row>
    <row r="219" spans="1:146" x14ac:dyDescent="0.2">
      <c r="A219" s="1" t="s">
        <v>419</v>
      </c>
      <c r="B219" s="1" t="s">
        <v>92</v>
      </c>
      <c r="C219" t="s">
        <v>427</v>
      </c>
      <c r="BZ219" t="b">
        <v>1</v>
      </c>
      <c r="CC219" t="b">
        <v>1</v>
      </c>
      <c r="CP219" s="18" t="b">
        <v>0</v>
      </c>
      <c r="CQ219" t="b">
        <v>1</v>
      </c>
      <c r="CR219" t="b">
        <v>1</v>
      </c>
      <c r="CS219" t="b">
        <v>0</v>
      </c>
      <c r="CT219" s="50" t="b">
        <v>1</v>
      </c>
      <c r="DI219" t="b">
        <v>1</v>
      </c>
      <c r="DJ219" t="b">
        <v>1</v>
      </c>
      <c r="DK219" t="b">
        <v>1</v>
      </c>
      <c r="DM219" t="b">
        <v>1</v>
      </c>
      <c r="DP219" t="b">
        <v>1</v>
      </c>
      <c r="DQ219" t="b">
        <v>1</v>
      </c>
      <c r="DR219" t="b">
        <v>1</v>
      </c>
      <c r="DS219" t="b">
        <v>1</v>
      </c>
      <c r="DT219" t="b">
        <v>0</v>
      </c>
      <c r="DU219" t="b">
        <v>1</v>
      </c>
      <c r="DV219" s="18" t="b">
        <v>0</v>
      </c>
    </row>
    <row r="220" spans="1:146" x14ac:dyDescent="0.2">
      <c r="A220" s="1" t="s">
        <v>420</v>
      </c>
      <c r="B220" s="1" t="s">
        <v>92</v>
      </c>
      <c r="C220" t="s">
        <v>429</v>
      </c>
      <c r="AH220" s="18" t="b">
        <v>1</v>
      </c>
      <c r="AL220" t="b">
        <v>1</v>
      </c>
      <c r="AV220" t="b">
        <v>1</v>
      </c>
      <c r="BI220" s="18" t="b">
        <v>1</v>
      </c>
      <c r="BQ220" t="b">
        <v>1</v>
      </c>
      <c r="BR220" t="b">
        <v>1</v>
      </c>
      <c r="BS220" t="b">
        <v>1</v>
      </c>
      <c r="BT220" t="b">
        <v>1</v>
      </c>
      <c r="BV220" t="b">
        <v>1</v>
      </c>
      <c r="BW220" t="b">
        <v>1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H220" s="18" t="b">
        <v>1</v>
      </c>
      <c r="CI220" t="b">
        <v>1</v>
      </c>
      <c r="CJ220" t="b">
        <v>1</v>
      </c>
      <c r="CL220" s="18" t="b">
        <v>1</v>
      </c>
      <c r="CP220" s="18" t="b">
        <v>1</v>
      </c>
      <c r="DA220" t="b">
        <v>1</v>
      </c>
      <c r="DB220" t="b">
        <v>1</v>
      </c>
      <c r="DD220" t="b">
        <v>1</v>
      </c>
      <c r="DE220" s="18" t="b">
        <v>1</v>
      </c>
      <c r="DF220" s="18" t="b">
        <v>1</v>
      </c>
      <c r="DX220" s="18" t="b">
        <v>1</v>
      </c>
      <c r="EA220" t="b">
        <v>1</v>
      </c>
      <c r="EB220" t="b">
        <v>1</v>
      </c>
      <c r="EC220" s="18" t="b">
        <v>1</v>
      </c>
      <c r="EJ220" t="b">
        <v>1</v>
      </c>
      <c r="EK220" t="b">
        <v>1</v>
      </c>
      <c r="EL220" s="18" t="b">
        <v>1</v>
      </c>
    </row>
    <row r="222" spans="1:146" x14ac:dyDescent="0.2">
      <c r="A222" s="1" t="s">
        <v>422</v>
      </c>
      <c r="B222" s="1" t="s">
        <v>92</v>
      </c>
      <c r="C222" t="s">
        <v>432</v>
      </c>
      <c r="D222" s="17" t="b">
        <v>1</v>
      </c>
      <c r="E222" s="17" t="b">
        <v>1</v>
      </c>
      <c r="F222" s="17" t="b">
        <v>1</v>
      </c>
      <c r="G222" s="17" t="b">
        <v>1</v>
      </c>
      <c r="H222" s="17" t="b">
        <v>1</v>
      </c>
      <c r="I222" s="17" t="b">
        <v>1</v>
      </c>
      <c r="J222" s="17" t="b">
        <v>1</v>
      </c>
      <c r="K222" s="17" t="b">
        <v>1</v>
      </c>
      <c r="L222" s="17" t="b">
        <v>1</v>
      </c>
      <c r="M222" s="17" t="b">
        <v>1</v>
      </c>
      <c r="N222" s="17" t="b">
        <v>1</v>
      </c>
      <c r="O222" s="17" t="b">
        <v>1</v>
      </c>
      <c r="P222" s="17" t="b">
        <v>1</v>
      </c>
      <c r="Q222" s="17" t="b">
        <v>1</v>
      </c>
      <c r="R222" s="17" t="b">
        <v>1</v>
      </c>
      <c r="S222" s="17" t="b">
        <v>1</v>
      </c>
      <c r="T222" s="17" t="b">
        <v>1</v>
      </c>
      <c r="U222" s="17" t="b">
        <v>1</v>
      </c>
      <c r="V222" s="17" t="b">
        <v>1</v>
      </c>
      <c r="W222" s="18" t="b">
        <v>1</v>
      </c>
      <c r="X222" s="17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s="18" t="b">
        <v>1</v>
      </c>
      <c r="AH222" s="18" t="b">
        <v>1</v>
      </c>
      <c r="AI222" s="18" t="b">
        <v>1</v>
      </c>
      <c r="AJ222" s="42" t="b">
        <v>1</v>
      </c>
      <c r="AK222" s="18" t="b">
        <v>1</v>
      </c>
      <c r="AL222" t="b">
        <v>1</v>
      </c>
      <c r="AM222" t="b">
        <v>1</v>
      </c>
      <c r="AN222" t="b">
        <v>1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s="18" t="b">
        <v>1</v>
      </c>
      <c r="AX222" s="18" t="b">
        <v>1</v>
      </c>
      <c r="AY222" s="18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s="18" t="b">
        <v>1</v>
      </c>
      <c r="BG222" s="18" t="b">
        <v>1</v>
      </c>
      <c r="BH222" s="18" t="b">
        <v>1</v>
      </c>
      <c r="BK222" s="18" t="b">
        <v>1</v>
      </c>
      <c r="BO222" s="18" t="b">
        <v>1</v>
      </c>
      <c r="BQ222" t="b">
        <v>1</v>
      </c>
      <c r="BR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B222" t="b">
        <v>1</v>
      </c>
      <c r="CC222" t="b">
        <v>1</v>
      </c>
      <c r="CG222" s="18" t="b">
        <v>1</v>
      </c>
      <c r="CI222" t="b">
        <v>1</v>
      </c>
      <c r="CL222" s="18" t="b">
        <v>0</v>
      </c>
      <c r="CM222" t="b">
        <v>0</v>
      </c>
      <c r="CN222" t="b">
        <v>1</v>
      </c>
      <c r="CO222" s="18" t="b">
        <v>1</v>
      </c>
      <c r="CP222" s="18" t="b">
        <v>0</v>
      </c>
      <c r="CQ222" t="b">
        <v>1</v>
      </c>
      <c r="CR222" t="b">
        <v>1</v>
      </c>
      <c r="CS222" t="b">
        <v>1</v>
      </c>
      <c r="CT222" s="50" t="b">
        <v>1</v>
      </c>
      <c r="DA222" t="b">
        <v>1</v>
      </c>
      <c r="DB222" t="b">
        <v>0</v>
      </c>
      <c r="DC222" t="b">
        <v>1</v>
      </c>
      <c r="DD222" t="b">
        <v>1</v>
      </c>
      <c r="DE222" s="18" t="b">
        <v>1</v>
      </c>
      <c r="DG222" s="18" t="b">
        <v>1</v>
      </c>
      <c r="DI222" t="b">
        <v>1</v>
      </c>
      <c r="DJ222" t="b">
        <v>1</v>
      </c>
      <c r="DK222" t="b">
        <v>1</v>
      </c>
      <c r="DL222" t="b">
        <v>1</v>
      </c>
      <c r="DM222" t="b">
        <v>1</v>
      </c>
      <c r="DN222" s="18" t="b">
        <v>1</v>
      </c>
      <c r="DP222" t="b">
        <v>1</v>
      </c>
      <c r="DQ222" t="b">
        <v>1</v>
      </c>
      <c r="DR222" t="b">
        <v>1</v>
      </c>
      <c r="DS222" t="b">
        <v>0</v>
      </c>
      <c r="DT222" t="b">
        <v>0</v>
      </c>
      <c r="DU222" t="b">
        <v>1</v>
      </c>
      <c r="DV222" s="18" t="b">
        <v>1</v>
      </c>
      <c r="DW222" s="18" t="b">
        <v>1</v>
      </c>
      <c r="DX222" s="18" t="b">
        <v>1</v>
      </c>
      <c r="DY222" s="18" t="b">
        <v>1</v>
      </c>
      <c r="DZ222" s="18" t="b">
        <v>1</v>
      </c>
      <c r="EA222" t="b">
        <v>1</v>
      </c>
      <c r="EB222" t="b">
        <v>1</v>
      </c>
      <c r="ED222" s="18" t="b">
        <v>1</v>
      </c>
      <c r="EF222" s="18" t="b">
        <v>1</v>
      </c>
      <c r="EG222" s="18" t="b">
        <v>1</v>
      </c>
      <c r="EK222" t="b">
        <v>1</v>
      </c>
      <c r="EL222" s="18" t="b">
        <v>1</v>
      </c>
      <c r="EM222" t="b">
        <v>1</v>
      </c>
      <c r="EP222" s="50" t="b">
        <v>1</v>
      </c>
    </row>
    <row r="223" spans="1:146" x14ac:dyDescent="0.2">
      <c r="B223" t="s">
        <v>160</v>
      </c>
    </row>
    <row r="224" spans="1:146" x14ac:dyDescent="0.2">
      <c r="A224" s="1" t="s">
        <v>424</v>
      </c>
      <c r="B224" s="1" t="s">
        <v>92</v>
      </c>
      <c r="C224" t="s">
        <v>435</v>
      </c>
      <c r="AI224" s="18" t="b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1</v>
      </c>
      <c r="BF224" s="18" t="b">
        <v>0</v>
      </c>
      <c r="CM224" t="b">
        <v>0</v>
      </c>
      <c r="CN224" t="b">
        <v>1</v>
      </c>
      <c r="CO224" s="18" t="b">
        <v>1</v>
      </c>
      <c r="CP224" s="18" t="b">
        <v>0</v>
      </c>
      <c r="DP224" t="b">
        <v>1</v>
      </c>
      <c r="DQ224" t="b">
        <v>1</v>
      </c>
      <c r="DR224" t="b">
        <v>0</v>
      </c>
      <c r="DS224" t="b">
        <v>1</v>
      </c>
      <c r="DT224" t="b">
        <v>1</v>
      </c>
      <c r="DU224" t="b">
        <v>0</v>
      </c>
      <c r="DV224" s="18" t="b">
        <v>0</v>
      </c>
      <c r="DW224" s="18" t="b">
        <v>1</v>
      </c>
      <c r="EG224" s="18" t="b">
        <v>1</v>
      </c>
    </row>
    <row r="225" spans="1:147" x14ac:dyDescent="0.2">
      <c r="B225" t="s">
        <v>160</v>
      </c>
    </row>
    <row r="226" spans="1:147" x14ac:dyDescent="0.2">
      <c r="A226" s="1" t="s">
        <v>426</v>
      </c>
      <c r="B226" s="1" t="s">
        <v>92</v>
      </c>
    </row>
    <row r="227" spans="1:147" x14ac:dyDescent="0.2">
      <c r="B227" t="s">
        <v>428</v>
      </c>
      <c r="C227" t="s">
        <v>438</v>
      </c>
      <c r="AL227" t="b">
        <v>1</v>
      </c>
      <c r="BD227" t="b">
        <v>1</v>
      </c>
      <c r="BN227" s="18" t="b">
        <v>1</v>
      </c>
      <c r="BS227" t="b">
        <v>1</v>
      </c>
      <c r="CC227" t="b">
        <v>1</v>
      </c>
      <c r="DH227" s="18" t="b">
        <v>1</v>
      </c>
      <c r="DT227" t="b">
        <v>1</v>
      </c>
      <c r="DU227" t="b">
        <v>1</v>
      </c>
      <c r="EM227" t="b">
        <v>1</v>
      </c>
      <c r="EO227" t="b">
        <v>1</v>
      </c>
    </row>
    <row r="228" spans="1:147" x14ac:dyDescent="0.2">
      <c r="B228" t="s">
        <v>430</v>
      </c>
      <c r="C228" t="s">
        <v>440</v>
      </c>
      <c r="AL228" t="b">
        <v>1</v>
      </c>
      <c r="AM228" t="b">
        <v>1</v>
      </c>
      <c r="AN228" t="b">
        <v>1</v>
      </c>
      <c r="AX228" s="18" t="b">
        <v>1</v>
      </c>
      <c r="BO228" s="1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D228" t="b">
        <v>1</v>
      </c>
      <c r="CH228" s="18" t="b">
        <v>1</v>
      </c>
      <c r="CI228" t="b">
        <v>1</v>
      </c>
      <c r="CJ228" t="b">
        <v>1</v>
      </c>
      <c r="DB228" t="b">
        <v>1</v>
      </c>
      <c r="DO228" s="18" t="b">
        <v>1</v>
      </c>
      <c r="DY228" s="18" t="b">
        <v>1</v>
      </c>
      <c r="EB228" t="b">
        <v>1</v>
      </c>
      <c r="EL228" s="18" t="b">
        <v>1</v>
      </c>
    </row>
    <row r="229" spans="1:147" x14ac:dyDescent="0.2">
      <c r="B229" t="s">
        <v>431</v>
      </c>
      <c r="C229" t="s">
        <v>442</v>
      </c>
      <c r="AQ229" t="b">
        <v>1</v>
      </c>
      <c r="BI229" s="18" t="b">
        <v>1</v>
      </c>
      <c r="DP229" t="b">
        <v>1</v>
      </c>
      <c r="DQ229" t="b">
        <v>1</v>
      </c>
      <c r="DR229" t="b">
        <v>1</v>
      </c>
      <c r="DS229" t="b">
        <v>1</v>
      </c>
      <c r="DU229" t="b">
        <v>1</v>
      </c>
      <c r="DV229" s="18" t="b">
        <v>1</v>
      </c>
      <c r="DW229" s="18" t="b">
        <v>1</v>
      </c>
      <c r="DX229" s="18" t="b">
        <v>1</v>
      </c>
    </row>
    <row r="230" spans="1:147" x14ac:dyDescent="0.2">
      <c r="A230" s="1" t="s">
        <v>433</v>
      </c>
      <c r="B230" s="1" t="s">
        <v>92</v>
      </c>
      <c r="C230" t="s">
        <v>443</v>
      </c>
      <c r="AL230" t="b">
        <v>1</v>
      </c>
      <c r="AM230" t="b">
        <v>1</v>
      </c>
      <c r="AN230" t="b">
        <v>1</v>
      </c>
      <c r="AO230" s="18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s="18" t="b">
        <v>1</v>
      </c>
      <c r="AX230" s="18" t="b">
        <v>1</v>
      </c>
      <c r="AZ230" s="18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s="18" t="b">
        <v>1</v>
      </c>
      <c r="BG230" s="18" t="b">
        <v>1</v>
      </c>
      <c r="BH230" s="18" t="b">
        <v>1</v>
      </c>
      <c r="BI230" s="18" t="b">
        <v>1</v>
      </c>
      <c r="BJ230" s="17" t="b">
        <v>1</v>
      </c>
      <c r="BM230" t="b">
        <v>1</v>
      </c>
      <c r="BN230" s="18" t="b">
        <v>1</v>
      </c>
      <c r="BO230" s="18" t="b">
        <v>1</v>
      </c>
      <c r="BP230" s="18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s="18" t="b">
        <v>1</v>
      </c>
      <c r="CG230" s="18" t="b">
        <v>1</v>
      </c>
      <c r="CH230" s="18" t="b">
        <v>1</v>
      </c>
      <c r="CL230" s="18" t="b">
        <v>1</v>
      </c>
      <c r="CM230" t="b">
        <v>1</v>
      </c>
      <c r="CN230" t="b">
        <v>1</v>
      </c>
      <c r="CO230" s="18" t="b">
        <v>1</v>
      </c>
      <c r="CP230" s="18" t="b">
        <v>1</v>
      </c>
      <c r="DA230" t="b">
        <v>1</v>
      </c>
      <c r="DB230" t="b">
        <v>1</v>
      </c>
      <c r="DC230" t="b">
        <v>1</v>
      </c>
      <c r="DD230" t="b">
        <v>1</v>
      </c>
      <c r="DE230" s="18" t="b">
        <v>1</v>
      </c>
      <c r="DG230" s="18" t="b">
        <v>1</v>
      </c>
      <c r="DH230" s="18" t="b">
        <v>1</v>
      </c>
      <c r="DI230" t="b">
        <v>1</v>
      </c>
      <c r="DJ230" t="b">
        <v>1</v>
      </c>
      <c r="DK230" t="b">
        <v>1</v>
      </c>
      <c r="DL230" t="b">
        <v>1</v>
      </c>
      <c r="DM230" t="b">
        <v>1</v>
      </c>
      <c r="DN230" s="18" t="b">
        <v>1</v>
      </c>
      <c r="DO230" s="18" t="b">
        <v>1</v>
      </c>
      <c r="DY230" s="18" t="b">
        <v>1</v>
      </c>
      <c r="DZ230" s="18" t="b">
        <v>1</v>
      </c>
      <c r="EB230" t="b">
        <v>1</v>
      </c>
      <c r="EC230" s="18" t="b">
        <v>1</v>
      </c>
      <c r="ED230" s="18" t="b">
        <v>1</v>
      </c>
      <c r="EF230" s="18" t="b">
        <v>1</v>
      </c>
      <c r="EH230" s="18" t="b">
        <v>1</v>
      </c>
    </row>
    <row r="231" spans="1:147" x14ac:dyDescent="0.2">
      <c r="A231" s="1" t="s">
        <v>434</v>
      </c>
      <c r="B231" s="1"/>
      <c r="C231" t="s">
        <v>444</v>
      </c>
      <c r="CA231" t="b">
        <v>1</v>
      </c>
      <c r="EJ231" t="b">
        <v>1</v>
      </c>
    </row>
    <row r="232" spans="1:147" x14ac:dyDescent="0.2">
      <c r="A232" s="1" t="s">
        <v>436</v>
      </c>
      <c r="B232" s="1"/>
      <c r="C232" t="s">
        <v>445</v>
      </c>
      <c r="BO232" s="18" t="b">
        <v>1</v>
      </c>
      <c r="BS232" t="b">
        <v>1</v>
      </c>
      <c r="BY232" t="b">
        <v>1</v>
      </c>
      <c r="CI232" t="b">
        <v>1</v>
      </c>
      <c r="CP232" s="18" t="b">
        <v>0</v>
      </c>
    </row>
    <row r="233" spans="1:147" x14ac:dyDescent="0.2">
      <c r="B233" t="s">
        <v>160</v>
      </c>
    </row>
    <row r="234" spans="1:147" x14ac:dyDescent="0.2">
      <c r="A234" s="2" t="s">
        <v>437</v>
      </c>
    </row>
    <row r="235" spans="1:147" x14ac:dyDescent="0.2">
      <c r="A235" t="s">
        <v>439</v>
      </c>
      <c r="C235" t="s">
        <v>446</v>
      </c>
      <c r="X235" s="17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s="18" t="b">
        <v>0</v>
      </c>
      <c r="AH235" s="18" t="b">
        <v>0</v>
      </c>
      <c r="AI235" s="18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s="18" t="b">
        <v>0</v>
      </c>
      <c r="AX235" s="18" t="b">
        <v>0</v>
      </c>
      <c r="AY235" s="18" t="b">
        <v>0</v>
      </c>
      <c r="AZ235" s="18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s="18" t="s">
        <v>42</v>
      </c>
      <c r="BG235" s="18" t="b">
        <v>0</v>
      </c>
      <c r="BH235" s="18" t="b">
        <v>0</v>
      </c>
      <c r="BJ235" s="17" t="b">
        <v>0</v>
      </c>
      <c r="BK235" s="18" t="b">
        <v>0</v>
      </c>
      <c r="BL235" t="b">
        <v>0</v>
      </c>
      <c r="BM235" t="b">
        <v>0</v>
      </c>
      <c r="BN235" s="18" t="b">
        <v>0</v>
      </c>
      <c r="BO235" s="18" t="b">
        <v>0</v>
      </c>
      <c r="BP235" s="18" t="b">
        <v>0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s="18" t="b">
        <v>0</v>
      </c>
      <c r="CG235" s="18" t="b">
        <v>0</v>
      </c>
      <c r="CP235" s="18" t="b">
        <v>0</v>
      </c>
      <c r="CQ235" t="b">
        <v>0</v>
      </c>
      <c r="CR235" t="b">
        <v>0</v>
      </c>
      <c r="CS235" t="b">
        <v>0</v>
      </c>
      <c r="CT235" s="50" t="b">
        <v>0</v>
      </c>
      <c r="DF235" s="18" t="b">
        <v>1</v>
      </c>
      <c r="DQ235" t="b">
        <v>1</v>
      </c>
      <c r="EG235" s="18" t="b">
        <v>0</v>
      </c>
      <c r="EI235" t="b">
        <v>1</v>
      </c>
      <c r="EQ235" s="50" t="b">
        <v>1</v>
      </c>
    </row>
    <row r="236" spans="1:147" x14ac:dyDescent="0.2">
      <c r="A236" t="s">
        <v>441</v>
      </c>
      <c r="C236" t="s">
        <v>447</v>
      </c>
      <c r="BG236" s="18" t="b">
        <v>0</v>
      </c>
      <c r="BO236" s="18" t="b">
        <v>0</v>
      </c>
      <c r="BP236" s="18" t="b">
        <v>0</v>
      </c>
      <c r="CG236" s="18" t="b">
        <v>0</v>
      </c>
      <c r="CP236" s="18" t="b">
        <v>0</v>
      </c>
      <c r="CQ236" t="b">
        <v>0</v>
      </c>
      <c r="CR236" t="b">
        <v>0</v>
      </c>
      <c r="CS236" t="b">
        <v>0</v>
      </c>
      <c r="CT236" s="50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s="18" t="b">
        <v>0</v>
      </c>
      <c r="EG236" s="18" t="b">
        <v>0</v>
      </c>
      <c r="EJ236">
        <v>50</v>
      </c>
    </row>
    <row r="238" spans="1:147" x14ac:dyDescent="0.2">
      <c r="AL238" t="s">
        <v>1237</v>
      </c>
      <c r="AY238" s="18" t="s">
        <v>1238</v>
      </c>
      <c r="DF238" s="18" t="s">
        <v>448</v>
      </c>
      <c r="DQ238" t="s">
        <v>1239</v>
      </c>
      <c r="EI238" t="s">
        <v>1240</v>
      </c>
    </row>
    <row r="239" spans="1:147" ht="18" x14ac:dyDescent="0.2">
      <c r="AY239" s="18" t="s">
        <v>1241</v>
      </c>
      <c r="DF239" s="70" t="s">
        <v>1242</v>
      </c>
    </row>
    <row r="263" spans="4:23" x14ac:dyDescent="0.2">
      <c r="D263" s="17" t="b">
        <v>0</v>
      </c>
      <c r="E263" s="17" t="b">
        <v>0</v>
      </c>
      <c r="F263" s="17" t="b">
        <v>0</v>
      </c>
      <c r="G263" s="17" t="b">
        <v>0</v>
      </c>
      <c r="H263" s="17" t="b">
        <v>0</v>
      </c>
      <c r="I263" s="17" t="b">
        <v>0</v>
      </c>
      <c r="J263" s="17" t="b">
        <v>0</v>
      </c>
      <c r="K263" s="17" t="b">
        <v>0</v>
      </c>
      <c r="L263" s="17" t="b">
        <v>0</v>
      </c>
      <c r="M263" s="17" t="b">
        <v>0</v>
      </c>
      <c r="N263" s="17" t="b">
        <v>0</v>
      </c>
      <c r="O263" s="17" t="b">
        <v>0</v>
      </c>
      <c r="P263" s="17" t="b">
        <v>0</v>
      </c>
      <c r="Q263" s="17" t="b">
        <v>0</v>
      </c>
      <c r="R263" s="17" t="b">
        <v>0</v>
      </c>
      <c r="S263" s="17" t="b">
        <v>0</v>
      </c>
      <c r="T263" s="17" t="b">
        <v>0</v>
      </c>
      <c r="U263" s="17" t="b">
        <v>0</v>
      </c>
      <c r="V263" s="17" t="b">
        <v>0</v>
      </c>
      <c r="W263" s="18" t="b">
        <v>0</v>
      </c>
    </row>
    <row r="264" spans="4:23" x14ac:dyDescent="0.2">
      <c r="D264" s="17" t="b">
        <v>0</v>
      </c>
      <c r="E264" s="17" t="b">
        <v>0</v>
      </c>
      <c r="F264" s="17" t="b">
        <v>0</v>
      </c>
      <c r="G264" s="17" t="b">
        <v>0</v>
      </c>
      <c r="H264" s="17" t="b">
        <v>0</v>
      </c>
      <c r="I264" s="17" t="b">
        <v>0</v>
      </c>
      <c r="J264" s="17" t="b">
        <v>0</v>
      </c>
      <c r="K264" s="17" t="b">
        <v>0</v>
      </c>
      <c r="L264" s="17" t="b">
        <v>0</v>
      </c>
      <c r="M264" s="17" t="b">
        <v>0</v>
      </c>
      <c r="N264" s="17" t="b">
        <v>0</v>
      </c>
      <c r="O264" s="17" t="b">
        <v>0</v>
      </c>
      <c r="P264" s="17" t="b">
        <v>0</v>
      </c>
      <c r="Q264" s="17" t="b">
        <v>0</v>
      </c>
      <c r="R264" s="17" t="b">
        <v>0</v>
      </c>
      <c r="S264" s="17" t="b">
        <v>0</v>
      </c>
      <c r="T264" s="17" t="b">
        <v>0</v>
      </c>
      <c r="U264" s="17" t="b">
        <v>0</v>
      </c>
      <c r="V264" s="17" t="b">
        <v>0</v>
      </c>
      <c r="W264" s="18" t="b">
        <v>0</v>
      </c>
    </row>
  </sheetData>
  <mergeCells count="1">
    <mergeCell ref="D1:T1"/>
  </mergeCells>
  <phoneticPr fontId="8" type="noConversion"/>
  <hyperlinks>
    <hyperlink ref="D3" r:id="rId1" xr:uid="{907DAE9B-62E3-459A-8D6A-CD2B22AE8ED3}"/>
    <hyperlink ref="E3" r:id="rId2" xr:uid="{D962A237-ED4D-46DB-91BE-F4C43AB69718}"/>
    <hyperlink ref="F3" r:id="rId3" xr:uid="{0168BA11-D74C-4C3C-9D26-DDC7B65CDC7E}"/>
    <hyperlink ref="G3" r:id="rId4" xr:uid="{3D792F8A-58B2-4D21-AEE7-BAE872239146}"/>
    <hyperlink ref="H3" r:id="rId5" xr:uid="{6CA9E783-C556-4CF5-9F38-990DD3D7C7B6}"/>
    <hyperlink ref="I3" r:id="rId6" xr:uid="{F28B968D-232D-4FDB-8AAB-CA43432A67BD}"/>
    <hyperlink ref="J3" r:id="rId7" xr:uid="{2A478A20-D0CE-408B-B1F5-4C7C9A0AEF02}"/>
    <hyperlink ref="K3" r:id="rId8" xr:uid="{6F314298-5EE6-4B5A-96B6-957C27C2DF88}"/>
    <hyperlink ref="L3" r:id="rId9" xr:uid="{72FB94BD-9A7B-4817-926F-D79810312DF1}"/>
    <hyperlink ref="M3" r:id="rId10" xr:uid="{3FA5786C-C3EC-4326-88BC-DF68C90DF609}"/>
    <hyperlink ref="N3" r:id="rId11" xr:uid="{EFB03338-EF62-488D-8A13-E0B67ABDC994}"/>
    <hyperlink ref="O3" r:id="rId12" xr:uid="{AAAAB445-2D87-4592-A3CC-4E03C2A4E245}"/>
    <hyperlink ref="P3" r:id="rId13" xr:uid="{9BA56F02-E8C8-49C2-A130-6B327ECA92FD}"/>
    <hyperlink ref="Q3" r:id="rId14" xr:uid="{123BEEC2-99AB-4324-A430-BBA2F69EDC9E}"/>
    <hyperlink ref="R3" r:id="rId15" xr:uid="{655C366A-F9F1-4ECA-92D7-D4675AC49566}"/>
    <hyperlink ref="S3" r:id="rId16" xr:uid="{9D39A103-A410-4B07-8A6E-A71B0AEFE4A4}"/>
    <hyperlink ref="T3" r:id="rId17" xr:uid="{72B3CF12-8EA1-454B-979E-F675BEFABE27}"/>
    <hyperlink ref="U3" r:id="rId18" xr:uid="{61034C96-6760-4B6D-96BA-5A77B0ADE404}"/>
    <hyperlink ref="V3" r:id="rId19" xr:uid="{0FCFBA07-1E6E-4D21-A6D3-403987765C64}"/>
    <hyperlink ref="W3" r:id="rId20" xr:uid="{780C9D3A-EFD1-4BCF-9E08-6392AB8FF13D}"/>
    <hyperlink ref="X3" r:id="rId21" xr:uid="{D54FF0AE-C836-426C-9F95-55F397852E3F}"/>
    <hyperlink ref="Y3" r:id="rId22" xr:uid="{C137299D-DD72-44B0-9E28-7A133A386C72}"/>
    <hyperlink ref="Z3" r:id="rId23" xr:uid="{43A7DDA8-B505-442B-9227-EA2FF135E262}"/>
    <hyperlink ref="AA3" r:id="rId24" xr:uid="{0A0FCCE7-B778-467D-AE08-2F6A05EEF119}"/>
    <hyperlink ref="AB3" r:id="rId25" xr:uid="{F778CCD8-E3B3-4435-8640-438F3DC6725E}"/>
    <hyperlink ref="AC3" r:id="rId26" xr:uid="{B4D2FC8B-3855-4884-BE74-8059747B3234}"/>
    <hyperlink ref="AD3" r:id="rId27" xr:uid="{82EB1CEB-895C-4FE7-8361-A3CB44727993}"/>
    <hyperlink ref="AE3" r:id="rId28" xr:uid="{B4A457C3-1CC7-429F-805F-0A7481957EDA}"/>
    <hyperlink ref="AG3" r:id="rId29" xr:uid="{C3313CE6-8487-41E1-BD38-508002A8AD9B}"/>
    <hyperlink ref="AH3" r:id="rId30" xr:uid="{EFDE1895-7DF2-4109-861F-9CED4519C8EF}"/>
    <hyperlink ref="AI3" r:id="rId31" xr:uid="{0C539B27-D4A3-439D-BC03-FFE463B35558}"/>
    <hyperlink ref="AK3" r:id="rId32" xr:uid="{C0DD1E35-4F4A-4583-B3A1-C2BEA87C5C96}"/>
    <hyperlink ref="AL3" r:id="rId33" xr:uid="{95DB9BA9-563D-4434-8AE3-EC9B1D96C052}"/>
    <hyperlink ref="AM3" r:id="rId34" xr:uid="{07D66FC8-8D91-4D84-A7F1-618813A868C3}"/>
    <hyperlink ref="AN3" r:id="rId35" xr:uid="{412FC1CD-35CF-45B7-A4B7-3734A35EBAC2}"/>
    <hyperlink ref="AO3" r:id="rId36" xr:uid="{E126B91D-7E86-4034-972F-EFBAC3191563}"/>
    <hyperlink ref="AP3" r:id="rId37" xr:uid="{058D0B1E-D385-479E-A003-7662320A57FF}"/>
    <hyperlink ref="AQ3" r:id="rId38" xr:uid="{BA1A270D-4CC2-42D9-BA6B-E79919CFB39F}"/>
    <hyperlink ref="AR3" r:id="rId39" xr:uid="{CCBFFD5A-7F00-4BE7-A868-B71C430ABE3F}"/>
    <hyperlink ref="AS3" r:id="rId40" xr:uid="{7A83DB49-2A76-4171-9D1C-BCCF6E793F32}"/>
    <hyperlink ref="AT3" r:id="rId41" xr:uid="{8B26981D-78F5-47B8-A704-611180D4BF30}"/>
    <hyperlink ref="AU3" r:id="rId42" xr:uid="{D1BFCD88-F650-4924-A8EA-B9DED877D869}"/>
    <hyperlink ref="AV3" r:id="rId43" xr:uid="{89ABFE44-2B19-4F31-945B-9F2615AB59D1}"/>
    <hyperlink ref="AW3" r:id="rId44" xr:uid="{8DEA8EE9-E72A-428F-888C-472FCDF58B8E}"/>
    <hyperlink ref="AX3" r:id="rId45" xr:uid="{89F06CED-6CB4-4066-9972-252266B741BE}"/>
    <hyperlink ref="AY3" r:id="rId46" xr:uid="{DBC2841A-342C-4BA0-9CA7-330713990505}"/>
    <hyperlink ref="AZ3" r:id="rId47" xr:uid="{9D61770D-5B0E-4E3E-812E-E7128FFBD030}"/>
    <hyperlink ref="BA3" r:id="rId48" xr:uid="{A2834655-91D9-4499-8EC5-40CD5CDFA419}"/>
    <hyperlink ref="BB3" r:id="rId49" xr:uid="{E0A60135-45AF-43CA-A2F5-B0123F3750FD}"/>
    <hyperlink ref="BC3" r:id="rId50" xr:uid="{0D63B067-286A-4BF6-AA03-BAB830AA0FBA}"/>
    <hyperlink ref="BD3" r:id="rId51" xr:uid="{017FCA94-8D1C-4000-9ECF-E8600B157233}"/>
    <hyperlink ref="BE3" r:id="rId52" xr:uid="{81BE8EBE-BEBC-4A67-9C12-CF86F3610E4E}"/>
    <hyperlink ref="BF3" r:id="rId53" xr:uid="{FD84E2B7-639F-41BD-9A1B-59327F6C1BC9}"/>
    <hyperlink ref="BG3" r:id="rId54" xr:uid="{D19CDFEB-423C-4B89-BDA3-7F341EB29BA0}"/>
    <hyperlink ref="BH3" r:id="rId55" xr:uid="{469F2083-0984-4BE2-871B-5EC8702F2893}"/>
    <hyperlink ref="CU3" r:id="rId56" xr:uid="{9B01BFFE-DCD6-4C43-9CBE-93DA61C027F4}"/>
    <hyperlink ref="CV3" r:id="rId57" xr:uid="{3231A176-17F6-4D4C-915C-54FFE959E977}"/>
    <hyperlink ref="CW3" r:id="rId58" xr:uid="{48DDF8C4-FD9D-496B-8EB0-D7F995ABA95B}"/>
    <hyperlink ref="CX3" r:id="rId59" xr:uid="{ECE065DE-532B-4DA5-B9DF-291B055703BA}"/>
    <hyperlink ref="CY3" r:id="rId60" xr:uid="{07434F8D-0D65-4C59-8487-49172108F56E}"/>
    <hyperlink ref="CZ3" r:id="rId61" xr:uid="{DC21FC03-04EB-4DE4-8620-6D7311C04856}"/>
    <hyperlink ref="BI3" r:id="rId62" xr:uid="{25DBD227-29FD-404B-AB10-CCE6EDF0A960}"/>
    <hyperlink ref="BJ3" r:id="rId63" xr:uid="{2FEDBF6F-C8B1-48B0-B8D4-6DA941555294}"/>
    <hyperlink ref="BK3" r:id="rId64" xr:uid="{2F3F0892-C58C-4E42-A8EC-6718F54C2736}"/>
    <hyperlink ref="BL3" r:id="rId65" xr:uid="{27768C95-1A31-495C-9518-0015CC51173E}"/>
    <hyperlink ref="BM3" r:id="rId66" xr:uid="{3A0C7BA5-4F96-4393-9446-D1A4378D6C22}"/>
    <hyperlink ref="BN3" r:id="rId67" xr:uid="{70B729E1-6EED-41E3-9825-E9C22227DECF}"/>
    <hyperlink ref="BO3" r:id="rId68" xr:uid="{DDCE60D5-98A3-4F25-A71A-59675E3A93BC}"/>
    <hyperlink ref="BP3" r:id="rId69" xr:uid="{919BF690-7003-419E-91F3-9F8F32BD8AEB}"/>
    <hyperlink ref="BQ3" r:id="rId70" xr:uid="{E9DF939A-08BE-4FD6-AB87-07B7BF8569C6}"/>
    <hyperlink ref="BR3" r:id="rId71" xr:uid="{D1B5F652-3892-4531-A35E-2B355962BB9C}"/>
    <hyperlink ref="BS3" r:id="rId72" xr:uid="{18EA152D-AB3F-4F94-BE78-79E214522C7A}"/>
    <hyperlink ref="BT3" r:id="rId73" xr:uid="{163647F5-E2D3-467C-BB2D-47FBED181196}"/>
    <hyperlink ref="BU3" r:id="rId74" xr:uid="{A0DC4BAD-AF44-44FB-A9A7-3A6B6C32A5EC}"/>
    <hyperlink ref="BV3" r:id="rId75" xr:uid="{D235CE1D-213C-41AA-BE4C-8876537ECEBD}"/>
    <hyperlink ref="BW3" r:id="rId76" xr:uid="{AACDD994-0D7B-42C8-8599-9886DBA98872}"/>
    <hyperlink ref="BX3" r:id="rId77" xr:uid="{50A3B552-C660-472B-BB81-AE02DFC9446D}"/>
    <hyperlink ref="BY3" r:id="rId78" xr:uid="{968901F0-B6D2-4BD7-B689-F188D54223E8}"/>
    <hyperlink ref="BZ3" r:id="rId79" xr:uid="{11C34FED-BE15-47BC-BCE6-DF0ED0C1A7C2}"/>
    <hyperlink ref="CA3" r:id="rId80" xr:uid="{D3A353CE-92C4-476B-AA2A-CEC4F9F7774B}"/>
    <hyperlink ref="CB3" r:id="rId81" xr:uid="{9B8A686E-5FE1-4307-9A2C-A96544B02C1B}"/>
    <hyperlink ref="CC3" r:id="rId82" xr:uid="{9C7FD891-DD66-44D9-87E4-77D4504691D8}"/>
    <hyperlink ref="CD3" r:id="rId83" xr:uid="{FBCAB49F-9413-428F-AE91-B3B48D03DE59}"/>
    <hyperlink ref="CE3" r:id="rId84" xr:uid="{21A1536E-D95D-489E-999E-831DD10CC35D}"/>
    <hyperlink ref="CF3" r:id="rId85" xr:uid="{217B207E-4334-4DDA-87A5-EFAD0712628D}"/>
    <hyperlink ref="CH3" r:id="rId86" xr:uid="{F3F1CC5C-75A2-487D-ADAE-628B9A7760CC}"/>
    <hyperlink ref="CI3" r:id="rId87" xr:uid="{5BE967CF-879E-4D4B-BF60-E703D1117265}"/>
    <hyperlink ref="CJ3" r:id="rId88" xr:uid="{3CA14333-7D47-4480-8FA6-A722AC00730E}"/>
    <hyperlink ref="CK3" r:id="rId89" xr:uid="{CCC3C3A0-9E0B-46D9-A6BD-ADA8F16E75B2}"/>
    <hyperlink ref="CG3" r:id="rId90" xr:uid="{08E7AB40-E0A7-4C63-B54D-7B2EE93C551B}"/>
    <hyperlink ref="CL3" r:id="rId91" xr:uid="{0F947246-4606-448D-877D-9244B9346019}"/>
    <hyperlink ref="CM3" r:id="rId92" xr:uid="{93DD5A45-9BDE-44CA-B8F0-43DBDE5CF03F}"/>
    <hyperlink ref="CN3" r:id="rId93" xr:uid="{5D4B5868-6087-4C59-B9CD-E6D2348A4548}"/>
    <hyperlink ref="CO3" r:id="rId94" xr:uid="{6BCF4DC5-7773-4CCC-92BC-9B4C24A3656B}"/>
    <hyperlink ref="CQ3" r:id="rId95" xr:uid="{FC10CCF5-E16D-44CC-A263-6288ACA00BA7}"/>
    <hyperlink ref="CR3" r:id="rId96" xr:uid="{13B90FAB-FE90-41CE-BBBB-27BE6F6D84EE}"/>
    <hyperlink ref="CS3" r:id="rId97" xr:uid="{6D4F60D5-0B8C-40F4-96B7-28195CC2701B}"/>
    <hyperlink ref="CT3" r:id="rId98" xr:uid="{CBEED0B5-A691-450C-BE70-AC35619F9805}"/>
    <hyperlink ref="AJ3" r:id="rId99" xr:uid="{25D74A71-D714-FF42-B636-1C954C337DE8}"/>
    <hyperlink ref="DA3" r:id="rId100" xr:uid="{FA3FF894-8732-4D07-899C-2C5462D624DD}"/>
    <hyperlink ref="DB3" r:id="rId101" xr:uid="{DD09DC1E-5958-479E-9AEB-A2C987172928}"/>
    <hyperlink ref="DC3" r:id="rId102" xr:uid="{9D9F1EF8-3B5E-420C-93F8-FFB8D3F285A5}"/>
    <hyperlink ref="DD3" r:id="rId103" xr:uid="{6BBD5464-0FF3-4B1A-9788-5006C019B096}"/>
    <hyperlink ref="DE3" r:id="rId104" xr:uid="{AAB56572-8991-42FF-87BA-0B1970FEC4A2}"/>
    <hyperlink ref="DF3" r:id="rId105" xr:uid="{5D2DA7D1-864E-4E08-85C0-B135BDD22769}"/>
    <hyperlink ref="DG3" r:id="rId106" xr:uid="{7D5A4659-4D48-4E5F-B922-9751667FB09E}"/>
    <hyperlink ref="DH3" r:id="rId107" xr:uid="{8A01308B-E057-4680-82E1-7EB489D9F544}"/>
    <hyperlink ref="DI3" r:id="rId108" xr:uid="{02274F76-08CF-4FA0-A777-DBC25A062C4A}"/>
    <hyperlink ref="DJ3" r:id="rId109" xr:uid="{7AF140D7-2EDC-4719-AB6C-425A59B8C847}"/>
    <hyperlink ref="DK3" r:id="rId110" xr:uid="{B6976C8D-07BC-40C4-B687-69AEB6BBDAC1}"/>
    <hyperlink ref="DL3" r:id="rId111" xr:uid="{0735A030-2D42-4BD9-83F5-AC59D6C2D3DA}"/>
    <hyperlink ref="DM3" r:id="rId112" xr:uid="{EE9E5317-2C29-477A-AE19-994C07D0848F}"/>
    <hyperlink ref="DN3" r:id="rId113" xr:uid="{AED7999C-9064-409C-8F51-1B4DCDA77CD6}"/>
    <hyperlink ref="DO3" r:id="rId114" xr:uid="{39F1AB6B-3C95-4ECE-8328-3B4D09485836}"/>
    <hyperlink ref="DP3" r:id="rId115" xr:uid="{5E9501DC-8B46-4E8E-988F-5C47E4D929E2}"/>
    <hyperlink ref="DQ3" r:id="rId116" xr:uid="{039FA196-18A9-4430-9935-45217C224EED}"/>
    <hyperlink ref="DR3" r:id="rId117" xr:uid="{41B07F32-A907-4BF1-B2DE-94F5E91D2DFE}"/>
    <hyperlink ref="DS3" r:id="rId118" xr:uid="{5597FA10-9977-420A-8246-815CD6457E98}"/>
    <hyperlink ref="DT3" r:id="rId119" xr:uid="{2CF9EB35-FAA3-44B9-92F7-D27DA4F6F6F5}"/>
    <hyperlink ref="DU3" r:id="rId120" xr:uid="{3519170D-80D5-437E-B523-AADC9EDE56C5}"/>
    <hyperlink ref="DV3" r:id="rId121" xr:uid="{A099F831-4675-4E56-98A4-23A781C9B458}"/>
    <hyperlink ref="DW3" r:id="rId122" xr:uid="{20C06127-73EC-4F11-ADE2-5D0668F97EC7}"/>
    <hyperlink ref="DX3" r:id="rId123" xr:uid="{A6CA94CB-51F7-4E6E-9658-AFC271162F18}"/>
    <hyperlink ref="DY3" r:id="rId124" xr:uid="{7BD02961-C2A5-4D57-B27C-BC0EFF694527}"/>
    <hyperlink ref="EA3" r:id="rId125" xr:uid="{E172CE30-FC4B-407C-9E4E-9466963D6BB2}"/>
    <hyperlink ref="DZ3" r:id="rId126" xr:uid="{A2DE73F8-DC7A-40B4-8F00-032A1DC4FB13}"/>
    <hyperlink ref="EB3" r:id="rId127" xr:uid="{CFDBA917-CDD6-4BED-8685-7BFDD6BA3758}"/>
    <hyperlink ref="EC3" r:id="rId128" xr:uid="{C2C77A47-352A-48C6-8486-D1500D3CD5F1}"/>
    <hyperlink ref="ED3" r:id="rId129" xr:uid="{472306FD-4A3A-4BE4-B185-58B9C03B92F7}"/>
    <hyperlink ref="EE3" r:id="rId130" xr:uid="{6D92AB8D-FB4F-4315-B419-D1D7A7F9AD23}"/>
    <hyperlink ref="EF3" r:id="rId131" xr:uid="{CC7160DF-A00A-4685-9A3B-8EDF1D3D5B8D}"/>
    <hyperlink ref="EG3" r:id="rId132" xr:uid="{30AAA649-31AB-4268-BB36-77FC97D464C9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A06-45A4-46D9-B504-68B7DFB76FE3}">
  <dimension ref="A1:AH459"/>
  <sheetViews>
    <sheetView workbookViewId="0">
      <pane xSplit="4" ySplit="16" topLeftCell="E17" activePane="bottomRight" state="frozen"/>
      <selection pane="topRight"/>
      <selection pane="bottomLeft"/>
      <selection pane="bottomRight" activeCell="H3" sqref="H3"/>
    </sheetView>
  </sheetViews>
  <sheetFormatPr baseColWidth="10" defaultColWidth="8.83203125" defaultRowHeight="15" x14ac:dyDescent="0.2"/>
  <cols>
    <col min="1" max="1" width="28.5" customWidth="1"/>
    <col min="2" max="2" width="21.83203125" customWidth="1"/>
    <col min="4" max="4" width="21" customWidth="1"/>
    <col min="5" max="5" width="24.5" style="6" customWidth="1"/>
    <col min="6" max="6" width="17.5" style="6" customWidth="1"/>
    <col min="7" max="7" width="15.83203125" style="6" customWidth="1"/>
    <col min="8" max="9" width="14.1640625" style="6" customWidth="1"/>
    <col min="10" max="10" width="13.33203125" style="6" customWidth="1"/>
    <col min="11" max="11" width="10.6640625" style="6" bestFit="1" customWidth="1"/>
    <col min="12" max="12" width="9.1640625" style="6"/>
    <col min="13" max="14" width="9.5" style="6" bestFit="1" customWidth="1"/>
    <col min="15" max="15" width="9.1640625" style="6"/>
    <col min="16" max="16" width="10.6640625" style="6" customWidth="1"/>
    <col min="17" max="17" width="9.5" style="6" bestFit="1" customWidth="1"/>
    <col min="18" max="20" width="9.1640625" style="6"/>
    <col min="21" max="23" width="9.5" style="18" bestFit="1" customWidth="1"/>
    <col min="24" max="24" width="19" style="18" customWidth="1"/>
    <col min="25" max="25" width="9.5" style="18" bestFit="1" customWidth="1"/>
    <col min="26" max="26" width="8.83203125" style="18"/>
    <col min="27" max="27" width="9.5" style="18" bestFit="1" customWidth="1"/>
    <col min="28" max="28" width="8.83203125" style="18"/>
    <col min="29" max="29" width="10.83203125" style="18" bestFit="1" customWidth="1"/>
    <col min="30" max="30" width="8.83203125" style="54"/>
    <col min="31" max="31" width="8.83203125" style="66"/>
    <col min="32" max="32" width="10.5" bestFit="1" customWidth="1"/>
  </cols>
  <sheetData>
    <row r="1" spans="1:34" x14ac:dyDescent="0.2">
      <c r="E1" s="72" t="s">
        <v>1243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34" x14ac:dyDescent="0.2">
      <c r="A2" s="2" t="s">
        <v>3</v>
      </c>
      <c r="D2" s="37" t="s">
        <v>4</v>
      </c>
      <c r="X2" s="32" t="s">
        <v>1244</v>
      </c>
      <c r="Z2" s="32" t="s">
        <v>1245</v>
      </c>
    </row>
    <row r="3" spans="1:34" x14ac:dyDescent="0.2">
      <c r="A3" t="s">
        <v>6</v>
      </c>
      <c r="D3" t="s">
        <v>10</v>
      </c>
      <c r="E3" s="11" t="s">
        <v>1246</v>
      </c>
      <c r="F3" s="11" t="s">
        <v>935</v>
      </c>
      <c r="G3" s="15" t="s">
        <v>936</v>
      </c>
      <c r="H3" s="11" t="s">
        <v>1247</v>
      </c>
      <c r="I3" s="11" t="s">
        <v>1247</v>
      </c>
      <c r="J3" s="11" t="s">
        <v>1248</v>
      </c>
      <c r="K3" s="11" t="s">
        <v>1249</v>
      </c>
      <c r="L3" s="11" t="s">
        <v>1250</v>
      </c>
      <c r="M3" s="11" t="s">
        <v>1251</v>
      </c>
      <c r="N3" s="11" t="s">
        <v>961</v>
      </c>
      <c r="O3" s="11" t="s">
        <v>961</v>
      </c>
      <c r="P3" s="11" t="s">
        <v>961</v>
      </c>
      <c r="Q3" s="11" t="s">
        <v>1252</v>
      </c>
      <c r="R3" s="11" t="s">
        <v>1252</v>
      </c>
      <c r="S3" s="11" t="s">
        <v>1252</v>
      </c>
      <c r="T3" s="6" t="s">
        <v>1253</v>
      </c>
      <c r="U3" s="19" t="s">
        <v>1254</v>
      </c>
      <c r="V3" s="19" t="s">
        <v>1255</v>
      </c>
      <c r="W3" s="19" t="s">
        <v>1256</v>
      </c>
      <c r="X3" s="19" t="s">
        <v>1257</v>
      </c>
      <c r="Y3" s="19" t="s">
        <v>1258</v>
      </c>
      <c r="Z3" s="18" t="s">
        <v>1259</v>
      </c>
      <c r="AA3" s="19" t="s">
        <v>1260</v>
      </c>
      <c r="AB3" s="19" t="s">
        <v>1261</v>
      </c>
      <c r="AC3" s="18" t="s">
        <v>1262</v>
      </c>
      <c r="AD3" s="54" t="s">
        <v>1263</v>
      </c>
      <c r="AE3" s="66" t="s">
        <v>1263</v>
      </c>
      <c r="AF3" t="s">
        <v>1264</v>
      </c>
    </row>
    <row r="4" spans="1:34" x14ac:dyDescent="0.2">
      <c r="A4" t="s">
        <v>13</v>
      </c>
      <c r="B4" s="10"/>
      <c r="D4" t="s">
        <v>14</v>
      </c>
      <c r="E4" s="14">
        <v>43968</v>
      </c>
      <c r="F4" s="7">
        <v>43983</v>
      </c>
      <c r="G4" s="16">
        <v>43988</v>
      </c>
      <c r="H4" s="7">
        <v>43990</v>
      </c>
      <c r="I4" s="7">
        <v>43990</v>
      </c>
      <c r="J4" s="7">
        <v>43981</v>
      </c>
      <c r="K4" s="7">
        <v>43985</v>
      </c>
      <c r="L4" s="7">
        <v>43990</v>
      </c>
      <c r="M4" s="7">
        <v>43994</v>
      </c>
      <c r="N4" s="7">
        <v>43993</v>
      </c>
      <c r="O4" s="7">
        <v>43993</v>
      </c>
      <c r="P4" s="7">
        <v>43993</v>
      </c>
      <c r="Q4" s="7">
        <v>44011</v>
      </c>
      <c r="R4" s="7">
        <v>44011</v>
      </c>
      <c r="S4" s="7">
        <v>44011</v>
      </c>
      <c r="T4" s="7">
        <v>44011</v>
      </c>
      <c r="U4" s="20">
        <v>44007</v>
      </c>
      <c r="V4" s="20">
        <v>43996</v>
      </c>
      <c r="W4" s="20">
        <v>43996</v>
      </c>
      <c r="X4" s="20">
        <v>44042</v>
      </c>
      <c r="Y4" s="20">
        <v>44037</v>
      </c>
      <c r="Z4" s="20">
        <v>44049</v>
      </c>
      <c r="AA4" s="20">
        <v>44035</v>
      </c>
      <c r="AB4" s="20">
        <v>44021</v>
      </c>
      <c r="AC4" s="20">
        <v>44026</v>
      </c>
      <c r="AD4" s="55">
        <v>44029</v>
      </c>
      <c r="AE4" s="67">
        <v>44029</v>
      </c>
      <c r="AF4" s="16">
        <v>44023</v>
      </c>
    </row>
    <row r="5" spans="1:34" x14ac:dyDescent="0.2">
      <c r="A5" t="s">
        <v>19</v>
      </c>
      <c r="B5" s="10"/>
      <c r="D5" t="s">
        <v>20</v>
      </c>
      <c r="E5" s="14" t="s">
        <v>22</v>
      </c>
      <c r="F5" s="7" t="s">
        <v>22</v>
      </c>
      <c r="G5" s="16" t="s">
        <v>18</v>
      </c>
      <c r="H5" s="7" t="s">
        <v>982</v>
      </c>
      <c r="I5" s="7" t="s">
        <v>982</v>
      </c>
      <c r="J5" s="7" t="s">
        <v>21</v>
      </c>
      <c r="K5" s="7" t="s">
        <v>22</v>
      </c>
      <c r="L5" s="7" t="s">
        <v>21</v>
      </c>
      <c r="M5" s="7" t="s">
        <v>982</v>
      </c>
      <c r="N5" s="7" t="s">
        <v>22</v>
      </c>
      <c r="O5" s="7" t="s">
        <v>22</v>
      </c>
      <c r="P5" s="7" t="s">
        <v>22</v>
      </c>
      <c r="Q5" s="7" t="s">
        <v>21</v>
      </c>
      <c r="R5" s="7" t="s">
        <v>21</v>
      </c>
      <c r="S5" s="7" t="s">
        <v>21</v>
      </c>
      <c r="T5" s="7" t="s">
        <v>21</v>
      </c>
      <c r="U5" s="20" t="s">
        <v>982</v>
      </c>
      <c r="V5" s="20" t="s">
        <v>21</v>
      </c>
      <c r="W5" s="20" t="s">
        <v>21</v>
      </c>
      <c r="X5" s="18" t="s">
        <v>21</v>
      </c>
      <c r="Y5" s="18" t="s">
        <v>986</v>
      </c>
      <c r="Z5" s="18" t="s">
        <v>983</v>
      </c>
      <c r="AA5" s="18" t="s">
        <v>21</v>
      </c>
      <c r="AB5" s="18" t="s">
        <v>982</v>
      </c>
      <c r="AC5" s="18" t="s">
        <v>21</v>
      </c>
      <c r="AD5" s="54" t="s">
        <v>982</v>
      </c>
      <c r="AE5" s="66" t="s">
        <v>982</v>
      </c>
      <c r="AF5" t="s">
        <v>21</v>
      </c>
    </row>
    <row r="6" spans="1:34" x14ac:dyDescent="0.2">
      <c r="A6" t="s">
        <v>15</v>
      </c>
      <c r="D6" t="s">
        <v>27</v>
      </c>
      <c r="E6" s="13" t="s">
        <v>1265</v>
      </c>
      <c r="F6" s="8" t="s">
        <v>991</v>
      </c>
      <c r="G6" s="4" t="s">
        <v>992</v>
      </c>
      <c r="H6" s="6" t="s">
        <v>1266</v>
      </c>
      <c r="I6" s="6" t="s">
        <v>1266</v>
      </c>
      <c r="J6" s="6" t="s">
        <v>1267</v>
      </c>
      <c r="K6" s="6" t="s">
        <v>1268</v>
      </c>
      <c r="L6" s="6" t="s">
        <v>1269</v>
      </c>
      <c r="M6" s="6" t="s">
        <v>1270</v>
      </c>
      <c r="N6" s="6" t="s">
        <v>1017</v>
      </c>
      <c r="O6" s="6" t="s">
        <v>1017</v>
      </c>
      <c r="P6" s="6" t="s">
        <v>1017</v>
      </c>
      <c r="Q6" s="6" t="s">
        <v>1271</v>
      </c>
      <c r="R6" s="6" t="s">
        <v>1271</v>
      </c>
      <c r="S6" s="6" t="s">
        <v>1271</v>
      </c>
      <c r="T6" s="6" t="s">
        <v>1272</v>
      </c>
      <c r="U6" s="18" t="s">
        <v>1273</v>
      </c>
      <c r="V6" s="18" t="s">
        <v>1274</v>
      </c>
      <c r="W6" s="18" t="s">
        <v>1275</v>
      </c>
      <c r="X6" s="18" t="s">
        <v>1276</v>
      </c>
      <c r="Y6" s="18" t="s">
        <v>1277</v>
      </c>
      <c r="Z6" s="18" t="s">
        <v>1278</v>
      </c>
      <c r="AA6" s="18" t="s">
        <v>1279</v>
      </c>
      <c r="AB6" s="18" t="s">
        <v>1280</v>
      </c>
      <c r="AC6" s="18" t="s">
        <v>1281</v>
      </c>
      <c r="AD6" s="54" t="s">
        <v>1282</v>
      </c>
      <c r="AE6" s="66" t="s">
        <v>1282</v>
      </c>
      <c r="AF6" t="s">
        <v>1283</v>
      </c>
    </row>
    <row r="7" spans="1:34" x14ac:dyDescent="0.2">
      <c r="A7" t="s">
        <v>23</v>
      </c>
      <c r="D7" t="s">
        <v>31</v>
      </c>
      <c r="E7" s="13" t="s">
        <v>1284</v>
      </c>
      <c r="F7" s="8" t="s">
        <v>1037</v>
      </c>
      <c r="G7" s="4" t="s">
        <v>1038</v>
      </c>
      <c r="H7" s="8" t="s">
        <v>1285</v>
      </c>
      <c r="I7" s="8" t="s">
        <v>1285</v>
      </c>
      <c r="J7" s="6" t="s">
        <v>1286</v>
      </c>
      <c r="K7" s="6" t="s">
        <v>1287</v>
      </c>
      <c r="L7" s="6" t="s">
        <v>1285</v>
      </c>
      <c r="M7" s="6" t="s">
        <v>1288</v>
      </c>
      <c r="N7" s="6" t="s">
        <v>1057</v>
      </c>
      <c r="O7" s="6" t="s">
        <v>1057</v>
      </c>
      <c r="P7" s="6" t="s">
        <v>1057</v>
      </c>
      <c r="Q7" s="6" t="s">
        <v>1289</v>
      </c>
      <c r="R7" s="6" t="s">
        <v>1289</v>
      </c>
      <c r="S7" s="6" t="s">
        <v>1289</v>
      </c>
      <c r="T7" s="6" t="s">
        <v>1289</v>
      </c>
      <c r="U7" s="18" t="s">
        <v>1056</v>
      </c>
      <c r="V7" s="18" t="s">
        <v>1290</v>
      </c>
      <c r="W7" s="18" t="s">
        <v>1290</v>
      </c>
      <c r="X7" s="18" t="s">
        <v>1291</v>
      </c>
      <c r="Y7" s="18" t="s">
        <v>1292</v>
      </c>
      <c r="Z7" s="18" t="s">
        <v>1293</v>
      </c>
      <c r="AA7" s="18" t="s">
        <v>1291</v>
      </c>
      <c r="AB7" s="18" t="s">
        <v>33</v>
      </c>
      <c r="AC7" s="18" t="s">
        <v>1072</v>
      </c>
      <c r="AD7" s="56" t="s">
        <v>1072</v>
      </c>
      <c r="AE7" s="68" t="s">
        <v>1072</v>
      </c>
      <c r="AF7" s="46" t="s">
        <v>1072</v>
      </c>
    </row>
    <row r="8" spans="1:34" x14ac:dyDescent="0.2">
      <c r="D8" t="s">
        <v>459</v>
      </c>
      <c r="E8" s="8" t="s">
        <v>1294</v>
      </c>
      <c r="F8" s="39" t="s">
        <v>1295</v>
      </c>
      <c r="G8" t="s">
        <v>1296</v>
      </c>
      <c r="H8" s="6" t="s">
        <v>1297</v>
      </c>
      <c r="I8" s="6" t="s">
        <v>1298</v>
      </c>
      <c r="J8" s="6" t="s">
        <v>1299</v>
      </c>
      <c r="K8" s="6" t="s">
        <v>1300</v>
      </c>
      <c r="L8" s="6" t="s">
        <v>1301</v>
      </c>
      <c r="M8" s="6" t="s">
        <v>1302</v>
      </c>
      <c r="N8" s="6" t="s">
        <v>1303</v>
      </c>
      <c r="O8" s="6" t="s">
        <v>1304</v>
      </c>
      <c r="P8" s="6" t="s">
        <v>1305</v>
      </c>
      <c r="Q8" s="6" t="s">
        <v>1306</v>
      </c>
      <c r="R8" s="6" t="s">
        <v>1307</v>
      </c>
      <c r="S8" s="6" t="s">
        <v>1308</v>
      </c>
      <c r="T8" s="6" t="s">
        <v>1309</v>
      </c>
      <c r="U8" s="18" t="s">
        <v>1310</v>
      </c>
      <c r="V8" s="18" t="s">
        <v>1311</v>
      </c>
      <c r="W8" s="18" t="s">
        <v>1312</v>
      </c>
      <c r="X8" s="18" t="s">
        <v>1313</v>
      </c>
      <c r="Y8" s="18" t="s">
        <v>1314</v>
      </c>
      <c r="Z8" s="18" t="s">
        <v>1315</v>
      </c>
      <c r="AA8" s="18" t="s">
        <v>1316</v>
      </c>
      <c r="AB8" s="18" t="s">
        <v>1317</v>
      </c>
      <c r="AC8" s="18" t="s">
        <v>1318</v>
      </c>
      <c r="AD8" s="56" t="s">
        <v>1319</v>
      </c>
      <c r="AE8" s="68" t="s">
        <v>1320</v>
      </c>
      <c r="AF8" s="46" t="s">
        <v>1321</v>
      </c>
    </row>
    <row r="9" spans="1:34" x14ac:dyDescent="0.2">
      <c r="D9" t="s">
        <v>462</v>
      </c>
      <c r="E9" s="8" t="s">
        <v>1322</v>
      </c>
      <c r="F9" s="8" t="s">
        <v>1322</v>
      </c>
      <c r="G9" s="8" t="s">
        <v>1322</v>
      </c>
      <c r="H9" s="8" t="s">
        <v>1322</v>
      </c>
      <c r="I9" s="8" t="s">
        <v>1323</v>
      </c>
      <c r="J9" s="8" t="s">
        <v>1322</v>
      </c>
      <c r="K9" s="8" t="s">
        <v>1322</v>
      </c>
      <c r="L9" s="8" t="s">
        <v>1322</v>
      </c>
      <c r="M9" s="8" t="s">
        <v>1322</v>
      </c>
      <c r="N9" s="8" t="s">
        <v>1322</v>
      </c>
      <c r="O9" s="8" t="s">
        <v>1322</v>
      </c>
      <c r="P9" s="8" t="s">
        <v>1323</v>
      </c>
      <c r="Q9" s="8" t="s">
        <v>1322</v>
      </c>
      <c r="R9" s="8" t="s">
        <v>1322</v>
      </c>
      <c r="S9" s="8" t="s">
        <v>1322</v>
      </c>
      <c r="T9" s="8" t="s">
        <v>1322</v>
      </c>
      <c r="U9" s="8" t="s">
        <v>1322</v>
      </c>
      <c r="V9" s="8" t="s">
        <v>1322</v>
      </c>
      <c r="W9" s="8" t="s">
        <v>1322</v>
      </c>
      <c r="X9" s="8" t="s">
        <v>1322</v>
      </c>
      <c r="Y9" s="8" t="s">
        <v>1322</v>
      </c>
      <c r="Z9" s="8" t="s">
        <v>1322</v>
      </c>
      <c r="AA9" s="8" t="s">
        <v>1322</v>
      </c>
      <c r="AB9" s="8" t="s">
        <v>1322</v>
      </c>
      <c r="AC9" s="8" t="s">
        <v>1322</v>
      </c>
      <c r="AD9" s="8" t="s">
        <v>1322</v>
      </c>
      <c r="AE9" s="68" t="s">
        <v>1324</v>
      </c>
      <c r="AF9" s="8" t="s">
        <v>1322</v>
      </c>
    </row>
    <row r="10" spans="1:34" x14ac:dyDescent="0.2">
      <c r="A10" t="s">
        <v>34</v>
      </c>
      <c r="D10" t="s">
        <v>39</v>
      </c>
      <c r="E10" s="13" t="s">
        <v>35</v>
      </c>
      <c r="F10" s="6" t="s">
        <v>35</v>
      </c>
      <c r="G10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18" t="s">
        <v>35</v>
      </c>
      <c r="V10" s="18" t="s">
        <v>35</v>
      </c>
      <c r="W10" s="18" t="s">
        <v>35</v>
      </c>
      <c r="X10" s="18" t="s">
        <v>35</v>
      </c>
      <c r="Y10" s="18" t="s">
        <v>35</v>
      </c>
      <c r="Z10" s="18" t="s">
        <v>35</v>
      </c>
      <c r="AA10" s="18" t="s">
        <v>35</v>
      </c>
      <c r="AB10" s="18" t="s">
        <v>35</v>
      </c>
      <c r="AC10" s="18" t="s">
        <v>38</v>
      </c>
      <c r="AD10" s="56" t="s">
        <v>38</v>
      </c>
      <c r="AE10" s="68" t="s">
        <v>38</v>
      </c>
      <c r="AF10" s="46" t="s">
        <v>38</v>
      </c>
    </row>
    <row r="11" spans="1:34" x14ac:dyDescent="0.2">
      <c r="A11" t="s">
        <v>37</v>
      </c>
      <c r="D11" t="s">
        <v>40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18" t="s">
        <v>38</v>
      </c>
      <c r="V11" s="18" t="s">
        <v>38</v>
      </c>
      <c r="W11" s="18" t="s">
        <v>38</v>
      </c>
      <c r="Y11" s="18" t="s">
        <v>38</v>
      </c>
      <c r="Z11" s="18" t="s">
        <v>38</v>
      </c>
      <c r="AA11" s="18" t="s">
        <v>38</v>
      </c>
      <c r="AB11" s="18" t="s">
        <v>38</v>
      </c>
      <c r="AC11" s="18" t="s">
        <v>35</v>
      </c>
      <c r="AD11" s="54" t="s">
        <v>35</v>
      </c>
      <c r="AE11" s="66" t="s">
        <v>35</v>
      </c>
      <c r="AF11" t="s">
        <v>35</v>
      </c>
    </row>
    <row r="13" spans="1:34" s="43" customFormat="1" x14ac:dyDescent="0.2">
      <c r="A13" s="43" t="s">
        <v>463</v>
      </c>
      <c r="D13" s="43" t="s">
        <v>466</v>
      </c>
      <c r="E13" s="47">
        <v>35</v>
      </c>
      <c r="F13" s="47">
        <v>20</v>
      </c>
      <c r="G13" s="47">
        <v>10</v>
      </c>
      <c r="H13" s="47">
        <v>58</v>
      </c>
      <c r="I13" s="47">
        <v>1132</v>
      </c>
      <c r="J13" s="47">
        <v>44</v>
      </c>
      <c r="K13" s="47">
        <v>21</v>
      </c>
      <c r="L13" s="47">
        <v>17</v>
      </c>
      <c r="M13" s="47">
        <v>15</v>
      </c>
      <c r="N13" s="47">
        <v>7</v>
      </c>
      <c r="O13" s="47">
        <v>9</v>
      </c>
      <c r="P13" s="47">
        <v>220</v>
      </c>
      <c r="Q13" s="47">
        <v>31</v>
      </c>
      <c r="R13" s="47">
        <v>42</v>
      </c>
      <c r="S13" s="47">
        <v>26</v>
      </c>
      <c r="T13" s="47">
        <v>186</v>
      </c>
      <c r="U13" s="46">
        <v>35</v>
      </c>
      <c r="V13" s="46">
        <v>33</v>
      </c>
      <c r="W13" s="46">
        <v>33</v>
      </c>
      <c r="X13" s="46">
        <v>6</v>
      </c>
      <c r="Y13" s="46">
        <v>31</v>
      </c>
      <c r="Z13" s="46">
        <v>19</v>
      </c>
      <c r="AA13" s="46">
        <v>28</v>
      </c>
      <c r="AB13" s="46">
        <v>78</v>
      </c>
      <c r="AC13" s="46">
        <v>15</v>
      </c>
      <c r="AD13" s="56">
        <v>36</v>
      </c>
      <c r="AE13" s="68">
        <v>267</v>
      </c>
      <c r="AF13" s="46">
        <v>10</v>
      </c>
      <c r="AH13">
        <f>SUM(X13:AB13)+AD13</f>
        <v>198</v>
      </c>
    </row>
    <row r="14" spans="1:34" x14ac:dyDescent="0.2">
      <c r="D14" t="s">
        <v>74</v>
      </c>
      <c r="F14" s="6" t="s">
        <v>1325</v>
      </c>
      <c r="G14" s="6" t="s">
        <v>1325</v>
      </c>
      <c r="L14" s="6" t="s">
        <v>1326</v>
      </c>
      <c r="N14" s="6" t="s">
        <v>1327</v>
      </c>
      <c r="O14" s="6" t="s">
        <v>1328</v>
      </c>
      <c r="Q14" s="6" t="s">
        <v>493</v>
      </c>
      <c r="R14" s="6" t="s">
        <v>495</v>
      </c>
      <c r="S14" s="6" t="s">
        <v>497</v>
      </c>
      <c r="T14" s="6" t="s">
        <v>1329</v>
      </c>
      <c r="U14" s="18" t="s">
        <v>1330</v>
      </c>
      <c r="W14" s="18" t="s">
        <v>1331</v>
      </c>
      <c r="X14" s="18" t="s">
        <v>1332</v>
      </c>
      <c r="AB14" s="18" t="s">
        <v>1333</v>
      </c>
    </row>
    <row r="15" spans="1:34" x14ac:dyDescent="0.2">
      <c r="B15" t="s">
        <v>464</v>
      </c>
      <c r="C15" t="s">
        <v>465</v>
      </c>
      <c r="N15" s="6" t="s">
        <v>1334</v>
      </c>
      <c r="T15" s="6" t="s">
        <v>1335</v>
      </c>
    </row>
    <row r="16" spans="1:34" x14ac:dyDescent="0.2">
      <c r="A16" s="2" t="s">
        <v>56</v>
      </c>
    </row>
    <row r="17" spans="1:32" x14ac:dyDescent="0.2">
      <c r="A17" t="s">
        <v>71</v>
      </c>
      <c r="B17" t="s">
        <v>78</v>
      </c>
      <c r="C17" t="s">
        <v>467</v>
      </c>
      <c r="D17" t="s">
        <v>470</v>
      </c>
      <c r="E17" s="6">
        <v>18</v>
      </c>
      <c r="H17" s="6">
        <v>38</v>
      </c>
      <c r="J17" s="6">
        <v>20</v>
      </c>
      <c r="K17" s="6">
        <v>9</v>
      </c>
      <c r="L17" s="6">
        <v>8</v>
      </c>
      <c r="M17" s="6">
        <v>11</v>
      </c>
      <c r="N17" s="6">
        <v>4</v>
      </c>
      <c r="O17" s="6">
        <v>4</v>
      </c>
      <c r="P17" s="6">
        <v>128</v>
      </c>
      <c r="Q17" s="6">
        <v>20</v>
      </c>
      <c r="R17" s="6">
        <v>18</v>
      </c>
      <c r="S17" s="6">
        <v>15</v>
      </c>
      <c r="T17" s="6">
        <v>115</v>
      </c>
      <c r="U17" s="18">
        <v>27</v>
      </c>
      <c r="V17" s="18">
        <v>20</v>
      </c>
      <c r="W17" s="18">
        <v>20</v>
      </c>
      <c r="X17" s="18">
        <v>2</v>
      </c>
      <c r="Y17" s="18">
        <v>18</v>
      </c>
      <c r="Z17" s="18">
        <v>8</v>
      </c>
      <c r="AA17" s="18">
        <v>16</v>
      </c>
      <c r="AB17" s="18">
        <v>52</v>
      </c>
      <c r="AC17" s="18">
        <v>7</v>
      </c>
      <c r="AD17" s="56">
        <v>22</v>
      </c>
      <c r="AE17" s="68">
        <v>166</v>
      </c>
      <c r="AF17" s="42">
        <v>6</v>
      </c>
    </row>
    <row r="18" spans="1:32" x14ac:dyDescent="0.2">
      <c r="B18" t="s">
        <v>73</v>
      </c>
      <c r="C18" t="s">
        <v>467</v>
      </c>
      <c r="D18" t="s">
        <v>472</v>
      </c>
      <c r="E18" s="6">
        <v>17</v>
      </c>
      <c r="H18" s="6">
        <v>20</v>
      </c>
      <c r="J18" s="6">
        <v>24</v>
      </c>
      <c r="K18" s="6">
        <v>12</v>
      </c>
      <c r="L18" s="6">
        <v>9</v>
      </c>
      <c r="M18" s="6">
        <v>4</v>
      </c>
      <c r="N18" s="6">
        <v>3</v>
      </c>
      <c r="O18" s="6">
        <v>5</v>
      </c>
      <c r="P18" s="6">
        <v>92</v>
      </c>
      <c r="Q18" s="6">
        <v>11</v>
      </c>
      <c r="R18" s="6">
        <v>24</v>
      </c>
      <c r="S18" s="6">
        <v>11</v>
      </c>
      <c r="T18" s="6">
        <v>71</v>
      </c>
      <c r="U18" s="18">
        <v>8</v>
      </c>
      <c r="V18" s="18">
        <v>13</v>
      </c>
      <c r="W18" s="18">
        <v>13</v>
      </c>
      <c r="X18" s="18">
        <v>4</v>
      </c>
      <c r="Y18" s="18">
        <v>13</v>
      </c>
      <c r="Z18" s="18">
        <v>11</v>
      </c>
      <c r="AA18" s="18">
        <v>12</v>
      </c>
      <c r="AB18" s="18">
        <v>26</v>
      </c>
      <c r="AC18" s="18">
        <v>8</v>
      </c>
      <c r="AD18" s="56">
        <v>14</v>
      </c>
      <c r="AE18" s="68">
        <v>101</v>
      </c>
      <c r="AF18" s="42">
        <v>4</v>
      </c>
    </row>
    <row r="19" spans="1:32" x14ac:dyDescent="0.2">
      <c r="A19" t="s">
        <v>76</v>
      </c>
      <c r="B19" t="s">
        <v>469</v>
      </c>
      <c r="C19" t="s">
        <v>77</v>
      </c>
      <c r="D19" t="s">
        <v>474</v>
      </c>
      <c r="E19" s="6">
        <v>10</v>
      </c>
      <c r="H19" s="6">
        <v>9</v>
      </c>
      <c r="I19" s="6">
        <v>2.7</v>
      </c>
      <c r="J19" s="6">
        <v>7.3</v>
      </c>
      <c r="K19" s="6">
        <v>7.9</v>
      </c>
      <c r="L19" s="6">
        <v>8</v>
      </c>
      <c r="M19" s="6">
        <v>8.8000000000000007</v>
      </c>
      <c r="N19" s="6">
        <v>12</v>
      </c>
      <c r="O19" s="6">
        <v>5</v>
      </c>
      <c r="P19" s="6">
        <v>2</v>
      </c>
      <c r="T19" s="6">
        <v>8.3000000000000007</v>
      </c>
      <c r="U19" s="18">
        <v>11</v>
      </c>
      <c r="V19" s="18">
        <v>8.6</v>
      </c>
      <c r="W19" s="18">
        <v>10</v>
      </c>
      <c r="X19" s="18">
        <v>6</v>
      </c>
      <c r="Y19" s="18">
        <v>7.6</v>
      </c>
      <c r="Z19" s="18">
        <v>6</v>
      </c>
      <c r="AA19" s="18">
        <v>9</v>
      </c>
      <c r="AB19" s="18">
        <v>11</v>
      </c>
      <c r="AC19" s="18">
        <v>11</v>
      </c>
      <c r="AD19" s="56">
        <v>10.8</v>
      </c>
      <c r="AE19" s="68">
        <v>2</v>
      </c>
      <c r="AF19" s="42">
        <v>8.5</v>
      </c>
    </row>
    <row r="20" spans="1:32" x14ac:dyDescent="0.2">
      <c r="B20" t="s">
        <v>471</v>
      </c>
      <c r="C20" t="s">
        <v>77</v>
      </c>
      <c r="D20" t="s">
        <v>476</v>
      </c>
      <c r="H20" s="6">
        <v>5.7</v>
      </c>
      <c r="I20" s="6">
        <v>1.4</v>
      </c>
      <c r="M20" s="6">
        <v>6.4</v>
      </c>
      <c r="N20" s="6">
        <v>9.5</v>
      </c>
      <c r="O20" s="6">
        <v>2</v>
      </c>
      <c r="P20" s="6">
        <v>1.2</v>
      </c>
      <c r="T20" s="6">
        <v>3.3</v>
      </c>
      <c r="V20" s="18">
        <v>5.5</v>
      </c>
      <c r="W20" s="18">
        <v>6</v>
      </c>
      <c r="X20" s="18">
        <v>5</v>
      </c>
      <c r="Y20" s="18">
        <v>4.5</v>
      </c>
      <c r="Z20" s="18">
        <f>13/12</f>
        <v>1.0833333333333333</v>
      </c>
      <c r="AB20" s="18">
        <v>8</v>
      </c>
      <c r="AD20" s="56">
        <v>8.4</v>
      </c>
      <c r="AE20" s="68">
        <v>0.2</v>
      </c>
      <c r="AF20" s="42">
        <v>7</v>
      </c>
    </row>
    <row r="21" spans="1:32" x14ac:dyDescent="0.2">
      <c r="B21" t="s">
        <v>473</v>
      </c>
      <c r="C21" t="s">
        <v>77</v>
      </c>
      <c r="D21" t="s">
        <v>478</v>
      </c>
      <c r="H21" s="6">
        <v>14</v>
      </c>
      <c r="I21" s="6">
        <v>4.7</v>
      </c>
      <c r="M21" s="6">
        <v>11.2</v>
      </c>
      <c r="N21" s="6">
        <v>15.5</v>
      </c>
      <c r="O21" s="6">
        <v>10</v>
      </c>
      <c r="P21" s="6">
        <v>3.6</v>
      </c>
      <c r="T21" s="6">
        <v>12.5</v>
      </c>
      <c r="V21" s="18">
        <v>12.6</v>
      </c>
      <c r="W21" s="18">
        <v>13</v>
      </c>
      <c r="X21" s="18">
        <v>7</v>
      </c>
      <c r="Y21" s="18">
        <v>11.5</v>
      </c>
      <c r="Z21" s="18">
        <v>16</v>
      </c>
      <c r="AB21" s="18">
        <v>14</v>
      </c>
      <c r="AD21" s="56">
        <v>14.1</v>
      </c>
      <c r="AE21" s="68">
        <v>12.6</v>
      </c>
      <c r="AF21" s="42">
        <v>11.5</v>
      </c>
    </row>
    <row r="22" spans="1:32" x14ac:dyDescent="0.2">
      <c r="B22" t="s">
        <v>475</v>
      </c>
      <c r="C22" t="s">
        <v>77</v>
      </c>
      <c r="D22" t="s">
        <v>480</v>
      </c>
      <c r="J22" s="6">
        <v>0.6</v>
      </c>
      <c r="K22" s="6">
        <v>3.7</v>
      </c>
      <c r="L22" s="6">
        <v>1.8</v>
      </c>
      <c r="T22" s="6">
        <v>0</v>
      </c>
      <c r="V22" s="18">
        <v>2.2000000000000002</v>
      </c>
      <c r="AA22" s="18">
        <f>1/12</f>
        <v>8.3333333333333329E-2</v>
      </c>
      <c r="AC22" s="18">
        <v>4</v>
      </c>
    </row>
    <row r="23" spans="1:32" x14ac:dyDescent="0.2">
      <c r="B23" t="s">
        <v>477</v>
      </c>
      <c r="C23" t="s">
        <v>77</v>
      </c>
      <c r="D23" t="s">
        <v>482</v>
      </c>
      <c r="J23" s="6">
        <v>20</v>
      </c>
      <c r="K23" s="6">
        <v>16.600000000000001</v>
      </c>
      <c r="L23" s="6">
        <v>16</v>
      </c>
      <c r="T23" s="6">
        <v>20</v>
      </c>
      <c r="V23" s="18">
        <v>17</v>
      </c>
      <c r="AA23" s="18">
        <v>17</v>
      </c>
      <c r="AC23" s="18">
        <v>17</v>
      </c>
    </row>
    <row r="24" spans="1:32" x14ac:dyDescent="0.2">
      <c r="B24" t="s">
        <v>479</v>
      </c>
      <c r="C24" t="s">
        <v>467</v>
      </c>
      <c r="D24" t="s">
        <v>484</v>
      </c>
      <c r="E24" s="6">
        <v>0</v>
      </c>
      <c r="T24" s="6">
        <v>13</v>
      </c>
    </row>
    <row r="25" spans="1:32" x14ac:dyDescent="0.2">
      <c r="B25" t="s">
        <v>481</v>
      </c>
      <c r="C25" t="s">
        <v>467</v>
      </c>
      <c r="D25" t="s">
        <v>486</v>
      </c>
      <c r="T25" s="6">
        <v>53</v>
      </c>
    </row>
    <row r="26" spans="1:32" x14ac:dyDescent="0.2">
      <c r="B26" t="s">
        <v>483</v>
      </c>
      <c r="C26" t="s">
        <v>467</v>
      </c>
      <c r="D26" t="s">
        <v>488</v>
      </c>
      <c r="E26" s="6">
        <v>1</v>
      </c>
    </row>
    <row r="27" spans="1:32" x14ac:dyDescent="0.2">
      <c r="B27" t="s">
        <v>485</v>
      </c>
      <c r="C27" t="s">
        <v>467</v>
      </c>
      <c r="D27" t="s">
        <v>490</v>
      </c>
      <c r="T27" s="6">
        <v>46</v>
      </c>
    </row>
    <row r="28" spans="1:32" x14ac:dyDescent="0.2">
      <c r="B28" t="s">
        <v>487</v>
      </c>
      <c r="C28" t="s">
        <v>467</v>
      </c>
      <c r="D28" t="s">
        <v>492</v>
      </c>
      <c r="E28" s="6">
        <v>15</v>
      </c>
    </row>
    <row r="29" spans="1:32" x14ac:dyDescent="0.2">
      <c r="B29" t="s">
        <v>489</v>
      </c>
      <c r="C29" t="s">
        <v>467</v>
      </c>
      <c r="D29" t="s">
        <v>494</v>
      </c>
      <c r="T29" s="6">
        <v>45</v>
      </c>
    </row>
    <row r="30" spans="1:32" x14ac:dyDescent="0.2">
      <c r="B30" t="s">
        <v>491</v>
      </c>
      <c r="C30" t="s">
        <v>467</v>
      </c>
      <c r="D30" t="s">
        <v>496</v>
      </c>
      <c r="E30" s="6">
        <v>19</v>
      </c>
    </row>
    <row r="31" spans="1:32" x14ac:dyDescent="0.2">
      <c r="B31" t="s">
        <v>493</v>
      </c>
      <c r="C31" t="s">
        <v>467</v>
      </c>
      <c r="D31" t="s">
        <v>498</v>
      </c>
      <c r="Q31" s="6">
        <v>31</v>
      </c>
      <c r="U31" s="18">
        <v>4</v>
      </c>
    </row>
    <row r="32" spans="1:32" x14ac:dyDescent="0.2">
      <c r="B32" t="s">
        <v>495</v>
      </c>
      <c r="C32" t="s">
        <v>467</v>
      </c>
      <c r="D32" t="s">
        <v>500</v>
      </c>
      <c r="R32" s="6">
        <v>42</v>
      </c>
    </row>
    <row r="33" spans="1:32" x14ac:dyDescent="0.2">
      <c r="B33" t="s">
        <v>497</v>
      </c>
      <c r="C33" t="s">
        <v>467</v>
      </c>
      <c r="D33" t="s">
        <v>501</v>
      </c>
      <c r="S33" s="6">
        <v>26</v>
      </c>
      <c r="T33" s="6">
        <v>45</v>
      </c>
    </row>
    <row r="34" spans="1:32" x14ac:dyDescent="0.2">
      <c r="B34" t="s">
        <v>499</v>
      </c>
      <c r="C34" t="s">
        <v>467</v>
      </c>
      <c r="D34" t="s">
        <v>504</v>
      </c>
      <c r="T34" s="6">
        <v>29</v>
      </c>
    </row>
    <row r="36" spans="1:32" x14ac:dyDescent="0.2">
      <c r="A36" t="s">
        <v>502</v>
      </c>
      <c r="B36" t="s">
        <v>503</v>
      </c>
      <c r="C36" t="s">
        <v>467</v>
      </c>
      <c r="D36" t="s">
        <v>507</v>
      </c>
      <c r="H36" s="6">
        <v>12</v>
      </c>
      <c r="J36" s="6">
        <v>9</v>
      </c>
      <c r="K36" s="6">
        <v>12</v>
      </c>
      <c r="L36" s="6">
        <v>12</v>
      </c>
      <c r="M36" s="6">
        <v>0</v>
      </c>
      <c r="P36" s="6">
        <v>48</v>
      </c>
      <c r="Q36" s="6">
        <v>10</v>
      </c>
      <c r="R36" s="6">
        <v>13</v>
      </c>
      <c r="S36" s="6">
        <v>6</v>
      </c>
      <c r="T36" s="6">
        <v>35</v>
      </c>
      <c r="V36" s="18">
        <v>3</v>
      </c>
      <c r="W36" s="18">
        <v>18</v>
      </c>
      <c r="X36" s="18">
        <v>4</v>
      </c>
      <c r="AA36" s="18">
        <v>10</v>
      </c>
      <c r="AB36" s="18">
        <v>17</v>
      </c>
      <c r="AC36" s="18">
        <v>9</v>
      </c>
      <c r="AD36" s="56">
        <v>10</v>
      </c>
      <c r="AE36" s="68">
        <v>136</v>
      </c>
      <c r="AF36" s="42">
        <v>3</v>
      </c>
    </row>
    <row r="37" spans="1:32" x14ac:dyDescent="0.2">
      <c r="B37" t="s">
        <v>505</v>
      </c>
      <c r="C37" t="s">
        <v>467</v>
      </c>
      <c r="D37" t="s">
        <v>508</v>
      </c>
      <c r="H37" s="6">
        <v>22</v>
      </c>
      <c r="J37" s="6">
        <v>9</v>
      </c>
      <c r="K37" s="6">
        <v>24</v>
      </c>
      <c r="L37" s="6">
        <v>4</v>
      </c>
      <c r="M37" s="6">
        <v>6</v>
      </c>
      <c r="P37" s="6">
        <v>67</v>
      </c>
      <c r="Q37" s="6">
        <v>13</v>
      </c>
      <c r="R37" s="6">
        <v>12</v>
      </c>
      <c r="S37" s="6">
        <v>6</v>
      </c>
      <c r="T37" s="6">
        <v>46</v>
      </c>
      <c r="V37" s="18">
        <v>8</v>
      </c>
      <c r="W37" s="18">
        <v>13</v>
      </c>
      <c r="X37" s="18">
        <v>1</v>
      </c>
      <c r="AA37" s="18">
        <v>5</v>
      </c>
      <c r="AB37" s="18">
        <v>37</v>
      </c>
      <c r="AC37" s="18">
        <v>7</v>
      </c>
      <c r="AD37" s="56">
        <v>6</v>
      </c>
      <c r="AE37" s="68">
        <v>25</v>
      </c>
      <c r="AF37" s="42">
        <v>6</v>
      </c>
    </row>
    <row r="38" spans="1:32" x14ac:dyDescent="0.2">
      <c r="B38" t="s">
        <v>506</v>
      </c>
      <c r="C38" t="s">
        <v>467</v>
      </c>
      <c r="D38" t="s">
        <v>510</v>
      </c>
      <c r="H38" s="6">
        <v>18</v>
      </c>
      <c r="K38" s="6">
        <v>4</v>
      </c>
      <c r="L38" s="6">
        <v>1</v>
      </c>
      <c r="M38" s="6">
        <v>6</v>
      </c>
      <c r="P38" s="6">
        <v>28</v>
      </c>
      <c r="Q38" s="6">
        <v>0</v>
      </c>
      <c r="R38" s="6">
        <v>2</v>
      </c>
      <c r="S38" s="6">
        <v>2</v>
      </c>
      <c r="V38" s="18">
        <v>3</v>
      </c>
      <c r="W38" s="18">
        <v>1</v>
      </c>
      <c r="AB38" s="18">
        <v>22</v>
      </c>
      <c r="AC38" s="18">
        <v>0</v>
      </c>
      <c r="AD38" s="54">
        <v>5</v>
      </c>
      <c r="AE38" s="68">
        <v>32</v>
      </c>
    </row>
    <row r="39" spans="1:32" x14ac:dyDescent="0.2">
      <c r="B39" t="s">
        <v>116</v>
      </c>
      <c r="C39" t="s">
        <v>467</v>
      </c>
      <c r="D39" t="s">
        <v>512</v>
      </c>
      <c r="H39" s="6">
        <v>6</v>
      </c>
      <c r="J39" s="6">
        <v>26</v>
      </c>
      <c r="K39" s="6">
        <v>2</v>
      </c>
      <c r="M39" s="6">
        <v>3</v>
      </c>
      <c r="P39" s="6">
        <v>44</v>
      </c>
      <c r="Q39" s="6">
        <v>4</v>
      </c>
      <c r="R39" s="6">
        <v>7</v>
      </c>
      <c r="S39" s="6">
        <v>3</v>
      </c>
      <c r="T39" s="6">
        <v>9</v>
      </c>
      <c r="V39" s="18">
        <v>15</v>
      </c>
      <c r="W39" s="18">
        <v>1</v>
      </c>
      <c r="X39" s="18">
        <v>1</v>
      </c>
      <c r="AB39" s="18">
        <v>2</v>
      </c>
      <c r="AC39" s="18">
        <v>0</v>
      </c>
      <c r="AD39" s="54">
        <v>12</v>
      </c>
      <c r="AE39" s="66">
        <v>44</v>
      </c>
      <c r="AF39" s="42">
        <v>1</v>
      </c>
    </row>
    <row r="40" spans="1:32" x14ac:dyDescent="0.2">
      <c r="B40" t="s">
        <v>509</v>
      </c>
      <c r="C40" t="s">
        <v>467</v>
      </c>
      <c r="D40" t="s">
        <v>514</v>
      </c>
      <c r="T40" s="6">
        <v>41</v>
      </c>
      <c r="V40" s="18">
        <v>4</v>
      </c>
      <c r="AC40" s="18">
        <v>1</v>
      </c>
      <c r="AD40" s="54">
        <v>3</v>
      </c>
      <c r="AE40" s="68">
        <v>30</v>
      </c>
    </row>
    <row r="41" spans="1:32" x14ac:dyDescent="0.2">
      <c r="A41" t="s">
        <v>79</v>
      </c>
      <c r="B41" t="s">
        <v>511</v>
      </c>
      <c r="C41" t="s">
        <v>467</v>
      </c>
      <c r="D41" t="s">
        <v>515</v>
      </c>
      <c r="T41" s="6">
        <v>57</v>
      </c>
      <c r="V41" s="18">
        <v>9</v>
      </c>
      <c r="X41" s="18">
        <v>1</v>
      </c>
      <c r="AA41" s="18">
        <v>12</v>
      </c>
      <c r="AC41" s="18">
        <v>3</v>
      </c>
      <c r="AF41">
        <v>2</v>
      </c>
    </row>
    <row r="42" spans="1:32" x14ac:dyDescent="0.2">
      <c r="B42" t="s">
        <v>513</v>
      </c>
      <c r="C42" t="s">
        <v>467</v>
      </c>
      <c r="D42" t="s">
        <v>516</v>
      </c>
      <c r="V42" s="18">
        <v>24</v>
      </c>
      <c r="X42" s="18">
        <v>5</v>
      </c>
      <c r="AC42" s="18">
        <v>12</v>
      </c>
    </row>
    <row r="43" spans="1:32" x14ac:dyDescent="0.2">
      <c r="A43" t="s">
        <v>82</v>
      </c>
      <c r="B43" t="s">
        <v>469</v>
      </c>
      <c r="C43" t="s">
        <v>83</v>
      </c>
      <c r="D43" t="s">
        <v>517</v>
      </c>
    </row>
    <row r="44" spans="1:32" x14ac:dyDescent="0.2">
      <c r="A44" t="s">
        <v>85</v>
      </c>
      <c r="B44" t="s">
        <v>469</v>
      </c>
      <c r="C44" t="s">
        <v>86</v>
      </c>
      <c r="D44" t="s">
        <v>518</v>
      </c>
      <c r="W44" s="18">
        <v>33.4</v>
      </c>
    </row>
    <row r="45" spans="1:32" x14ac:dyDescent="0.2">
      <c r="A45" t="s">
        <v>88</v>
      </c>
      <c r="B45" t="s">
        <v>469</v>
      </c>
      <c r="C45" t="s">
        <v>89</v>
      </c>
      <c r="D45" t="s">
        <v>519</v>
      </c>
      <c r="J45" s="6">
        <v>17.43</v>
      </c>
      <c r="W45" s="18">
        <v>18.600000000000001</v>
      </c>
      <c r="AC45" s="18">
        <v>18.899999999999999</v>
      </c>
      <c r="AF45">
        <v>18.8</v>
      </c>
    </row>
    <row r="46" spans="1:32" x14ac:dyDescent="0.2">
      <c r="B46" t="s">
        <v>471</v>
      </c>
      <c r="D46" t="s">
        <v>521</v>
      </c>
      <c r="W46" s="18">
        <v>15.9</v>
      </c>
      <c r="AC46" s="18">
        <v>17.3</v>
      </c>
      <c r="AF46">
        <v>17.7</v>
      </c>
    </row>
    <row r="47" spans="1:32" x14ac:dyDescent="0.2">
      <c r="B47" t="s">
        <v>473</v>
      </c>
      <c r="D47" t="s">
        <v>522</v>
      </c>
      <c r="W47" s="18">
        <v>22.9</v>
      </c>
      <c r="AC47" s="18">
        <v>24.7</v>
      </c>
      <c r="AF47">
        <v>24.5</v>
      </c>
    </row>
    <row r="48" spans="1:32" x14ac:dyDescent="0.2">
      <c r="A48" t="s">
        <v>91</v>
      </c>
      <c r="B48" t="s">
        <v>520</v>
      </c>
      <c r="C48" t="s">
        <v>467</v>
      </c>
      <c r="D48" t="s">
        <v>523</v>
      </c>
      <c r="E48" s="6">
        <v>6</v>
      </c>
      <c r="J48" s="6">
        <v>16</v>
      </c>
      <c r="N48" s="6">
        <v>2</v>
      </c>
      <c r="O48" s="6">
        <v>2</v>
      </c>
      <c r="Q48" s="6">
        <v>10</v>
      </c>
      <c r="R48" s="6">
        <v>11</v>
      </c>
      <c r="S48" s="6">
        <v>8</v>
      </c>
      <c r="T48" s="6">
        <v>45</v>
      </c>
      <c r="V48" s="18">
        <v>13</v>
      </c>
      <c r="W48" s="18">
        <v>6</v>
      </c>
      <c r="Y48" s="18">
        <v>3</v>
      </c>
      <c r="AA48" s="18">
        <v>4</v>
      </c>
      <c r="AD48" s="54">
        <v>2</v>
      </c>
      <c r="AE48" s="66">
        <v>5</v>
      </c>
    </row>
    <row r="49" spans="1:32" x14ac:dyDescent="0.2">
      <c r="D49" t="s">
        <v>524</v>
      </c>
    </row>
    <row r="50" spans="1:32" x14ac:dyDescent="0.2">
      <c r="A50" s="2" t="s">
        <v>94</v>
      </c>
    </row>
    <row r="51" spans="1:32" x14ac:dyDescent="0.2">
      <c r="A51" s="1" t="s">
        <v>96</v>
      </c>
      <c r="B51" s="1"/>
      <c r="C51" t="s">
        <v>467</v>
      </c>
      <c r="D51" t="s">
        <v>525</v>
      </c>
      <c r="E51" s="6">
        <v>0</v>
      </c>
      <c r="T51" s="6">
        <v>5</v>
      </c>
      <c r="W51" s="18">
        <v>2</v>
      </c>
      <c r="Y51" s="18">
        <v>1</v>
      </c>
      <c r="AA51" s="18">
        <v>1</v>
      </c>
      <c r="AD51" s="54">
        <v>2</v>
      </c>
      <c r="AE51" s="66">
        <v>20</v>
      </c>
    </row>
    <row r="52" spans="1:32" x14ac:dyDescent="0.2">
      <c r="A52" s="4" t="s">
        <v>98</v>
      </c>
    </row>
    <row r="53" spans="1:32" x14ac:dyDescent="0.2">
      <c r="A53" s="1" t="s">
        <v>100</v>
      </c>
      <c r="B53" s="1"/>
      <c r="D53" t="s">
        <v>526</v>
      </c>
      <c r="T53" s="6">
        <v>33</v>
      </c>
      <c r="AD53" s="54">
        <v>5</v>
      </c>
      <c r="AE53" s="66">
        <v>13</v>
      </c>
      <c r="AF53">
        <v>3</v>
      </c>
    </row>
    <row r="54" spans="1:32" x14ac:dyDescent="0.2">
      <c r="A54" s="4" t="s">
        <v>98</v>
      </c>
      <c r="AD54" s="54">
        <v>4</v>
      </c>
      <c r="AE54" s="66">
        <v>14</v>
      </c>
    </row>
    <row r="55" spans="1:32" x14ac:dyDescent="0.2">
      <c r="A55" s="4"/>
      <c r="B55" t="s">
        <v>102</v>
      </c>
      <c r="C55" t="s">
        <v>467</v>
      </c>
      <c r="D55" t="s">
        <v>528</v>
      </c>
      <c r="E55" s="6">
        <v>3</v>
      </c>
      <c r="H55" s="6">
        <v>3</v>
      </c>
      <c r="L55" s="6">
        <v>3</v>
      </c>
      <c r="N55" s="6">
        <v>0</v>
      </c>
      <c r="O55" s="6">
        <v>2</v>
      </c>
      <c r="V55" s="18">
        <v>5</v>
      </c>
      <c r="W55" s="18">
        <v>5</v>
      </c>
      <c r="Y55" s="18">
        <v>4</v>
      </c>
      <c r="AA55" s="18">
        <v>3</v>
      </c>
      <c r="AC55" s="18">
        <v>3</v>
      </c>
    </row>
    <row r="56" spans="1:32" x14ac:dyDescent="0.2">
      <c r="A56" s="4"/>
      <c r="B56" t="s">
        <v>527</v>
      </c>
      <c r="C56" t="s">
        <v>467</v>
      </c>
      <c r="D56" t="s">
        <v>529</v>
      </c>
      <c r="Q56" s="6">
        <v>2</v>
      </c>
      <c r="R56" s="6">
        <v>5</v>
      </c>
      <c r="S56" s="6">
        <v>7</v>
      </c>
    </row>
    <row r="57" spans="1:32" x14ac:dyDescent="0.2">
      <c r="A57" s="1" t="s">
        <v>107</v>
      </c>
      <c r="B57" s="1"/>
      <c r="D57" t="s">
        <v>530</v>
      </c>
      <c r="AE57" s="66">
        <v>6</v>
      </c>
    </row>
    <row r="58" spans="1:32" x14ac:dyDescent="0.2">
      <c r="A58" s="4" t="s">
        <v>98</v>
      </c>
    </row>
    <row r="59" spans="1:32" x14ac:dyDescent="0.2">
      <c r="A59" s="1" t="s">
        <v>110</v>
      </c>
      <c r="B59" s="1"/>
      <c r="D59" t="s">
        <v>531</v>
      </c>
      <c r="AD59" s="54">
        <v>2</v>
      </c>
      <c r="AE59" s="66">
        <v>8</v>
      </c>
    </row>
    <row r="60" spans="1:32" x14ac:dyDescent="0.2">
      <c r="A60" s="4" t="s">
        <v>98</v>
      </c>
    </row>
    <row r="61" spans="1:32" x14ac:dyDescent="0.2">
      <c r="A61" s="1" t="s">
        <v>112</v>
      </c>
      <c r="B61" s="1"/>
      <c r="D61" t="s">
        <v>532</v>
      </c>
      <c r="Y61" s="18">
        <v>1</v>
      </c>
      <c r="AD61" s="54">
        <v>3</v>
      </c>
      <c r="AE61" s="66">
        <v>23</v>
      </c>
    </row>
    <row r="62" spans="1:32" x14ac:dyDescent="0.2">
      <c r="A62" s="4" t="s">
        <v>98</v>
      </c>
    </row>
    <row r="63" spans="1:32" x14ac:dyDescent="0.2">
      <c r="A63" s="1" t="s">
        <v>114</v>
      </c>
      <c r="B63" s="1"/>
      <c r="D63" t="s">
        <v>533</v>
      </c>
      <c r="T63" s="6">
        <v>10</v>
      </c>
    </row>
    <row r="64" spans="1:32" x14ac:dyDescent="0.2">
      <c r="A64" s="4" t="s">
        <v>98</v>
      </c>
    </row>
    <row r="65" spans="1:31" x14ac:dyDescent="0.2">
      <c r="A65" s="1" t="s">
        <v>116</v>
      </c>
      <c r="D65" t="s">
        <v>536</v>
      </c>
      <c r="W65" s="18">
        <v>3</v>
      </c>
    </row>
    <row r="66" spans="1:31" x14ac:dyDescent="0.2">
      <c r="A66" s="4"/>
      <c r="B66" t="s">
        <v>534</v>
      </c>
      <c r="C66" t="s">
        <v>467</v>
      </c>
      <c r="D66" t="s">
        <v>538</v>
      </c>
      <c r="E66" s="6">
        <v>1</v>
      </c>
    </row>
    <row r="67" spans="1:31" x14ac:dyDescent="0.2">
      <c r="A67" s="1"/>
      <c r="B67" t="s">
        <v>535</v>
      </c>
      <c r="C67" t="s">
        <v>467</v>
      </c>
      <c r="D67" t="s">
        <v>540</v>
      </c>
      <c r="H67" s="6">
        <v>1</v>
      </c>
      <c r="Z67" s="18">
        <v>1</v>
      </c>
      <c r="AD67" s="54">
        <v>2</v>
      </c>
      <c r="AE67" s="66">
        <v>12</v>
      </c>
    </row>
    <row r="68" spans="1:31" x14ac:dyDescent="0.2">
      <c r="A68" s="1"/>
      <c r="B68" t="s">
        <v>537</v>
      </c>
      <c r="C68" t="s">
        <v>467</v>
      </c>
      <c r="D68" t="s">
        <v>542</v>
      </c>
      <c r="H68" s="6">
        <v>1</v>
      </c>
    </row>
    <row r="69" spans="1:31" x14ac:dyDescent="0.2">
      <c r="A69" s="1"/>
      <c r="B69" t="s">
        <v>539</v>
      </c>
      <c r="C69" t="s">
        <v>467</v>
      </c>
      <c r="D69" t="s">
        <v>543</v>
      </c>
      <c r="H69" s="6">
        <v>1</v>
      </c>
    </row>
    <row r="70" spans="1:31" x14ac:dyDescent="0.2">
      <c r="A70" s="1"/>
      <c r="B70" t="s">
        <v>541</v>
      </c>
      <c r="C70" t="s">
        <v>467</v>
      </c>
      <c r="D70" t="s">
        <v>544</v>
      </c>
      <c r="AD70" s="54">
        <v>4</v>
      </c>
    </row>
    <row r="71" spans="1:31" x14ac:dyDescent="0.2">
      <c r="A71" s="1"/>
      <c r="B71" t="s">
        <v>545</v>
      </c>
      <c r="C71" t="s">
        <v>467</v>
      </c>
      <c r="D71" t="s">
        <v>546</v>
      </c>
      <c r="AD71" s="54">
        <v>1</v>
      </c>
      <c r="AE71" s="66">
        <v>28</v>
      </c>
    </row>
    <row r="72" spans="1:31" x14ac:dyDescent="0.2">
      <c r="A72" s="1"/>
      <c r="B72" t="s">
        <v>548</v>
      </c>
      <c r="C72" t="s">
        <v>467</v>
      </c>
      <c r="D72" t="s">
        <v>549</v>
      </c>
      <c r="Y72" s="18" t="s">
        <v>1336</v>
      </c>
      <c r="AA72" s="18" t="s">
        <v>1337</v>
      </c>
      <c r="AD72" s="54">
        <v>1</v>
      </c>
      <c r="AE72" s="66">
        <v>0</v>
      </c>
    </row>
    <row r="73" spans="1:31" x14ac:dyDescent="0.2">
      <c r="A73" s="1"/>
      <c r="AD73" s="54" t="s">
        <v>1338</v>
      </c>
    </row>
    <row r="74" spans="1:31" x14ac:dyDescent="0.2">
      <c r="A74" s="2" t="s">
        <v>131</v>
      </c>
    </row>
    <row r="75" spans="1:31" x14ac:dyDescent="0.2">
      <c r="A75" s="1" t="s">
        <v>134</v>
      </c>
      <c r="B75" s="1" t="s">
        <v>157</v>
      </c>
      <c r="C75" t="s">
        <v>467</v>
      </c>
      <c r="D75" t="s">
        <v>555</v>
      </c>
      <c r="E75" s="6">
        <v>13</v>
      </c>
      <c r="K75" s="6">
        <v>10</v>
      </c>
      <c r="L75" s="6">
        <v>11</v>
      </c>
      <c r="M75" s="6">
        <v>3</v>
      </c>
      <c r="N75" s="6">
        <v>6</v>
      </c>
      <c r="O75" s="6">
        <v>6</v>
      </c>
      <c r="T75" s="6">
        <v>55</v>
      </c>
      <c r="W75" s="18">
        <v>8</v>
      </c>
      <c r="Y75" s="18">
        <v>16</v>
      </c>
      <c r="AA75" s="18">
        <v>8</v>
      </c>
      <c r="AB75" s="18">
        <v>8</v>
      </c>
    </row>
    <row r="76" spans="1:31" x14ac:dyDescent="0.2">
      <c r="A76" s="1" t="s">
        <v>550</v>
      </c>
      <c r="B76" t="s">
        <v>551</v>
      </c>
      <c r="C76" t="s">
        <v>467</v>
      </c>
      <c r="D76" t="s">
        <v>556</v>
      </c>
      <c r="E76" s="6">
        <v>12</v>
      </c>
      <c r="H76" s="6">
        <v>15</v>
      </c>
      <c r="J76" s="6">
        <v>15</v>
      </c>
      <c r="K76" s="6">
        <v>8</v>
      </c>
      <c r="L76" s="6">
        <v>8</v>
      </c>
      <c r="M76" s="6">
        <v>2</v>
      </c>
      <c r="N76" s="6">
        <v>5</v>
      </c>
      <c r="O76" s="6">
        <v>4</v>
      </c>
      <c r="Q76" s="6">
        <v>15</v>
      </c>
      <c r="R76" s="6">
        <v>19</v>
      </c>
      <c r="S76" s="6">
        <v>16</v>
      </c>
      <c r="T76" s="6">
        <v>73</v>
      </c>
      <c r="U76" s="18">
        <v>1</v>
      </c>
      <c r="V76" s="18">
        <v>9</v>
      </c>
      <c r="W76" s="18">
        <v>11</v>
      </c>
      <c r="Y76" s="18">
        <v>17</v>
      </c>
      <c r="Z76" s="18">
        <v>4</v>
      </c>
      <c r="AA76" s="18">
        <v>17</v>
      </c>
      <c r="AB76" s="18">
        <v>17</v>
      </c>
      <c r="AC76" s="18">
        <v>7</v>
      </c>
    </row>
    <row r="77" spans="1:31" x14ac:dyDescent="0.2">
      <c r="A77" s="1"/>
      <c r="B77" t="s">
        <v>552</v>
      </c>
      <c r="D77" t="s">
        <v>557</v>
      </c>
      <c r="E77" s="6">
        <v>23</v>
      </c>
      <c r="H77" s="6">
        <v>43</v>
      </c>
      <c r="J77" s="6">
        <v>25</v>
      </c>
      <c r="K77" s="6">
        <v>13</v>
      </c>
      <c r="L77" s="6">
        <v>9</v>
      </c>
      <c r="N77" s="6">
        <v>2</v>
      </c>
      <c r="O77" s="6">
        <v>5</v>
      </c>
      <c r="Q77" s="6">
        <v>16</v>
      </c>
      <c r="R77" s="6">
        <v>22</v>
      </c>
      <c r="S77" s="6">
        <v>10</v>
      </c>
      <c r="T77" s="6">
        <f>181-73</f>
        <v>108</v>
      </c>
      <c r="U77" s="18">
        <v>34</v>
      </c>
      <c r="V77" s="18">
        <v>24</v>
      </c>
      <c r="Y77" s="18">
        <v>14</v>
      </c>
      <c r="Z77" s="18">
        <v>11</v>
      </c>
      <c r="AA77" s="18">
        <v>11</v>
      </c>
      <c r="AB77" s="18">
        <v>61</v>
      </c>
      <c r="AC77" s="18">
        <v>8</v>
      </c>
    </row>
    <row r="78" spans="1:31" x14ac:dyDescent="0.2">
      <c r="A78" s="1" t="s">
        <v>554</v>
      </c>
      <c r="B78" t="s">
        <v>551</v>
      </c>
      <c r="C78" t="s">
        <v>467</v>
      </c>
      <c r="D78" t="s">
        <v>558</v>
      </c>
      <c r="E78" s="6">
        <v>2</v>
      </c>
      <c r="J78" s="6">
        <v>0</v>
      </c>
      <c r="N78" s="6">
        <v>1</v>
      </c>
      <c r="O78" s="6">
        <v>1</v>
      </c>
      <c r="U78" s="18">
        <v>0</v>
      </c>
    </row>
    <row r="79" spans="1:31" x14ac:dyDescent="0.2">
      <c r="A79" s="1"/>
      <c r="B79" t="s">
        <v>552</v>
      </c>
      <c r="D79" t="s">
        <v>559</v>
      </c>
      <c r="E79" s="6">
        <v>33</v>
      </c>
      <c r="J79" s="6">
        <v>12</v>
      </c>
      <c r="N79" s="6">
        <v>0</v>
      </c>
      <c r="O79" s="6">
        <v>3</v>
      </c>
      <c r="U79" s="18">
        <v>5</v>
      </c>
    </row>
    <row r="80" spans="1:31" x14ac:dyDescent="0.2">
      <c r="A80" s="1" t="s">
        <v>145</v>
      </c>
      <c r="B80" t="s">
        <v>551</v>
      </c>
      <c r="C80" t="s">
        <v>467</v>
      </c>
      <c r="D80" t="s">
        <v>560</v>
      </c>
      <c r="J80" s="6">
        <v>31</v>
      </c>
      <c r="L80" s="6">
        <v>9</v>
      </c>
      <c r="M80" s="6">
        <v>12</v>
      </c>
      <c r="T80" s="6">
        <v>85</v>
      </c>
      <c r="W80" s="18">
        <v>27</v>
      </c>
      <c r="Z80" s="18">
        <v>8</v>
      </c>
      <c r="AA80" s="18">
        <v>18</v>
      </c>
      <c r="AB80" s="18">
        <v>33</v>
      </c>
    </row>
    <row r="81" spans="1:34" x14ac:dyDescent="0.2">
      <c r="A81" s="1"/>
      <c r="B81" t="s">
        <v>552</v>
      </c>
      <c r="D81" t="s">
        <v>561</v>
      </c>
      <c r="E81" s="6">
        <v>5</v>
      </c>
      <c r="J81" s="6">
        <v>0</v>
      </c>
      <c r="L81" s="6">
        <v>8</v>
      </c>
      <c r="M81" s="6">
        <v>0</v>
      </c>
      <c r="T81" s="6">
        <f>131-85</f>
        <v>46</v>
      </c>
      <c r="Z81" s="18">
        <v>7</v>
      </c>
      <c r="AA81" s="18">
        <v>1</v>
      </c>
      <c r="AB81" s="18">
        <v>2</v>
      </c>
    </row>
    <row r="82" spans="1:34" x14ac:dyDescent="0.2">
      <c r="A82" s="1"/>
      <c r="B82" t="s">
        <v>562</v>
      </c>
      <c r="C82" t="s">
        <v>467</v>
      </c>
      <c r="D82" t="s">
        <v>563</v>
      </c>
      <c r="E82" s="6">
        <v>30</v>
      </c>
    </row>
    <row r="83" spans="1:34" x14ac:dyDescent="0.2">
      <c r="A83" s="4" t="s">
        <v>148</v>
      </c>
      <c r="B83" t="s">
        <v>551</v>
      </c>
      <c r="C83" t="s">
        <v>467</v>
      </c>
      <c r="D83" t="s">
        <v>564</v>
      </c>
      <c r="E83" s="6">
        <v>25</v>
      </c>
    </row>
    <row r="84" spans="1:34" x14ac:dyDescent="0.2">
      <c r="A84" s="4"/>
      <c r="B84" t="s">
        <v>552</v>
      </c>
      <c r="D84" t="s">
        <v>565</v>
      </c>
      <c r="E84" s="6">
        <v>10</v>
      </c>
    </row>
    <row r="85" spans="1:34" x14ac:dyDescent="0.2">
      <c r="A85" s="4" t="s">
        <v>149</v>
      </c>
      <c r="B85" t="s">
        <v>551</v>
      </c>
      <c r="C85" t="s">
        <v>467</v>
      </c>
      <c r="D85" t="s">
        <v>566</v>
      </c>
      <c r="E85" s="6">
        <v>2</v>
      </c>
      <c r="U85" s="18">
        <v>23</v>
      </c>
      <c r="Y85" s="18">
        <v>10</v>
      </c>
      <c r="AF85">
        <v>10</v>
      </c>
    </row>
    <row r="86" spans="1:34" x14ac:dyDescent="0.2">
      <c r="A86" s="4"/>
      <c r="B86" t="s">
        <v>552</v>
      </c>
      <c r="D86" t="s">
        <v>567</v>
      </c>
      <c r="E86" s="6">
        <v>33</v>
      </c>
      <c r="U86" s="18">
        <v>27</v>
      </c>
      <c r="Y86" s="18">
        <v>7</v>
      </c>
      <c r="AF86">
        <v>0</v>
      </c>
    </row>
    <row r="87" spans="1:34" x14ac:dyDescent="0.2">
      <c r="A87" s="4" t="s">
        <v>151</v>
      </c>
      <c r="B87" t="s">
        <v>551</v>
      </c>
      <c r="C87" t="s">
        <v>467</v>
      </c>
      <c r="D87" t="s">
        <v>568</v>
      </c>
      <c r="E87" s="6">
        <v>28</v>
      </c>
      <c r="H87" s="6">
        <v>40</v>
      </c>
      <c r="K87" s="6">
        <v>19</v>
      </c>
      <c r="N87" s="6">
        <v>3</v>
      </c>
      <c r="O87" s="6">
        <v>4</v>
      </c>
      <c r="Q87" s="6">
        <v>24</v>
      </c>
      <c r="R87" s="6">
        <v>33</v>
      </c>
      <c r="S87" s="6">
        <v>19</v>
      </c>
      <c r="U87" s="18">
        <v>25</v>
      </c>
      <c r="V87" s="18">
        <v>30</v>
      </c>
      <c r="Y87" s="18">
        <v>19</v>
      </c>
      <c r="AB87" s="18">
        <v>33</v>
      </c>
      <c r="AC87" s="18">
        <v>15</v>
      </c>
      <c r="AF87">
        <v>10</v>
      </c>
    </row>
    <row r="88" spans="1:34" x14ac:dyDescent="0.2">
      <c r="A88" s="4"/>
      <c r="B88" t="s">
        <v>552</v>
      </c>
      <c r="C88" t="s">
        <v>467</v>
      </c>
      <c r="D88" t="s">
        <v>569</v>
      </c>
      <c r="E88" s="6">
        <v>7</v>
      </c>
      <c r="H88" s="6">
        <v>6</v>
      </c>
      <c r="K88" s="6">
        <v>1</v>
      </c>
      <c r="N88" s="6">
        <v>0</v>
      </c>
      <c r="O88" s="6">
        <v>1</v>
      </c>
      <c r="Q88" s="6">
        <v>1</v>
      </c>
      <c r="R88" s="6">
        <v>0</v>
      </c>
      <c r="S88" s="6">
        <v>0</v>
      </c>
      <c r="U88" s="18">
        <v>27</v>
      </c>
      <c r="V88" s="18">
        <v>0</v>
      </c>
      <c r="Y88" s="18">
        <v>2</v>
      </c>
      <c r="AB88" s="18">
        <v>2</v>
      </c>
      <c r="AC88" s="18">
        <v>0</v>
      </c>
      <c r="AF88">
        <v>0</v>
      </c>
    </row>
    <row r="90" spans="1:34" x14ac:dyDescent="0.2">
      <c r="A90" s="2" t="s">
        <v>154</v>
      </c>
      <c r="V90" s="32"/>
    </row>
    <row r="91" spans="1:34" x14ac:dyDescent="0.2">
      <c r="A91" s="1" t="s">
        <v>156</v>
      </c>
      <c r="C91" s="1" t="s">
        <v>467</v>
      </c>
      <c r="D91" t="s">
        <v>570</v>
      </c>
      <c r="E91" s="6">
        <v>35</v>
      </c>
      <c r="H91" s="6">
        <v>58</v>
      </c>
      <c r="J91" s="6">
        <v>44</v>
      </c>
      <c r="L91" s="6">
        <v>17</v>
      </c>
      <c r="M91" s="6">
        <v>15</v>
      </c>
      <c r="N91" s="6">
        <v>7</v>
      </c>
      <c r="O91" s="6">
        <v>9</v>
      </c>
      <c r="Q91" s="6">
        <v>31</v>
      </c>
      <c r="R91" s="6">
        <v>42</v>
      </c>
      <c r="S91" s="6">
        <v>26</v>
      </c>
      <c r="T91" s="6">
        <v>186</v>
      </c>
      <c r="U91" s="18">
        <v>33</v>
      </c>
      <c r="V91" s="18">
        <v>33</v>
      </c>
      <c r="W91" s="18">
        <v>31</v>
      </c>
      <c r="X91" s="18">
        <v>6</v>
      </c>
      <c r="Y91" s="18">
        <v>30</v>
      </c>
      <c r="Z91" s="18">
        <v>19</v>
      </c>
      <c r="AA91" s="18">
        <v>28</v>
      </c>
      <c r="AB91" s="18">
        <v>78</v>
      </c>
      <c r="AD91" s="56">
        <v>35</v>
      </c>
      <c r="AE91" s="68">
        <v>207</v>
      </c>
      <c r="AH91">
        <f>SUM(X91:AB91)+AD91</f>
        <v>196</v>
      </c>
    </row>
    <row r="92" spans="1:34" x14ac:dyDescent="0.2">
      <c r="A92" t="s">
        <v>159</v>
      </c>
      <c r="C92" t="s">
        <v>475</v>
      </c>
      <c r="D92" t="s">
        <v>571</v>
      </c>
      <c r="H92" s="6">
        <v>3</v>
      </c>
      <c r="L92" s="6">
        <v>1</v>
      </c>
    </row>
    <row r="93" spans="1:34" x14ac:dyDescent="0.2">
      <c r="C93" t="s">
        <v>469</v>
      </c>
      <c r="D93" t="s">
        <v>572</v>
      </c>
      <c r="L93" s="6">
        <v>5</v>
      </c>
      <c r="M93" s="6">
        <v>5</v>
      </c>
      <c r="N93" s="6">
        <v>9</v>
      </c>
      <c r="O93" s="6">
        <v>8</v>
      </c>
      <c r="T93" s="6">
        <v>6</v>
      </c>
      <c r="Y93" s="18">
        <v>6</v>
      </c>
    </row>
    <row r="94" spans="1:34" x14ac:dyDescent="0.2">
      <c r="C94" t="s">
        <v>477</v>
      </c>
      <c r="D94" t="s">
        <v>573</v>
      </c>
      <c r="H94" s="6">
        <v>19</v>
      </c>
      <c r="L94" s="6">
        <v>12</v>
      </c>
    </row>
    <row r="95" spans="1:34" x14ac:dyDescent="0.2">
      <c r="C95" t="s">
        <v>471</v>
      </c>
      <c r="D95" t="s">
        <v>574</v>
      </c>
      <c r="N95" s="6">
        <v>9</v>
      </c>
      <c r="O95" s="6">
        <v>8</v>
      </c>
      <c r="T95" s="6">
        <v>5</v>
      </c>
      <c r="Y95" s="18">
        <v>5</v>
      </c>
    </row>
    <row r="96" spans="1:34" x14ac:dyDescent="0.2">
      <c r="C96" t="s">
        <v>473</v>
      </c>
      <c r="D96" t="s">
        <v>576</v>
      </c>
      <c r="N96" s="6">
        <v>12</v>
      </c>
      <c r="O96" s="6">
        <v>12</v>
      </c>
      <c r="T96" s="6">
        <v>8</v>
      </c>
      <c r="Y96" s="18">
        <v>8</v>
      </c>
    </row>
    <row r="98" spans="1:32" x14ac:dyDescent="0.2">
      <c r="A98" s="1" t="s">
        <v>100</v>
      </c>
      <c r="C98" s="1" t="s">
        <v>467</v>
      </c>
      <c r="D98" t="s">
        <v>578</v>
      </c>
      <c r="E98" s="6">
        <v>23</v>
      </c>
      <c r="H98" s="6">
        <v>12</v>
      </c>
      <c r="J98" s="6">
        <v>11</v>
      </c>
      <c r="L98" s="6">
        <v>7</v>
      </c>
      <c r="N98" s="6">
        <v>1</v>
      </c>
      <c r="O98" s="6">
        <v>1</v>
      </c>
      <c r="T98" s="6">
        <v>131</v>
      </c>
      <c r="V98" s="18">
        <v>17</v>
      </c>
      <c r="Y98" s="18">
        <v>11</v>
      </c>
      <c r="Z98" s="18">
        <v>8</v>
      </c>
      <c r="AF98">
        <v>5</v>
      </c>
    </row>
    <row r="99" spans="1:32" x14ac:dyDescent="0.2">
      <c r="A99" t="s">
        <v>163</v>
      </c>
      <c r="C99" t="s">
        <v>467</v>
      </c>
      <c r="D99" t="s">
        <v>579</v>
      </c>
      <c r="E99" s="6">
        <v>15</v>
      </c>
      <c r="H99" s="6">
        <v>6</v>
      </c>
      <c r="Q99" s="6">
        <v>12</v>
      </c>
      <c r="R99" s="6">
        <v>9</v>
      </c>
      <c r="S99" s="6">
        <v>6</v>
      </c>
      <c r="Y99" s="18">
        <v>8</v>
      </c>
      <c r="AD99" s="54">
        <v>18</v>
      </c>
      <c r="AE99" s="69"/>
    </row>
    <row r="100" spans="1:32" x14ac:dyDescent="0.2">
      <c r="A100" t="s">
        <v>575</v>
      </c>
      <c r="C100" t="s">
        <v>467</v>
      </c>
      <c r="D100" t="s">
        <v>580</v>
      </c>
    </row>
    <row r="101" spans="1:32" x14ac:dyDescent="0.2">
      <c r="A101" t="s">
        <v>164</v>
      </c>
      <c r="C101" t="s">
        <v>467</v>
      </c>
      <c r="D101" t="s">
        <v>581</v>
      </c>
      <c r="E101" s="6">
        <v>23</v>
      </c>
      <c r="Q101" s="6">
        <v>5</v>
      </c>
      <c r="R101" s="6">
        <v>6</v>
      </c>
      <c r="S101" s="6">
        <v>8</v>
      </c>
      <c r="W101" s="18">
        <v>11</v>
      </c>
      <c r="X101" s="18">
        <v>1</v>
      </c>
      <c r="Y101" s="18">
        <v>8</v>
      </c>
      <c r="AD101" s="54">
        <v>12</v>
      </c>
      <c r="AE101" s="66">
        <v>78</v>
      </c>
    </row>
    <row r="102" spans="1:32" x14ac:dyDescent="0.2">
      <c r="A102" t="s">
        <v>577</v>
      </c>
      <c r="C102" t="s">
        <v>467</v>
      </c>
      <c r="D102" t="s">
        <v>582</v>
      </c>
      <c r="L102" s="6">
        <v>14</v>
      </c>
      <c r="M102" s="6">
        <v>3</v>
      </c>
      <c r="U102" s="18">
        <v>13</v>
      </c>
      <c r="W102" s="18">
        <v>11</v>
      </c>
      <c r="Z102" s="18">
        <v>5</v>
      </c>
      <c r="AA102" s="18">
        <v>10</v>
      </c>
      <c r="AD102" s="54">
        <v>16</v>
      </c>
      <c r="AE102" s="68">
        <v>46</v>
      </c>
    </row>
    <row r="103" spans="1:32" x14ac:dyDescent="0.2">
      <c r="A103" t="s">
        <v>169</v>
      </c>
      <c r="C103" t="s">
        <v>467</v>
      </c>
      <c r="D103" t="s">
        <v>583</v>
      </c>
      <c r="E103" s="6">
        <v>6</v>
      </c>
      <c r="Q103" s="6">
        <v>1</v>
      </c>
      <c r="R103" s="6">
        <v>3</v>
      </c>
      <c r="S103" s="6">
        <v>7</v>
      </c>
      <c r="AD103" s="54">
        <v>3</v>
      </c>
      <c r="AE103" s="66">
        <v>11</v>
      </c>
    </row>
    <row r="104" spans="1:32" x14ac:dyDescent="0.2">
      <c r="A104" t="s">
        <v>168</v>
      </c>
      <c r="C104" t="s">
        <v>467</v>
      </c>
      <c r="D104" t="s">
        <v>584</v>
      </c>
      <c r="L104" s="6">
        <v>3</v>
      </c>
      <c r="Q104" s="6">
        <v>3</v>
      </c>
      <c r="R104" s="6">
        <v>0</v>
      </c>
      <c r="S104" s="6">
        <v>1</v>
      </c>
      <c r="T104" s="6">
        <v>109</v>
      </c>
      <c r="V104" s="18">
        <v>17</v>
      </c>
      <c r="X104" s="18">
        <v>5</v>
      </c>
      <c r="AF104">
        <v>7</v>
      </c>
    </row>
    <row r="106" spans="1:32" x14ac:dyDescent="0.2">
      <c r="A106" s="1" t="s">
        <v>172</v>
      </c>
      <c r="B106" s="1"/>
      <c r="C106" t="s">
        <v>467</v>
      </c>
      <c r="D106" t="s">
        <v>586</v>
      </c>
      <c r="E106" s="6">
        <v>29</v>
      </c>
      <c r="J106" s="6">
        <v>37</v>
      </c>
      <c r="K106" s="6">
        <v>21</v>
      </c>
      <c r="L106" s="6">
        <v>15</v>
      </c>
      <c r="M106" s="6">
        <v>13</v>
      </c>
      <c r="N106" s="6">
        <v>6</v>
      </c>
      <c r="O106" s="6">
        <v>7</v>
      </c>
      <c r="Q106" s="6">
        <v>23</v>
      </c>
      <c r="R106" s="6">
        <v>35</v>
      </c>
      <c r="S106" s="6">
        <v>21</v>
      </c>
      <c r="T106" s="6">
        <v>171</v>
      </c>
      <c r="U106" s="18">
        <v>30</v>
      </c>
      <c r="V106" s="18">
        <v>32</v>
      </c>
      <c r="Y106" s="18">
        <v>27</v>
      </c>
      <c r="Z106" s="18">
        <v>8</v>
      </c>
      <c r="AF106">
        <v>10</v>
      </c>
    </row>
    <row r="107" spans="1:32" x14ac:dyDescent="0.2">
      <c r="A107" t="s">
        <v>174</v>
      </c>
      <c r="B107" t="s">
        <v>92</v>
      </c>
      <c r="D107" t="s">
        <v>587</v>
      </c>
      <c r="H107" s="6">
        <v>31</v>
      </c>
      <c r="J107" s="6">
        <v>33</v>
      </c>
      <c r="Q107" s="6">
        <v>18</v>
      </c>
      <c r="R107" s="6">
        <v>29</v>
      </c>
      <c r="S107" s="6">
        <v>13</v>
      </c>
      <c r="W107" s="18">
        <v>21</v>
      </c>
      <c r="X107" s="18">
        <v>4</v>
      </c>
      <c r="Z107" s="18">
        <v>8</v>
      </c>
      <c r="AA107" s="18">
        <v>15</v>
      </c>
      <c r="AB107" s="18">
        <v>48</v>
      </c>
      <c r="AD107" s="56">
        <v>16</v>
      </c>
      <c r="AE107" s="68">
        <v>37</v>
      </c>
    </row>
    <row r="108" spans="1:32" x14ac:dyDescent="0.2">
      <c r="A108" t="s">
        <v>176</v>
      </c>
      <c r="B108" t="s">
        <v>92</v>
      </c>
      <c r="D108" t="s">
        <v>588</v>
      </c>
      <c r="H108" s="6">
        <v>26</v>
      </c>
      <c r="J108" s="6">
        <v>25</v>
      </c>
      <c r="K108" s="6">
        <v>20</v>
      </c>
      <c r="Q108" s="6">
        <v>16</v>
      </c>
      <c r="R108" s="6">
        <v>25</v>
      </c>
      <c r="S108" s="6">
        <v>16</v>
      </c>
      <c r="W108" s="18">
        <v>23</v>
      </c>
      <c r="X108" s="18">
        <v>1</v>
      </c>
      <c r="Z108" s="18">
        <v>6</v>
      </c>
      <c r="AB108" s="18">
        <v>49</v>
      </c>
      <c r="AD108" s="54">
        <v>29</v>
      </c>
      <c r="AE108" s="68">
        <v>71</v>
      </c>
    </row>
    <row r="109" spans="1:32" x14ac:dyDescent="0.2">
      <c r="A109" t="s">
        <v>178</v>
      </c>
      <c r="B109" t="s">
        <v>92</v>
      </c>
      <c r="D109" t="s">
        <v>589</v>
      </c>
      <c r="H109" s="6">
        <v>30</v>
      </c>
      <c r="J109" s="6">
        <v>18</v>
      </c>
      <c r="K109" s="6">
        <v>20</v>
      </c>
      <c r="Q109" s="6">
        <v>13</v>
      </c>
      <c r="R109" s="6">
        <v>23</v>
      </c>
      <c r="S109" s="6">
        <v>13</v>
      </c>
      <c r="W109" s="18">
        <v>16</v>
      </c>
      <c r="X109" s="18">
        <v>1</v>
      </c>
      <c r="Z109" s="18">
        <v>3</v>
      </c>
      <c r="AB109" s="18">
        <v>50</v>
      </c>
      <c r="AD109" s="54">
        <v>19</v>
      </c>
      <c r="AE109" s="68">
        <v>28</v>
      </c>
    </row>
    <row r="110" spans="1:32" x14ac:dyDescent="0.2">
      <c r="A110" t="s">
        <v>585</v>
      </c>
      <c r="B110" t="s">
        <v>92</v>
      </c>
      <c r="D110" t="s">
        <v>590</v>
      </c>
      <c r="J110" s="6">
        <v>3</v>
      </c>
    </row>
    <row r="112" spans="1:32" x14ac:dyDescent="0.2">
      <c r="A112" s="1" t="s">
        <v>182</v>
      </c>
      <c r="B112" s="1"/>
      <c r="C112" t="s">
        <v>467</v>
      </c>
      <c r="D112" t="s">
        <v>591</v>
      </c>
      <c r="E112" s="6">
        <v>11</v>
      </c>
      <c r="J112" s="6">
        <v>13</v>
      </c>
      <c r="L112" s="6">
        <v>8</v>
      </c>
      <c r="N112" s="6">
        <v>5</v>
      </c>
      <c r="O112" s="6">
        <v>4</v>
      </c>
      <c r="Q112" s="6">
        <v>4</v>
      </c>
      <c r="R112" s="6">
        <v>16</v>
      </c>
      <c r="S112" s="6">
        <v>10</v>
      </c>
      <c r="T112" s="6">
        <v>12</v>
      </c>
      <c r="V112" s="18">
        <v>19</v>
      </c>
      <c r="W112" s="18">
        <v>4</v>
      </c>
      <c r="Z112" s="18">
        <v>6</v>
      </c>
    </row>
    <row r="113" spans="1:31" x14ac:dyDescent="0.2">
      <c r="A113" t="s">
        <v>184</v>
      </c>
      <c r="B113" s="9" t="s">
        <v>469</v>
      </c>
      <c r="C113" t="s">
        <v>394</v>
      </c>
    </row>
    <row r="114" spans="1:31" x14ac:dyDescent="0.2">
      <c r="A114" t="s">
        <v>189</v>
      </c>
      <c r="C114" t="s">
        <v>467</v>
      </c>
      <c r="D114" t="s">
        <v>593</v>
      </c>
    </row>
    <row r="115" spans="1:31" x14ac:dyDescent="0.2">
      <c r="A115" t="s">
        <v>191</v>
      </c>
      <c r="C115" t="s">
        <v>467</v>
      </c>
      <c r="E115" s="6">
        <v>11</v>
      </c>
    </row>
    <row r="116" spans="1:31" x14ac:dyDescent="0.2">
      <c r="A116" t="s">
        <v>192</v>
      </c>
      <c r="C116" t="s">
        <v>467</v>
      </c>
      <c r="D116" t="s">
        <v>594</v>
      </c>
      <c r="T116" s="6">
        <v>4</v>
      </c>
      <c r="Y116" s="18">
        <v>4</v>
      </c>
    </row>
    <row r="117" spans="1:31" x14ac:dyDescent="0.2">
      <c r="A117" t="s">
        <v>592</v>
      </c>
      <c r="C117" t="s">
        <v>467</v>
      </c>
      <c r="D117" t="s">
        <v>595</v>
      </c>
      <c r="E117" s="6">
        <v>35</v>
      </c>
      <c r="M117" s="6">
        <v>4</v>
      </c>
      <c r="Q117" s="6">
        <v>0</v>
      </c>
      <c r="R117" s="6">
        <v>1</v>
      </c>
      <c r="S117" s="6">
        <v>1</v>
      </c>
      <c r="Y117" s="18">
        <v>15</v>
      </c>
      <c r="AD117" s="54">
        <v>17</v>
      </c>
      <c r="AE117" s="69"/>
    </row>
    <row r="118" spans="1:31" x14ac:dyDescent="0.2">
      <c r="A118" t="s">
        <v>187</v>
      </c>
      <c r="C118" t="s">
        <v>467</v>
      </c>
      <c r="D118" t="s">
        <v>596</v>
      </c>
      <c r="H118" s="6">
        <v>15</v>
      </c>
      <c r="Q118" s="6">
        <v>4</v>
      </c>
      <c r="R118" s="6">
        <v>15</v>
      </c>
      <c r="S118" s="6">
        <v>10</v>
      </c>
      <c r="Y118" s="18">
        <v>6</v>
      </c>
      <c r="AD118" s="54">
        <v>13</v>
      </c>
      <c r="AE118" s="66">
        <v>19</v>
      </c>
    </row>
    <row r="119" spans="1:31" x14ac:dyDescent="0.2">
      <c r="A119" t="s">
        <v>195</v>
      </c>
      <c r="D119" t="s">
        <v>597</v>
      </c>
      <c r="K119" s="6">
        <v>12</v>
      </c>
    </row>
    <row r="121" spans="1:31" x14ac:dyDescent="0.2">
      <c r="A121" s="1" t="s">
        <v>198</v>
      </c>
      <c r="B121" s="1" t="s">
        <v>92</v>
      </c>
      <c r="D121" t="s">
        <v>599</v>
      </c>
      <c r="Q121" s="6">
        <v>24</v>
      </c>
      <c r="R121" s="6">
        <v>25</v>
      </c>
      <c r="S121" s="6">
        <v>12</v>
      </c>
    </row>
    <row r="122" spans="1:31" x14ac:dyDescent="0.2">
      <c r="A122" t="s">
        <v>200</v>
      </c>
      <c r="B122" t="s">
        <v>92</v>
      </c>
    </row>
    <row r="123" spans="1:31" x14ac:dyDescent="0.2">
      <c r="A123" t="s">
        <v>202</v>
      </c>
      <c r="B123" t="s">
        <v>92</v>
      </c>
    </row>
    <row r="124" spans="1:31" x14ac:dyDescent="0.2">
      <c r="A124" t="s">
        <v>598</v>
      </c>
    </row>
    <row r="125" spans="1:31" x14ac:dyDescent="0.2">
      <c r="A125" s="1" t="s">
        <v>206</v>
      </c>
      <c r="B125" s="1" t="s">
        <v>92</v>
      </c>
      <c r="D125" t="s">
        <v>600</v>
      </c>
      <c r="T125" s="6">
        <v>15</v>
      </c>
    </row>
    <row r="126" spans="1:31" x14ac:dyDescent="0.2">
      <c r="A126" t="s">
        <v>208</v>
      </c>
      <c r="C126" t="s">
        <v>467</v>
      </c>
      <c r="D126" t="s">
        <v>601</v>
      </c>
      <c r="F126" s="6">
        <v>14</v>
      </c>
      <c r="H126" s="6">
        <v>13</v>
      </c>
      <c r="J126" s="6">
        <v>7</v>
      </c>
      <c r="Q126" s="6">
        <v>3</v>
      </c>
      <c r="R126" s="6">
        <v>4</v>
      </c>
      <c r="S126" s="6">
        <v>3</v>
      </c>
      <c r="T126" s="6">
        <v>10</v>
      </c>
      <c r="V126" s="18">
        <v>23</v>
      </c>
      <c r="X126" s="18">
        <v>3</v>
      </c>
      <c r="Y126" s="18">
        <v>4</v>
      </c>
      <c r="Z126" s="18">
        <v>3</v>
      </c>
      <c r="AA126" s="18">
        <v>6</v>
      </c>
    </row>
    <row r="127" spans="1:31" x14ac:dyDescent="0.2">
      <c r="A127" t="s">
        <v>210</v>
      </c>
      <c r="B127" t="s">
        <v>92</v>
      </c>
      <c r="D127" t="s">
        <v>603</v>
      </c>
    </row>
    <row r="129" spans="1:32" x14ac:dyDescent="0.2">
      <c r="A129" s="1" t="s">
        <v>96</v>
      </c>
      <c r="C129" s="1" t="s">
        <v>467</v>
      </c>
      <c r="D129" t="s">
        <v>605</v>
      </c>
      <c r="J129" s="6">
        <v>22</v>
      </c>
      <c r="T129" s="6">
        <v>149</v>
      </c>
      <c r="Z129" s="18">
        <v>12</v>
      </c>
    </row>
    <row r="130" spans="1:32" x14ac:dyDescent="0.2">
      <c r="A130" t="s">
        <v>212</v>
      </c>
      <c r="C130" s="3" t="s">
        <v>467</v>
      </c>
      <c r="D130" t="s">
        <v>607</v>
      </c>
      <c r="K130" s="6">
        <v>16</v>
      </c>
      <c r="N130" s="6">
        <v>6</v>
      </c>
      <c r="O130" s="6">
        <v>1</v>
      </c>
      <c r="P130" s="6">
        <v>3</v>
      </c>
      <c r="Q130" s="6">
        <v>12</v>
      </c>
      <c r="R130" s="6">
        <v>21</v>
      </c>
      <c r="S130" s="6">
        <v>19</v>
      </c>
      <c r="U130" s="18">
        <v>15</v>
      </c>
    </row>
    <row r="131" spans="1:32" x14ac:dyDescent="0.2">
      <c r="A131" t="s">
        <v>602</v>
      </c>
      <c r="C131" s="3" t="s">
        <v>467</v>
      </c>
      <c r="D131" t="s">
        <v>609</v>
      </c>
      <c r="E131" s="6">
        <v>3</v>
      </c>
      <c r="F131" s="6">
        <v>4</v>
      </c>
      <c r="K131" s="6">
        <v>10</v>
      </c>
      <c r="L131" s="6">
        <v>8</v>
      </c>
      <c r="M131" s="6">
        <v>8</v>
      </c>
      <c r="N131" s="6">
        <v>1</v>
      </c>
      <c r="O131" s="6">
        <v>3</v>
      </c>
      <c r="P131" s="6">
        <v>15</v>
      </c>
      <c r="T131" s="6">
        <v>26</v>
      </c>
      <c r="W131" s="18">
        <v>15</v>
      </c>
      <c r="Y131" s="18">
        <v>6</v>
      </c>
      <c r="Z131" s="18">
        <v>1</v>
      </c>
    </row>
    <row r="132" spans="1:32" x14ac:dyDescent="0.2">
      <c r="A132" t="s">
        <v>604</v>
      </c>
      <c r="C132" t="s">
        <v>467</v>
      </c>
      <c r="D132" t="s">
        <v>610</v>
      </c>
      <c r="E132" s="6">
        <v>6</v>
      </c>
      <c r="H132" s="6">
        <v>8</v>
      </c>
      <c r="K132" s="6">
        <v>5</v>
      </c>
      <c r="L132" s="6">
        <v>0</v>
      </c>
      <c r="M132" s="6">
        <v>6</v>
      </c>
      <c r="N132" s="6">
        <v>1</v>
      </c>
      <c r="O132" s="6">
        <v>2</v>
      </c>
      <c r="P132" s="6">
        <v>42</v>
      </c>
      <c r="T132" s="6">
        <v>15</v>
      </c>
      <c r="U132" s="18">
        <v>6</v>
      </c>
      <c r="V132" s="18">
        <v>3</v>
      </c>
      <c r="X132" s="18">
        <v>1</v>
      </c>
      <c r="Y132" s="18">
        <v>3</v>
      </c>
      <c r="Z132" s="18">
        <v>3</v>
      </c>
      <c r="AA132" s="18">
        <v>2</v>
      </c>
    </row>
    <row r="133" spans="1:32" x14ac:dyDescent="0.2">
      <c r="A133" t="s">
        <v>218</v>
      </c>
      <c r="C133" t="s">
        <v>467</v>
      </c>
      <c r="D133" t="s">
        <v>611</v>
      </c>
      <c r="E133" s="6">
        <v>0</v>
      </c>
      <c r="H133" s="6">
        <v>8</v>
      </c>
      <c r="K133" s="6">
        <v>0</v>
      </c>
      <c r="L133" s="6">
        <v>1</v>
      </c>
      <c r="M133" s="6">
        <v>1</v>
      </c>
      <c r="Q133" s="6">
        <v>4</v>
      </c>
      <c r="R133" s="6">
        <v>4</v>
      </c>
      <c r="S133" s="6">
        <v>1</v>
      </c>
      <c r="V133" s="18">
        <v>5</v>
      </c>
      <c r="Y133" s="18">
        <v>1</v>
      </c>
      <c r="Z133" s="18">
        <v>0</v>
      </c>
      <c r="AA133" s="18">
        <v>4</v>
      </c>
      <c r="AB133" s="18">
        <v>18</v>
      </c>
    </row>
    <row r="134" spans="1:32" x14ac:dyDescent="0.2">
      <c r="A134" t="s">
        <v>606</v>
      </c>
      <c r="C134" t="s">
        <v>467</v>
      </c>
      <c r="D134" t="s">
        <v>612</v>
      </c>
      <c r="E134" s="6">
        <v>10</v>
      </c>
      <c r="K134" s="6">
        <v>0</v>
      </c>
      <c r="L134" s="6">
        <v>2</v>
      </c>
      <c r="M134" s="6">
        <v>1</v>
      </c>
      <c r="T134" s="6">
        <v>9</v>
      </c>
      <c r="V134" s="18">
        <v>0</v>
      </c>
      <c r="W134" s="18">
        <v>4</v>
      </c>
      <c r="AA134" s="18">
        <v>2</v>
      </c>
    </row>
    <row r="135" spans="1:32" x14ac:dyDescent="0.2">
      <c r="A135" t="s">
        <v>608</v>
      </c>
      <c r="C135" t="s">
        <v>467</v>
      </c>
      <c r="D135" t="s">
        <v>613</v>
      </c>
      <c r="E135" s="6">
        <v>25</v>
      </c>
      <c r="K135" s="6" t="s">
        <v>1339</v>
      </c>
      <c r="L135" s="6">
        <v>9</v>
      </c>
      <c r="M135" s="6">
        <v>11</v>
      </c>
      <c r="T135" s="6">
        <v>61</v>
      </c>
      <c r="V135" s="18">
        <v>19</v>
      </c>
      <c r="W135" s="18">
        <v>17</v>
      </c>
      <c r="X135" s="18">
        <v>4</v>
      </c>
      <c r="Y135" s="18">
        <v>15</v>
      </c>
      <c r="AA135" s="18">
        <v>9</v>
      </c>
    </row>
    <row r="136" spans="1:32" x14ac:dyDescent="0.2">
      <c r="A136" t="s">
        <v>224</v>
      </c>
      <c r="B136" t="s">
        <v>469</v>
      </c>
      <c r="C136" t="s">
        <v>225</v>
      </c>
      <c r="D136" t="s">
        <v>614</v>
      </c>
      <c r="K136" s="6">
        <v>42</v>
      </c>
      <c r="M136" s="6">
        <v>51</v>
      </c>
      <c r="N136" s="6">
        <v>34</v>
      </c>
      <c r="O136" s="6">
        <v>50</v>
      </c>
      <c r="W136" s="18">
        <v>46.6</v>
      </c>
    </row>
    <row r="137" spans="1:32" x14ac:dyDescent="0.2">
      <c r="A137" t="s">
        <v>224</v>
      </c>
      <c r="B137" t="s">
        <v>471</v>
      </c>
      <c r="C137" t="s">
        <v>225</v>
      </c>
      <c r="D137" t="s">
        <v>616</v>
      </c>
      <c r="W137" s="18">
        <v>39.5</v>
      </c>
    </row>
    <row r="138" spans="1:32" x14ac:dyDescent="0.2">
      <c r="A138" t="s">
        <v>224</v>
      </c>
      <c r="B138" t="s">
        <v>473</v>
      </c>
      <c r="C138" t="s">
        <v>225</v>
      </c>
      <c r="D138" t="s">
        <v>617</v>
      </c>
      <c r="W138" s="18">
        <v>52.8</v>
      </c>
    </row>
    <row r="139" spans="1:32" x14ac:dyDescent="0.2">
      <c r="A139" t="s">
        <v>224</v>
      </c>
      <c r="B139" t="s">
        <v>475</v>
      </c>
      <c r="C139" t="s">
        <v>225</v>
      </c>
      <c r="D139" t="s">
        <v>619</v>
      </c>
      <c r="K139" s="6">
        <v>10</v>
      </c>
      <c r="N139" s="6">
        <v>3</v>
      </c>
    </row>
    <row r="140" spans="1:32" x14ac:dyDescent="0.2">
      <c r="A140" t="s">
        <v>224</v>
      </c>
      <c r="B140" t="s">
        <v>477</v>
      </c>
      <c r="C140" t="s">
        <v>225</v>
      </c>
      <c r="D140" t="s">
        <v>621</v>
      </c>
      <c r="K140" s="6">
        <v>57</v>
      </c>
      <c r="N140" s="6">
        <v>43</v>
      </c>
    </row>
    <row r="141" spans="1:32" x14ac:dyDescent="0.2">
      <c r="A141" t="s">
        <v>615</v>
      </c>
      <c r="C141" t="s">
        <v>467</v>
      </c>
      <c r="D141" t="s">
        <v>622</v>
      </c>
      <c r="E141" s="6">
        <v>28</v>
      </c>
      <c r="H141" s="6">
        <v>29</v>
      </c>
      <c r="J141" s="6">
        <v>22</v>
      </c>
      <c r="L141" s="6">
        <v>13</v>
      </c>
      <c r="M141" s="6">
        <v>10</v>
      </c>
      <c r="N141" s="6">
        <v>7</v>
      </c>
      <c r="O141" s="6">
        <v>4</v>
      </c>
      <c r="Q141" s="6">
        <v>4</v>
      </c>
      <c r="R141" s="6">
        <v>5</v>
      </c>
      <c r="S141" s="6">
        <v>1</v>
      </c>
      <c r="U141" s="18">
        <v>21</v>
      </c>
      <c r="V141" s="18">
        <v>25</v>
      </c>
      <c r="W141" s="18">
        <v>21</v>
      </c>
      <c r="X141" s="18">
        <v>5</v>
      </c>
      <c r="Y141" s="18">
        <v>15</v>
      </c>
      <c r="Z141" s="18">
        <v>10</v>
      </c>
      <c r="AA141" s="18">
        <v>15</v>
      </c>
      <c r="AB141" s="18">
        <v>68</v>
      </c>
      <c r="AF141">
        <v>10</v>
      </c>
    </row>
    <row r="142" spans="1:32" x14ac:dyDescent="0.2">
      <c r="A142" t="s">
        <v>227</v>
      </c>
      <c r="C142" t="s">
        <v>467</v>
      </c>
      <c r="D142" t="s">
        <v>623</v>
      </c>
      <c r="N142" s="6">
        <v>7</v>
      </c>
      <c r="O142" s="6">
        <v>4</v>
      </c>
      <c r="Q142" s="6">
        <v>28</v>
      </c>
      <c r="R142" s="6">
        <v>42</v>
      </c>
      <c r="S142" s="6">
        <v>26</v>
      </c>
    </row>
    <row r="143" spans="1:32" x14ac:dyDescent="0.2">
      <c r="A143" t="s">
        <v>618</v>
      </c>
      <c r="C143" t="s">
        <v>467</v>
      </c>
      <c r="D143" t="s">
        <v>624</v>
      </c>
      <c r="E143" s="6">
        <v>1</v>
      </c>
      <c r="H143" s="6">
        <v>4</v>
      </c>
      <c r="L143" s="6">
        <v>3</v>
      </c>
      <c r="T143" s="6">
        <v>22</v>
      </c>
      <c r="Y143" s="18">
        <v>7</v>
      </c>
    </row>
    <row r="144" spans="1:32" x14ac:dyDescent="0.2">
      <c r="A144" t="s">
        <v>620</v>
      </c>
      <c r="C144" t="s">
        <v>467</v>
      </c>
      <c r="D144" t="s">
        <v>625</v>
      </c>
      <c r="E144" s="6">
        <v>0</v>
      </c>
      <c r="M144" s="6">
        <v>0</v>
      </c>
    </row>
    <row r="146" spans="1:31" x14ac:dyDescent="0.2">
      <c r="A146" s="1" t="s">
        <v>232</v>
      </c>
    </row>
    <row r="147" spans="1:31" x14ac:dyDescent="0.2">
      <c r="A147" s="3" t="s">
        <v>244</v>
      </c>
      <c r="C147" t="s">
        <v>467</v>
      </c>
      <c r="D147" t="s">
        <v>627</v>
      </c>
      <c r="E147" s="6">
        <v>0</v>
      </c>
      <c r="H147" s="6">
        <v>7</v>
      </c>
      <c r="K147" s="6">
        <v>11</v>
      </c>
      <c r="L147" s="6">
        <v>8</v>
      </c>
      <c r="N147" s="6">
        <v>4</v>
      </c>
      <c r="O147" s="6">
        <v>6</v>
      </c>
      <c r="P147" s="6">
        <v>142</v>
      </c>
      <c r="T147" s="6">
        <v>38</v>
      </c>
      <c r="V147" s="18">
        <v>21</v>
      </c>
      <c r="X147" s="18">
        <v>2</v>
      </c>
      <c r="Z147" s="18">
        <v>7</v>
      </c>
      <c r="AA147" s="18">
        <v>2</v>
      </c>
    </row>
    <row r="148" spans="1:31" x14ac:dyDescent="0.2">
      <c r="A148" s="3" t="s">
        <v>628</v>
      </c>
      <c r="C148" t="s">
        <v>467</v>
      </c>
      <c r="D148" t="s">
        <v>629</v>
      </c>
      <c r="K148" s="6">
        <v>10</v>
      </c>
      <c r="L148" s="6">
        <v>5</v>
      </c>
      <c r="M148" s="6">
        <v>8</v>
      </c>
      <c r="P148" s="6">
        <v>78</v>
      </c>
      <c r="T148" s="6">
        <v>36</v>
      </c>
      <c r="X148" s="18">
        <v>2</v>
      </c>
      <c r="AA148" s="18">
        <v>5</v>
      </c>
    </row>
    <row r="149" spans="1:31" x14ac:dyDescent="0.2">
      <c r="A149" s="3" t="s">
        <v>630</v>
      </c>
      <c r="C149" t="s">
        <v>467</v>
      </c>
      <c r="D149" t="s">
        <v>631</v>
      </c>
      <c r="Q149" s="6">
        <v>15</v>
      </c>
      <c r="R149" s="6">
        <v>18</v>
      </c>
      <c r="S149" s="6">
        <v>3</v>
      </c>
      <c r="T149" s="6">
        <v>74</v>
      </c>
      <c r="Y149" s="18">
        <v>13</v>
      </c>
      <c r="AA149" s="18">
        <v>7</v>
      </c>
    </row>
    <row r="150" spans="1:31" x14ac:dyDescent="0.2">
      <c r="A150" t="s">
        <v>239</v>
      </c>
      <c r="C150" t="s">
        <v>467</v>
      </c>
      <c r="D150" t="s">
        <v>632</v>
      </c>
      <c r="E150" s="6">
        <v>35</v>
      </c>
      <c r="N150" s="6">
        <v>7</v>
      </c>
      <c r="O150" s="6">
        <v>9</v>
      </c>
      <c r="T150" s="6">
        <v>131</v>
      </c>
    </row>
    <row r="151" spans="1:31" x14ac:dyDescent="0.2">
      <c r="A151" t="s">
        <v>241</v>
      </c>
      <c r="C151" t="s">
        <v>467</v>
      </c>
      <c r="D151" t="s">
        <v>633</v>
      </c>
      <c r="E151" s="6">
        <v>20</v>
      </c>
      <c r="G151" s="6">
        <v>8</v>
      </c>
      <c r="H151" s="6">
        <v>30</v>
      </c>
      <c r="J151" s="6">
        <v>31</v>
      </c>
      <c r="K151" s="6">
        <v>16</v>
      </c>
      <c r="L151" s="6">
        <v>12</v>
      </c>
      <c r="N151" s="6">
        <v>6</v>
      </c>
      <c r="O151" s="6">
        <v>7</v>
      </c>
      <c r="P151" s="6">
        <v>187</v>
      </c>
      <c r="Q151" s="6">
        <v>23</v>
      </c>
      <c r="R151" s="6">
        <v>25</v>
      </c>
      <c r="S151" s="6">
        <v>11</v>
      </c>
      <c r="T151" s="6">
        <v>110</v>
      </c>
      <c r="U151" s="18">
        <v>13</v>
      </c>
      <c r="W151" s="18">
        <v>14</v>
      </c>
      <c r="X151" s="18">
        <v>2</v>
      </c>
      <c r="Z151" s="18">
        <v>12</v>
      </c>
      <c r="AA151" s="18">
        <v>10</v>
      </c>
      <c r="AB151" s="18">
        <v>35</v>
      </c>
      <c r="AD151" s="56">
        <v>16</v>
      </c>
      <c r="AE151" s="68">
        <v>31</v>
      </c>
    </row>
    <row r="152" spans="1:31" x14ac:dyDescent="0.2">
      <c r="A152" t="s">
        <v>243</v>
      </c>
      <c r="C152" t="s">
        <v>467</v>
      </c>
      <c r="D152" t="s">
        <v>634</v>
      </c>
      <c r="E152" s="6">
        <v>19</v>
      </c>
      <c r="G152" s="6">
        <v>6</v>
      </c>
      <c r="H152" s="6">
        <v>17</v>
      </c>
      <c r="J152" s="6">
        <v>23</v>
      </c>
      <c r="K152" s="6">
        <v>16</v>
      </c>
      <c r="L152" s="6">
        <v>9</v>
      </c>
      <c r="N152" s="6">
        <v>6</v>
      </c>
      <c r="O152" s="6">
        <v>8</v>
      </c>
      <c r="P152" s="6">
        <v>189</v>
      </c>
      <c r="Q152" s="6">
        <v>15</v>
      </c>
      <c r="R152" s="6">
        <v>8</v>
      </c>
      <c r="S152" s="6">
        <v>4</v>
      </c>
      <c r="T152" s="6">
        <v>78</v>
      </c>
      <c r="W152" s="18">
        <v>7</v>
      </c>
      <c r="X152" s="18">
        <v>3</v>
      </c>
      <c r="Z152" s="18">
        <v>9</v>
      </c>
      <c r="AA152" s="18">
        <v>7</v>
      </c>
    </row>
    <row r="153" spans="1:31" x14ac:dyDescent="0.2">
      <c r="A153" t="s">
        <v>242</v>
      </c>
      <c r="C153" t="s">
        <v>467</v>
      </c>
      <c r="D153" t="s">
        <v>635</v>
      </c>
      <c r="G153" s="6">
        <v>5</v>
      </c>
      <c r="H153" s="6">
        <v>9</v>
      </c>
      <c r="K153" s="6">
        <v>10</v>
      </c>
      <c r="L153" s="6">
        <v>3</v>
      </c>
      <c r="N153" s="6">
        <v>5</v>
      </c>
      <c r="O153" s="6">
        <v>6</v>
      </c>
      <c r="P153" s="6">
        <v>120</v>
      </c>
      <c r="Q153" s="6">
        <v>6</v>
      </c>
      <c r="R153" s="6">
        <v>1</v>
      </c>
      <c r="S153" s="6">
        <v>2</v>
      </c>
      <c r="T153" s="6">
        <v>69</v>
      </c>
      <c r="X153" s="18">
        <v>1</v>
      </c>
      <c r="Z153" s="18">
        <v>10</v>
      </c>
      <c r="AA153" s="18">
        <v>6</v>
      </c>
    </row>
    <row r="154" spans="1:31" x14ac:dyDescent="0.2">
      <c r="A154" t="s">
        <v>246</v>
      </c>
      <c r="C154" t="s">
        <v>467</v>
      </c>
      <c r="D154" t="s">
        <v>637</v>
      </c>
      <c r="E154" s="6">
        <v>21</v>
      </c>
      <c r="G154" s="6">
        <v>1</v>
      </c>
      <c r="H154" s="6">
        <v>9</v>
      </c>
      <c r="K154" s="6">
        <v>12</v>
      </c>
      <c r="L154" s="6">
        <v>6</v>
      </c>
      <c r="N154" s="6">
        <v>3</v>
      </c>
      <c r="O154" s="6">
        <v>3</v>
      </c>
      <c r="P154" s="6">
        <v>114</v>
      </c>
      <c r="Q154" s="6">
        <v>4</v>
      </c>
      <c r="R154" s="6">
        <v>2</v>
      </c>
      <c r="S154" s="6">
        <v>0</v>
      </c>
      <c r="T154" s="6">
        <v>18</v>
      </c>
      <c r="Y154" s="18">
        <v>4</v>
      </c>
      <c r="Z154" s="18">
        <v>6</v>
      </c>
      <c r="AD154" s="54">
        <v>6</v>
      </c>
      <c r="AE154" s="66">
        <v>6</v>
      </c>
    </row>
    <row r="155" spans="1:31" x14ac:dyDescent="0.2">
      <c r="A155" t="s">
        <v>249</v>
      </c>
      <c r="C155" t="s">
        <v>467</v>
      </c>
      <c r="D155" t="s">
        <v>639</v>
      </c>
      <c r="E155" s="6">
        <v>31</v>
      </c>
      <c r="G155" s="6">
        <v>8</v>
      </c>
      <c r="H155" s="6">
        <v>26</v>
      </c>
      <c r="J155" s="6">
        <v>23</v>
      </c>
      <c r="K155" s="6">
        <v>17</v>
      </c>
      <c r="L155" s="6">
        <v>11</v>
      </c>
      <c r="N155" s="6">
        <v>6</v>
      </c>
      <c r="O155" s="6">
        <v>9</v>
      </c>
      <c r="P155" s="6">
        <v>176</v>
      </c>
      <c r="Q155" s="6">
        <v>21</v>
      </c>
      <c r="R155" s="6">
        <v>23</v>
      </c>
      <c r="S155" s="6">
        <v>11</v>
      </c>
      <c r="T155" s="6">
        <v>103</v>
      </c>
      <c r="U155" s="18">
        <v>9</v>
      </c>
      <c r="W155" s="18">
        <v>12</v>
      </c>
      <c r="X155" s="18">
        <v>4</v>
      </c>
      <c r="Z155" s="18">
        <v>9</v>
      </c>
      <c r="AA155" s="18">
        <v>16</v>
      </c>
      <c r="AB155" s="18">
        <v>23</v>
      </c>
      <c r="AD155" s="56">
        <v>9</v>
      </c>
      <c r="AE155" s="68">
        <v>4</v>
      </c>
    </row>
    <row r="157" spans="1:31" x14ac:dyDescent="0.2">
      <c r="A157" s="2" t="s">
        <v>116</v>
      </c>
    </row>
    <row r="158" spans="1:31" x14ac:dyDescent="0.2">
      <c r="A158" t="s">
        <v>636</v>
      </c>
      <c r="C158" t="s">
        <v>467</v>
      </c>
      <c r="D158" t="s">
        <v>640</v>
      </c>
      <c r="K158" s="6">
        <v>12</v>
      </c>
      <c r="M158" s="6">
        <v>5</v>
      </c>
      <c r="AA158" s="18">
        <v>2</v>
      </c>
    </row>
    <row r="159" spans="1:31" x14ac:dyDescent="0.2">
      <c r="A159" t="s">
        <v>638</v>
      </c>
      <c r="C159" t="s">
        <v>467</v>
      </c>
      <c r="D159" t="s">
        <v>643</v>
      </c>
      <c r="N159" s="6">
        <v>1</v>
      </c>
      <c r="O159" s="6">
        <v>0</v>
      </c>
      <c r="T159" s="6">
        <v>4</v>
      </c>
    </row>
    <row r="160" spans="1:31" x14ac:dyDescent="0.2">
      <c r="A160" t="s">
        <v>256</v>
      </c>
      <c r="C160" t="s">
        <v>467</v>
      </c>
      <c r="D160" t="s">
        <v>644</v>
      </c>
      <c r="N160" s="6">
        <v>0</v>
      </c>
      <c r="O160" s="6">
        <v>0</v>
      </c>
    </row>
    <row r="162" spans="1:32" x14ac:dyDescent="0.2">
      <c r="A162" s="2" t="s">
        <v>260</v>
      </c>
    </row>
    <row r="163" spans="1:32" x14ac:dyDescent="0.2">
      <c r="A163" s="1" t="s">
        <v>641</v>
      </c>
      <c r="B163" t="s">
        <v>642</v>
      </c>
      <c r="C163" t="s">
        <v>467</v>
      </c>
      <c r="D163" t="s">
        <v>646</v>
      </c>
      <c r="H163" s="6">
        <v>58</v>
      </c>
      <c r="I163" s="6">
        <v>1132</v>
      </c>
      <c r="J163" s="6">
        <v>44</v>
      </c>
      <c r="K163" s="6">
        <v>21</v>
      </c>
      <c r="V163" s="18">
        <v>33</v>
      </c>
      <c r="W163" s="18">
        <v>33</v>
      </c>
      <c r="Y163" s="18">
        <v>31</v>
      </c>
      <c r="AD163" s="54">
        <v>36</v>
      </c>
    </row>
    <row r="164" spans="1:32" x14ac:dyDescent="0.2">
      <c r="B164" t="s">
        <v>469</v>
      </c>
      <c r="C164" t="s">
        <v>262</v>
      </c>
      <c r="D164" t="s">
        <v>647</v>
      </c>
      <c r="H164" s="6">
        <v>9.1999999999999993</v>
      </c>
      <c r="I164" s="6">
        <v>11.1</v>
      </c>
      <c r="J164" s="6">
        <v>11.2</v>
      </c>
      <c r="K164" s="6">
        <v>8.6</v>
      </c>
      <c r="V164" s="18">
        <v>11.2</v>
      </c>
      <c r="W164" s="18">
        <v>11.3</v>
      </c>
      <c r="Y164" s="18">
        <v>10.3</v>
      </c>
      <c r="AD164" s="54">
        <v>11.4</v>
      </c>
      <c r="AE164" s="66">
        <v>11.6</v>
      </c>
    </row>
    <row r="165" spans="1:32" x14ac:dyDescent="0.2">
      <c r="A165" s="1"/>
      <c r="B165" t="s">
        <v>471</v>
      </c>
      <c r="C165" t="s">
        <v>262</v>
      </c>
      <c r="D165" t="s">
        <v>648</v>
      </c>
      <c r="H165" s="6">
        <v>8.3000000000000007</v>
      </c>
      <c r="I165" s="6">
        <v>10.5</v>
      </c>
      <c r="V165" s="18">
        <v>10.5</v>
      </c>
      <c r="W165" s="18">
        <v>9.5500000000000007</v>
      </c>
      <c r="Y165" s="18">
        <v>9</v>
      </c>
      <c r="AD165" s="54">
        <v>10.4</v>
      </c>
      <c r="AE165" s="66">
        <v>10.5</v>
      </c>
    </row>
    <row r="166" spans="1:32" x14ac:dyDescent="0.2">
      <c r="A166" s="1"/>
      <c r="B166" t="s">
        <v>473</v>
      </c>
      <c r="C166" t="s">
        <v>262</v>
      </c>
      <c r="D166" t="s">
        <v>649</v>
      </c>
      <c r="H166" s="6">
        <v>10.3</v>
      </c>
      <c r="I166" s="6">
        <v>11.9</v>
      </c>
      <c r="V166" s="18">
        <v>12</v>
      </c>
      <c r="W166" s="18">
        <v>12.5</v>
      </c>
      <c r="Y166" s="18">
        <v>11.2</v>
      </c>
      <c r="AD166" s="54">
        <v>12.3</v>
      </c>
      <c r="AE166" s="66">
        <v>13</v>
      </c>
    </row>
    <row r="167" spans="1:32" x14ac:dyDescent="0.2">
      <c r="A167" s="1" t="s">
        <v>645</v>
      </c>
      <c r="B167" t="s">
        <v>642</v>
      </c>
      <c r="C167" t="s">
        <v>467</v>
      </c>
      <c r="D167" t="s">
        <v>651</v>
      </c>
      <c r="L167" s="6">
        <v>17</v>
      </c>
    </row>
    <row r="168" spans="1:32" x14ac:dyDescent="0.2">
      <c r="B168" t="s">
        <v>469</v>
      </c>
      <c r="C168" t="s">
        <v>262</v>
      </c>
      <c r="D168" t="s">
        <v>652</v>
      </c>
      <c r="L168" s="6">
        <v>11.2</v>
      </c>
    </row>
    <row r="169" spans="1:32" x14ac:dyDescent="0.2">
      <c r="A169" s="1"/>
      <c r="B169" t="s">
        <v>471</v>
      </c>
      <c r="C169" t="s">
        <v>262</v>
      </c>
    </row>
    <row r="170" spans="1:32" x14ac:dyDescent="0.2">
      <c r="A170" s="1"/>
      <c r="B170" t="s">
        <v>473</v>
      </c>
      <c r="C170" t="s">
        <v>262</v>
      </c>
    </row>
    <row r="171" spans="1:32" x14ac:dyDescent="0.2">
      <c r="A171" s="1" t="s">
        <v>650</v>
      </c>
      <c r="B171" t="s">
        <v>642</v>
      </c>
      <c r="C171" t="s">
        <v>467</v>
      </c>
      <c r="D171" t="s">
        <v>654</v>
      </c>
      <c r="E171" s="6">
        <v>35</v>
      </c>
      <c r="H171" s="6">
        <v>58</v>
      </c>
      <c r="I171" s="6">
        <v>1132</v>
      </c>
      <c r="J171" s="6">
        <v>44</v>
      </c>
      <c r="K171" s="6">
        <v>21</v>
      </c>
      <c r="N171" s="6">
        <v>7</v>
      </c>
      <c r="O171" s="6">
        <v>9</v>
      </c>
      <c r="U171" s="18">
        <v>35</v>
      </c>
      <c r="V171" s="18">
        <v>33</v>
      </c>
      <c r="W171" s="18">
        <v>33</v>
      </c>
      <c r="Y171" s="18">
        <v>31</v>
      </c>
      <c r="AA171" s="18">
        <v>28</v>
      </c>
      <c r="AD171" s="54">
        <v>36</v>
      </c>
      <c r="AF171">
        <v>10</v>
      </c>
    </row>
    <row r="172" spans="1:32" x14ac:dyDescent="0.2">
      <c r="A172" s="1"/>
      <c r="B172" t="s">
        <v>469</v>
      </c>
      <c r="C172" t="s">
        <v>267</v>
      </c>
      <c r="D172" t="s">
        <v>655</v>
      </c>
      <c r="E172" s="6">
        <v>16000</v>
      </c>
      <c r="H172" s="6">
        <v>17000</v>
      </c>
      <c r="I172" s="6">
        <v>13400</v>
      </c>
      <c r="J172" s="6">
        <v>9680</v>
      </c>
      <c r="K172" s="6">
        <v>17400</v>
      </c>
      <c r="N172" s="6">
        <v>12700</v>
      </c>
      <c r="O172" s="6">
        <v>9700</v>
      </c>
      <c r="Q172" s="6">
        <v>11200</v>
      </c>
      <c r="R172" s="6">
        <v>9100</v>
      </c>
      <c r="S172" s="6">
        <v>10900</v>
      </c>
      <c r="U172" s="18">
        <v>12000</v>
      </c>
      <c r="V172" s="18">
        <v>9140</v>
      </c>
      <c r="W172" s="18">
        <v>11000</v>
      </c>
      <c r="Y172" s="18">
        <v>9560</v>
      </c>
      <c r="AA172" s="18">
        <v>8100</v>
      </c>
      <c r="AD172" s="54">
        <v>10100</v>
      </c>
      <c r="AE172" s="66">
        <v>9100</v>
      </c>
      <c r="AF172">
        <v>7900</v>
      </c>
    </row>
    <row r="173" spans="1:32" x14ac:dyDescent="0.2">
      <c r="B173" t="s">
        <v>471</v>
      </c>
      <c r="C173" t="s">
        <v>267</v>
      </c>
      <c r="D173" t="s">
        <v>656</v>
      </c>
      <c r="E173" s="6">
        <v>12000</v>
      </c>
      <c r="H173" s="6">
        <v>12000</v>
      </c>
      <c r="I173" s="6">
        <v>10500</v>
      </c>
      <c r="N173" s="6">
        <v>11700</v>
      </c>
      <c r="O173" s="6">
        <v>9700</v>
      </c>
      <c r="Q173" s="6">
        <v>7400</v>
      </c>
      <c r="R173" s="6">
        <v>6400</v>
      </c>
      <c r="S173" s="6">
        <v>8000</v>
      </c>
      <c r="U173" s="18">
        <v>10500</v>
      </c>
      <c r="V173" s="18">
        <v>7190</v>
      </c>
      <c r="W173" s="18">
        <v>8450</v>
      </c>
      <c r="Y173" s="18">
        <v>7365</v>
      </c>
      <c r="AA173" s="18">
        <v>5100</v>
      </c>
      <c r="AD173" s="54">
        <v>7800</v>
      </c>
      <c r="AE173" s="66">
        <v>6000</v>
      </c>
      <c r="AF173">
        <v>6100</v>
      </c>
    </row>
    <row r="174" spans="1:32" x14ac:dyDescent="0.2">
      <c r="B174" t="s">
        <v>473</v>
      </c>
      <c r="C174" t="s">
        <v>267</v>
      </c>
      <c r="D174" t="s">
        <v>657</v>
      </c>
      <c r="E174" s="6">
        <v>23000</v>
      </c>
      <c r="H174" s="6">
        <v>22000</v>
      </c>
      <c r="I174" s="6">
        <v>17300</v>
      </c>
      <c r="N174" s="6">
        <v>30000</v>
      </c>
      <c r="O174" s="6">
        <v>11900</v>
      </c>
      <c r="Q174" s="6">
        <v>14800</v>
      </c>
      <c r="R174" s="6">
        <v>13700</v>
      </c>
      <c r="S174" s="6">
        <v>14000</v>
      </c>
      <c r="U174" s="18">
        <v>17200</v>
      </c>
      <c r="V174" s="18">
        <v>12330</v>
      </c>
      <c r="W174" s="18">
        <v>14400</v>
      </c>
      <c r="Y174" s="18">
        <v>17850</v>
      </c>
      <c r="AA174" s="18">
        <v>13000</v>
      </c>
      <c r="AD174" s="54">
        <v>14300</v>
      </c>
      <c r="AE174" s="66">
        <v>13800</v>
      </c>
      <c r="AF174">
        <v>14000</v>
      </c>
    </row>
    <row r="175" spans="1:32" x14ac:dyDescent="0.2">
      <c r="A175" s="1" t="s">
        <v>653</v>
      </c>
      <c r="B175" t="s">
        <v>642</v>
      </c>
      <c r="C175" t="s">
        <v>467</v>
      </c>
      <c r="D175" t="s">
        <v>659</v>
      </c>
      <c r="L175" s="6">
        <v>17</v>
      </c>
    </row>
    <row r="176" spans="1:32" x14ac:dyDescent="0.2">
      <c r="A176" s="1"/>
      <c r="B176" t="s">
        <v>469</v>
      </c>
      <c r="C176" t="s">
        <v>267</v>
      </c>
      <c r="D176" t="s">
        <v>660</v>
      </c>
      <c r="L176" s="6">
        <v>14000</v>
      </c>
    </row>
    <row r="177" spans="1:32" x14ac:dyDescent="0.2">
      <c r="B177" t="s">
        <v>471</v>
      </c>
      <c r="C177" t="s">
        <v>267</v>
      </c>
      <c r="D177" t="s">
        <v>661</v>
      </c>
    </row>
    <row r="178" spans="1:32" x14ac:dyDescent="0.2">
      <c r="B178" t="s">
        <v>473</v>
      </c>
      <c r="C178" t="s">
        <v>267</v>
      </c>
      <c r="D178" t="s">
        <v>662</v>
      </c>
    </row>
    <row r="179" spans="1:32" x14ac:dyDescent="0.2">
      <c r="A179" s="1" t="s">
        <v>658</v>
      </c>
      <c r="B179" t="s">
        <v>642</v>
      </c>
      <c r="C179" t="s">
        <v>467</v>
      </c>
      <c r="D179" t="s">
        <v>664</v>
      </c>
      <c r="E179" s="6">
        <v>34</v>
      </c>
      <c r="H179" s="6">
        <v>58</v>
      </c>
      <c r="I179" s="6">
        <v>1132</v>
      </c>
      <c r="K179" s="6">
        <v>21</v>
      </c>
      <c r="N179" s="6">
        <v>7</v>
      </c>
      <c r="O179" s="6">
        <v>9</v>
      </c>
      <c r="U179" s="18">
        <v>35</v>
      </c>
      <c r="Y179" s="18">
        <v>30</v>
      </c>
      <c r="AB179" s="18">
        <v>78</v>
      </c>
      <c r="AC179" s="18">
        <v>15</v>
      </c>
      <c r="AD179" s="54">
        <v>36</v>
      </c>
    </row>
    <row r="180" spans="1:32" x14ac:dyDescent="0.2">
      <c r="A180" s="1"/>
      <c r="B180" t="s">
        <v>469</v>
      </c>
      <c r="C180" t="s">
        <v>267</v>
      </c>
      <c r="D180" t="s">
        <v>665</v>
      </c>
      <c r="E180" s="6">
        <v>13000</v>
      </c>
      <c r="H180" s="6">
        <v>13000</v>
      </c>
      <c r="I180" s="6">
        <v>7200</v>
      </c>
      <c r="K180" s="6">
        <v>13600</v>
      </c>
      <c r="N180" s="6">
        <v>10000</v>
      </c>
      <c r="O180" s="6">
        <v>8000</v>
      </c>
      <c r="U180" s="18">
        <v>10400</v>
      </c>
      <c r="Y180" s="18">
        <v>6810</v>
      </c>
      <c r="AB180" s="18">
        <v>12300</v>
      </c>
      <c r="AC180" s="18">
        <v>8800</v>
      </c>
      <c r="AD180" s="54">
        <v>7800</v>
      </c>
      <c r="AE180" s="68">
        <v>5100</v>
      </c>
    </row>
    <row r="181" spans="1:32" x14ac:dyDescent="0.2">
      <c r="B181" t="s">
        <v>471</v>
      </c>
      <c r="C181" t="s">
        <v>267</v>
      </c>
      <c r="D181" t="s">
        <v>666</v>
      </c>
      <c r="E181" s="6">
        <v>8000</v>
      </c>
      <c r="H181" s="6">
        <v>10000</v>
      </c>
      <c r="I181" s="6">
        <v>5100</v>
      </c>
      <c r="N181" s="6">
        <v>9600</v>
      </c>
      <c r="O181" s="6">
        <v>6400</v>
      </c>
      <c r="U181" s="18">
        <v>8600</v>
      </c>
      <c r="Y181" s="18">
        <v>5725</v>
      </c>
      <c r="AB181" s="18">
        <v>10700</v>
      </c>
      <c r="AC181" s="18">
        <v>7000</v>
      </c>
      <c r="AD181" s="54">
        <v>5700</v>
      </c>
      <c r="AE181" s="68">
        <v>2300</v>
      </c>
    </row>
    <row r="182" spans="1:32" x14ac:dyDescent="0.2">
      <c r="B182" t="s">
        <v>473</v>
      </c>
      <c r="C182" t="s">
        <v>267</v>
      </c>
      <c r="D182" t="s">
        <v>667</v>
      </c>
      <c r="E182" s="6">
        <v>19000</v>
      </c>
      <c r="H182" s="6">
        <v>19000</v>
      </c>
      <c r="I182" s="6">
        <v>9900</v>
      </c>
      <c r="N182" s="6">
        <v>10700</v>
      </c>
      <c r="O182" s="6">
        <v>9600</v>
      </c>
      <c r="U182" s="18">
        <v>13000</v>
      </c>
      <c r="Y182" s="18">
        <v>14355</v>
      </c>
      <c r="AB182" s="18">
        <v>22900</v>
      </c>
      <c r="AC182" s="18">
        <v>12500</v>
      </c>
      <c r="AD182" s="54">
        <v>12300</v>
      </c>
      <c r="AE182" s="68">
        <v>9300</v>
      </c>
    </row>
    <row r="183" spans="1:32" x14ac:dyDescent="0.2">
      <c r="A183" s="1" t="s">
        <v>663</v>
      </c>
      <c r="B183" t="s">
        <v>642</v>
      </c>
      <c r="C183" t="s">
        <v>467</v>
      </c>
      <c r="D183" t="s">
        <v>669</v>
      </c>
      <c r="H183" s="6">
        <v>58</v>
      </c>
      <c r="I183" s="6">
        <v>1132</v>
      </c>
      <c r="K183" s="6">
        <v>21</v>
      </c>
      <c r="N183" s="6">
        <v>7</v>
      </c>
      <c r="O183" s="6">
        <v>9</v>
      </c>
      <c r="P183" s="6">
        <v>220</v>
      </c>
      <c r="U183" s="18">
        <v>35</v>
      </c>
      <c r="V183" s="18">
        <v>33</v>
      </c>
      <c r="W183" s="18">
        <v>33</v>
      </c>
      <c r="Y183" s="18">
        <v>31</v>
      </c>
      <c r="AA183" s="18">
        <v>28</v>
      </c>
      <c r="AB183" s="18">
        <v>78</v>
      </c>
      <c r="AC183" s="18">
        <v>15</v>
      </c>
      <c r="AD183" s="56">
        <v>36</v>
      </c>
      <c r="AE183" s="68"/>
      <c r="AF183" s="42">
        <v>10</v>
      </c>
    </row>
    <row r="184" spans="1:32" x14ac:dyDescent="0.2">
      <c r="A184" s="1"/>
      <c r="B184" t="s">
        <v>469</v>
      </c>
      <c r="C184" t="s">
        <v>267</v>
      </c>
      <c r="D184" t="s">
        <v>670</v>
      </c>
      <c r="H184" s="6">
        <v>800</v>
      </c>
      <c r="I184" s="6">
        <v>2800</v>
      </c>
      <c r="K184" s="6">
        <v>1100</v>
      </c>
      <c r="N184" s="6">
        <v>930</v>
      </c>
      <c r="O184" s="6">
        <v>1600</v>
      </c>
      <c r="P184" s="6">
        <v>3080</v>
      </c>
      <c r="U184" s="18">
        <v>1000</v>
      </c>
      <c r="V184" s="18">
        <v>800</v>
      </c>
      <c r="W184" s="18">
        <v>1100</v>
      </c>
      <c r="Y184" s="18">
        <v>910</v>
      </c>
      <c r="AA184" s="18">
        <v>1300</v>
      </c>
      <c r="AB184" s="18">
        <v>700</v>
      </c>
      <c r="AC184" s="18">
        <v>800</v>
      </c>
      <c r="AD184" s="56">
        <v>900</v>
      </c>
      <c r="AE184" s="68">
        <v>2100</v>
      </c>
      <c r="AF184" s="42">
        <v>623</v>
      </c>
    </row>
    <row r="185" spans="1:32" x14ac:dyDescent="0.2">
      <c r="B185" t="s">
        <v>471</v>
      </c>
      <c r="C185" t="s">
        <v>267</v>
      </c>
      <c r="D185" t="s">
        <v>671</v>
      </c>
      <c r="H185" s="6">
        <v>500</v>
      </c>
      <c r="I185" s="6">
        <v>1500</v>
      </c>
      <c r="N185" s="6">
        <v>670</v>
      </c>
      <c r="O185" s="6">
        <v>1000</v>
      </c>
      <c r="P185" s="6">
        <v>1860</v>
      </c>
      <c r="U185" s="18">
        <v>800</v>
      </c>
      <c r="V185" s="18">
        <v>490</v>
      </c>
      <c r="W185" s="18">
        <v>600</v>
      </c>
      <c r="Y185" s="18">
        <v>500</v>
      </c>
      <c r="AA185" s="18">
        <v>700</v>
      </c>
      <c r="AB185" s="18">
        <v>400</v>
      </c>
      <c r="AC185" s="18">
        <v>400</v>
      </c>
      <c r="AD185" s="56">
        <v>700</v>
      </c>
      <c r="AE185" s="68">
        <v>1400</v>
      </c>
      <c r="AF185" s="42">
        <v>437</v>
      </c>
    </row>
    <row r="186" spans="1:32" x14ac:dyDescent="0.2">
      <c r="B186" t="s">
        <v>473</v>
      </c>
      <c r="C186" t="s">
        <v>267</v>
      </c>
      <c r="D186" t="s">
        <v>672</v>
      </c>
      <c r="H186" s="6">
        <v>1500</v>
      </c>
      <c r="I186" s="6">
        <v>4400</v>
      </c>
      <c r="N186" s="6">
        <v>1120</v>
      </c>
      <c r="O186" s="6">
        <v>1700</v>
      </c>
      <c r="P186" s="6">
        <v>4770</v>
      </c>
      <c r="U186" s="18">
        <v>1300</v>
      </c>
      <c r="V186" s="18">
        <v>1420</v>
      </c>
      <c r="W186" s="18">
        <v>1300</v>
      </c>
      <c r="Y186" s="18">
        <v>1700</v>
      </c>
      <c r="AA186" s="18">
        <v>1700</v>
      </c>
      <c r="AB186" s="18">
        <v>1100</v>
      </c>
      <c r="AC186" s="18">
        <v>1600</v>
      </c>
      <c r="AD186" s="56">
        <v>1800</v>
      </c>
      <c r="AE186" s="68">
        <v>3600</v>
      </c>
      <c r="AF186" s="42">
        <v>768</v>
      </c>
    </row>
    <row r="187" spans="1:32" x14ac:dyDescent="0.2">
      <c r="A187" s="1" t="s">
        <v>668</v>
      </c>
      <c r="B187" t="s">
        <v>642</v>
      </c>
      <c r="C187" t="s">
        <v>467</v>
      </c>
      <c r="D187" t="s">
        <v>674</v>
      </c>
      <c r="L187" s="6">
        <v>17</v>
      </c>
    </row>
    <row r="188" spans="1:32" x14ac:dyDescent="0.2">
      <c r="A188" s="1"/>
      <c r="B188" t="s">
        <v>469</v>
      </c>
      <c r="C188" t="s">
        <v>267</v>
      </c>
      <c r="D188" t="s">
        <v>676</v>
      </c>
      <c r="L188" s="6">
        <v>1212.0999999999999</v>
      </c>
    </row>
    <row r="189" spans="1:32" x14ac:dyDescent="0.2">
      <c r="B189" t="s">
        <v>471</v>
      </c>
      <c r="C189" t="s">
        <v>267</v>
      </c>
      <c r="D189" t="s">
        <v>677</v>
      </c>
    </row>
    <row r="190" spans="1:32" x14ac:dyDescent="0.2">
      <c r="B190" t="s">
        <v>473</v>
      </c>
      <c r="C190" t="s">
        <v>267</v>
      </c>
      <c r="D190" t="s">
        <v>678</v>
      </c>
    </row>
    <row r="191" spans="1:32" x14ac:dyDescent="0.2">
      <c r="A191" s="1" t="s">
        <v>673</v>
      </c>
      <c r="B191" t="s">
        <v>642</v>
      </c>
      <c r="C191" t="s">
        <v>467</v>
      </c>
      <c r="Q191" s="6">
        <v>27</v>
      </c>
      <c r="R191" s="6">
        <v>38</v>
      </c>
      <c r="S191" s="6">
        <v>24</v>
      </c>
    </row>
    <row r="192" spans="1:32" x14ac:dyDescent="0.2">
      <c r="B192" t="s">
        <v>469</v>
      </c>
      <c r="C192" t="s">
        <v>675</v>
      </c>
      <c r="Q192" s="6">
        <v>17.899999999999999</v>
      </c>
      <c r="R192" s="6">
        <v>8.5</v>
      </c>
      <c r="S192" s="6">
        <v>6</v>
      </c>
    </row>
    <row r="193" spans="1:32" x14ac:dyDescent="0.2">
      <c r="B193" t="s">
        <v>471</v>
      </c>
      <c r="C193" t="s">
        <v>675</v>
      </c>
      <c r="Q193" s="6">
        <v>11.7</v>
      </c>
      <c r="R193" s="6">
        <v>4</v>
      </c>
      <c r="S193" s="6">
        <v>4</v>
      </c>
    </row>
    <row r="194" spans="1:32" x14ac:dyDescent="0.2">
      <c r="B194" t="s">
        <v>473</v>
      </c>
      <c r="C194" t="s">
        <v>675</v>
      </c>
      <c r="Q194" s="6">
        <v>23</v>
      </c>
      <c r="R194" s="6">
        <v>12</v>
      </c>
      <c r="S194" s="6">
        <v>11.3</v>
      </c>
    </row>
    <row r="195" spans="1:32" x14ac:dyDescent="0.2">
      <c r="A195" s="1" t="s">
        <v>679</v>
      </c>
      <c r="B195" t="s">
        <v>642</v>
      </c>
      <c r="C195" t="s">
        <v>467</v>
      </c>
      <c r="Q195" s="6">
        <v>28</v>
      </c>
      <c r="R195" s="6">
        <v>38</v>
      </c>
      <c r="S195" s="6">
        <v>23</v>
      </c>
    </row>
    <row r="196" spans="1:32" x14ac:dyDescent="0.2">
      <c r="B196" t="s">
        <v>469</v>
      </c>
      <c r="C196" t="s">
        <v>675</v>
      </c>
      <c r="Q196" s="6">
        <v>75</v>
      </c>
      <c r="R196" s="6">
        <v>86</v>
      </c>
      <c r="S196" s="6">
        <v>87</v>
      </c>
    </row>
    <row r="197" spans="1:32" x14ac:dyDescent="0.2">
      <c r="B197" t="s">
        <v>471</v>
      </c>
      <c r="C197" t="s">
        <v>675</v>
      </c>
      <c r="Q197" s="6">
        <v>65.5</v>
      </c>
      <c r="R197" s="6">
        <v>80.599999999999994</v>
      </c>
      <c r="S197" s="6">
        <v>81</v>
      </c>
    </row>
    <row r="198" spans="1:32" x14ac:dyDescent="0.2">
      <c r="B198" t="s">
        <v>473</v>
      </c>
      <c r="C198" t="s">
        <v>675</v>
      </c>
      <c r="Q198" s="6">
        <v>79.2</v>
      </c>
      <c r="R198" s="6">
        <v>91</v>
      </c>
      <c r="S198" s="6">
        <v>90</v>
      </c>
    </row>
    <row r="199" spans="1:32" x14ac:dyDescent="0.2">
      <c r="A199" s="1" t="s">
        <v>680</v>
      </c>
      <c r="B199" t="s">
        <v>642</v>
      </c>
      <c r="C199" t="s">
        <v>467</v>
      </c>
      <c r="D199" t="s">
        <v>682</v>
      </c>
      <c r="H199" s="6">
        <v>58</v>
      </c>
      <c r="I199" s="6">
        <v>1132</v>
      </c>
      <c r="J199" s="6">
        <v>44</v>
      </c>
      <c r="K199" s="6">
        <v>21</v>
      </c>
      <c r="N199" s="6">
        <v>7</v>
      </c>
      <c r="O199" s="6">
        <v>9</v>
      </c>
      <c r="P199" s="6">
        <v>220</v>
      </c>
      <c r="Q199" s="6">
        <v>29</v>
      </c>
      <c r="R199" s="6">
        <v>40</v>
      </c>
      <c r="S199" s="6">
        <v>26</v>
      </c>
      <c r="U199" s="18">
        <v>35</v>
      </c>
      <c r="V199" s="18">
        <v>33</v>
      </c>
      <c r="W199" s="18">
        <v>33</v>
      </c>
      <c r="AA199" s="18">
        <v>28</v>
      </c>
      <c r="AB199" s="18">
        <v>78</v>
      </c>
      <c r="AD199" s="56">
        <v>36</v>
      </c>
      <c r="AE199" s="68"/>
      <c r="AF199" s="42">
        <v>10</v>
      </c>
    </row>
    <row r="200" spans="1:32" x14ac:dyDescent="0.2">
      <c r="A200" s="1"/>
      <c r="B200" t="s">
        <v>469</v>
      </c>
      <c r="C200" t="s">
        <v>267</v>
      </c>
      <c r="D200" t="s">
        <v>683</v>
      </c>
      <c r="H200" s="6">
        <v>151000</v>
      </c>
      <c r="I200" s="6">
        <v>365000</v>
      </c>
      <c r="J200" s="6">
        <v>200000</v>
      </c>
      <c r="K200" s="6">
        <v>499000</v>
      </c>
      <c r="N200" s="6">
        <v>183000</v>
      </c>
      <c r="O200" s="6">
        <v>193000</v>
      </c>
      <c r="P200" s="6">
        <v>383000</v>
      </c>
      <c r="Q200" s="6">
        <v>186000</v>
      </c>
      <c r="R200" s="6">
        <v>125000</v>
      </c>
      <c r="S200" s="6">
        <v>162000</v>
      </c>
      <c r="U200" s="18">
        <v>160000</v>
      </c>
      <c r="V200" s="18">
        <v>154000</v>
      </c>
      <c r="W200" s="18">
        <v>176000</v>
      </c>
      <c r="AA200" s="18">
        <v>155000</v>
      </c>
      <c r="AB200" s="18">
        <v>125000</v>
      </c>
      <c r="AD200" s="56">
        <v>187000</v>
      </c>
      <c r="AE200" s="68">
        <v>299000</v>
      </c>
      <c r="AF200" s="42">
        <v>115000</v>
      </c>
    </row>
    <row r="201" spans="1:32" x14ac:dyDescent="0.2">
      <c r="B201" t="s">
        <v>471</v>
      </c>
      <c r="C201" t="s">
        <v>267</v>
      </c>
      <c r="D201" t="s">
        <v>684</v>
      </c>
      <c r="H201" s="6">
        <v>104000</v>
      </c>
      <c r="I201" s="6">
        <v>288000</v>
      </c>
      <c r="N201" s="6">
        <v>170000</v>
      </c>
      <c r="O201" s="6">
        <v>136000</v>
      </c>
      <c r="P201" s="6">
        <v>289000</v>
      </c>
      <c r="Q201" s="6">
        <v>107000</v>
      </c>
      <c r="R201" s="6">
        <v>100000</v>
      </c>
      <c r="S201" s="6">
        <v>130000</v>
      </c>
      <c r="U201" s="18">
        <v>135000</v>
      </c>
      <c r="V201" s="18">
        <v>104000</v>
      </c>
      <c r="W201" s="18">
        <v>130500</v>
      </c>
      <c r="AA201" s="18">
        <v>117000</v>
      </c>
      <c r="AB201" s="18">
        <v>75000</v>
      </c>
      <c r="AD201" s="56">
        <v>129000</v>
      </c>
      <c r="AE201" s="68">
        <v>233000</v>
      </c>
      <c r="AF201" s="42">
        <v>105000</v>
      </c>
    </row>
    <row r="202" spans="1:32" x14ac:dyDescent="0.2">
      <c r="B202" t="s">
        <v>473</v>
      </c>
      <c r="C202" t="s">
        <v>267</v>
      </c>
      <c r="D202" t="s">
        <v>685</v>
      </c>
      <c r="H202" s="6">
        <v>210000</v>
      </c>
      <c r="I202" s="6">
        <v>462000</v>
      </c>
      <c r="N202" s="6">
        <v>240000</v>
      </c>
      <c r="O202" s="6">
        <v>228000</v>
      </c>
      <c r="P202" s="6">
        <v>491000</v>
      </c>
      <c r="Q202" s="6">
        <v>297000</v>
      </c>
      <c r="R202" s="6">
        <v>200000</v>
      </c>
      <c r="S202" s="6">
        <v>223000</v>
      </c>
      <c r="U202" s="18">
        <v>224000</v>
      </c>
      <c r="V202" s="18">
        <v>205000</v>
      </c>
      <c r="W202" s="18">
        <v>282000</v>
      </c>
      <c r="AA202" s="18">
        <v>230000</v>
      </c>
      <c r="AB202" s="18">
        <v>178000</v>
      </c>
      <c r="AD202" s="56">
        <v>269000</v>
      </c>
      <c r="AE202" s="68">
        <v>387000</v>
      </c>
      <c r="AF202" s="42">
        <v>131000</v>
      </c>
    </row>
    <row r="203" spans="1:32" x14ac:dyDescent="0.2">
      <c r="A203" s="1" t="s">
        <v>681</v>
      </c>
      <c r="B203" t="s">
        <v>642</v>
      </c>
      <c r="C203" t="s">
        <v>467</v>
      </c>
      <c r="D203" t="s">
        <v>687</v>
      </c>
      <c r="L203" s="6">
        <v>17</v>
      </c>
    </row>
    <row r="204" spans="1:32" x14ac:dyDescent="0.2">
      <c r="A204" s="1"/>
      <c r="B204" t="s">
        <v>469</v>
      </c>
      <c r="C204" t="s">
        <v>267</v>
      </c>
      <c r="D204" t="s">
        <v>688</v>
      </c>
      <c r="L204" s="6">
        <v>237000</v>
      </c>
    </row>
    <row r="205" spans="1:32" x14ac:dyDescent="0.2">
      <c r="B205" t="s">
        <v>471</v>
      </c>
      <c r="C205" t="s">
        <v>267</v>
      </c>
      <c r="D205" t="s">
        <v>689</v>
      </c>
    </row>
    <row r="206" spans="1:32" x14ac:dyDescent="0.2">
      <c r="B206" t="s">
        <v>473</v>
      </c>
      <c r="C206" t="s">
        <v>267</v>
      </c>
      <c r="D206" t="s">
        <v>690</v>
      </c>
    </row>
    <row r="207" spans="1:32" x14ac:dyDescent="0.2">
      <c r="A207" s="1" t="s">
        <v>686</v>
      </c>
      <c r="B207" t="s">
        <v>642</v>
      </c>
      <c r="C207" t="s">
        <v>467</v>
      </c>
      <c r="D207" t="s">
        <v>691</v>
      </c>
      <c r="T207" s="6">
        <v>185</v>
      </c>
    </row>
    <row r="208" spans="1:32" x14ac:dyDescent="0.2">
      <c r="A208" s="1"/>
      <c r="B208" t="s">
        <v>469</v>
      </c>
      <c r="C208" t="s">
        <v>267</v>
      </c>
      <c r="D208" t="s">
        <v>692</v>
      </c>
      <c r="T208" s="6">
        <v>133000</v>
      </c>
    </row>
    <row r="209" spans="1:32" x14ac:dyDescent="0.2">
      <c r="B209" t="s">
        <v>471</v>
      </c>
      <c r="C209" t="s">
        <v>267</v>
      </c>
      <c r="D209" t="s">
        <v>694</v>
      </c>
      <c r="T209" s="6">
        <v>88000</v>
      </c>
    </row>
    <row r="210" spans="1:32" x14ac:dyDescent="0.2">
      <c r="B210" t="s">
        <v>473</v>
      </c>
      <c r="C210" t="s">
        <v>267</v>
      </c>
      <c r="D210" t="s">
        <v>695</v>
      </c>
      <c r="T210" s="6">
        <v>235000</v>
      </c>
    </row>
    <row r="213" spans="1:32" x14ac:dyDescent="0.2">
      <c r="A213" t="s">
        <v>693</v>
      </c>
    </row>
    <row r="215" spans="1:32" x14ac:dyDescent="0.2">
      <c r="A215" s="1" t="s">
        <v>696</v>
      </c>
      <c r="B215" t="s">
        <v>642</v>
      </c>
      <c r="C215" t="s">
        <v>467</v>
      </c>
      <c r="D215" t="s">
        <v>698</v>
      </c>
      <c r="K215" s="6">
        <v>21</v>
      </c>
      <c r="N215" s="6">
        <v>7</v>
      </c>
      <c r="O215" s="6">
        <v>9</v>
      </c>
      <c r="P215" s="6">
        <v>220</v>
      </c>
      <c r="V215" s="18">
        <v>33</v>
      </c>
      <c r="W215" s="18">
        <v>33</v>
      </c>
      <c r="AF215">
        <v>10</v>
      </c>
    </row>
    <row r="216" spans="1:32" x14ac:dyDescent="0.2">
      <c r="A216" s="3"/>
      <c r="B216" t="s">
        <v>469</v>
      </c>
      <c r="C216" t="s">
        <v>289</v>
      </c>
      <c r="D216" t="s">
        <v>699</v>
      </c>
      <c r="K216" s="6">
        <v>130</v>
      </c>
      <c r="N216" s="6">
        <v>127</v>
      </c>
      <c r="O216" s="6">
        <v>130</v>
      </c>
      <c r="P216" s="6">
        <v>135</v>
      </c>
      <c r="V216" s="18">
        <v>133</v>
      </c>
      <c r="W216" s="18">
        <v>136</v>
      </c>
      <c r="AD216" s="54">
        <v>136</v>
      </c>
      <c r="AE216" s="66">
        <v>137</v>
      </c>
      <c r="AF216">
        <v>132.5</v>
      </c>
    </row>
    <row r="217" spans="1:32" x14ac:dyDescent="0.2">
      <c r="B217" t="s">
        <v>471</v>
      </c>
      <c r="C217" t="s">
        <v>289</v>
      </c>
      <c r="D217" t="s">
        <v>700</v>
      </c>
      <c r="N217" s="6">
        <v>127</v>
      </c>
      <c r="O217" s="6">
        <v>129</v>
      </c>
      <c r="P217" s="6">
        <v>134</v>
      </c>
      <c r="V217" s="18">
        <v>131</v>
      </c>
      <c r="W217" s="18">
        <v>135</v>
      </c>
      <c r="AD217" s="54">
        <v>133</v>
      </c>
      <c r="AE217" s="66">
        <v>136</v>
      </c>
      <c r="AF217">
        <v>128.5</v>
      </c>
    </row>
    <row r="218" spans="1:32" x14ac:dyDescent="0.2">
      <c r="B218" t="s">
        <v>473</v>
      </c>
      <c r="C218" t="s">
        <v>289</v>
      </c>
      <c r="D218" t="s">
        <v>701</v>
      </c>
      <c r="N218" s="6">
        <v>132</v>
      </c>
      <c r="O218" s="6">
        <v>136</v>
      </c>
      <c r="P218" s="6">
        <v>137</v>
      </c>
      <c r="V218" s="18">
        <v>135</v>
      </c>
      <c r="W218" s="18">
        <v>139</v>
      </c>
      <c r="AD218" s="54">
        <v>139</v>
      </c>
      <c r="AE218" s="66">
        <v>139</v>
      </c>
      <c r="AF218">
        <v>135.5</v>
      </c>
    </row>
    <row r="219" spans="1:32" x14ac:dyDescent="0.2">
      <c r="A219" s="1" t="s">
        <v>697</v>
      </c>
      <c r="B219" t="s">
        <v>642</v>
      </c>
      <c r="C219" t="s">
        <v>467</v>
      </c>
      <c r="D219" t="s">
        <v>703</v>
      </c>
      <c r="L219" s="6">
        <v>17</v>
      </c>
    </row>
    <row r="220" spans="1:32" x14ac:dyDescent="0.2">
      <c r="A220" s="3"/>
      <c r="B220" t="s">
        <v>469</v>
      </c>
      <c r="C220" t="s">
        <v>289</v>
      </c>
      <c r="D220" t="s">
        <v>704</v>
      </c>
      <c r="L220" s="6">
        <v>133.1</v>
      </c>
    </row>
    <row r="221" spans="1:32" x14ac:dyDescent="0.2">
      <c r="A221" s="3"/>
    </row>
    <row r="222" spans="1:32" x14ac:dyDescent="0.2">
      <c r="A222" s="1" t="s">
        <v>294</v>
      </c>
      <c r="B222" t="s">
        <v>642</v>
      </c>
      <c r="C222" t="s">
        <v>467</v>
      </c>
      <c r="D222" t="s">
        <v>706</v>
      </c>
      <c r="H222" s="6">
        <v>58</v>
      </c>
      <c r="I222" s="6">
        <v>1132</v>
      </c>
      <c r="N222" s="6">
        <v>7</v>
      </c>
      <c r="O222" s="6">
        <v>9</v>
      </c>
      <c r="Q222" s="6">
        <v>23</v>
      </c>
      <c r="R222" s="6">
        <v>36</v>
      </c>
      <c r="S222" s="6">
        <v>24</v>
      </c>
      <c r="U222" s="18">
        <v>35</v>
      </c>
      <c r="V222" s="18">
        <v>33</v>
      </c>
      <c r="W222" s="18">
        <v>33</v>
      </c>
      <c r="AA222" s="18">
        <v>28</v>
      </c>
      <c r="AC222" s="18">
        <v>15</v>
      </c>
    </row>
    <row r="223" spans="1:32" x14ac:dyDescent="0.2">
      <c r="B223" t="s">
        <v>469</v>
      </c>
      <c r="C223" t="s">
        <v>702</v>
      </c>
      <c r="D223" t="s">
        <v>707</v>
      </c>
      <c r="H223" s="6">
        <v>610</v>
      </c>
      <c r="I223" s="6">
        <v>200</v>
      </c>
      <c r="N223" s="6">
        <v>1760</v>
      </c>
      <c r="O223" s="6">
        <v>295</v>
      </c>
      <c r="Q223" s="6">
        <v>412</v>
      </c>
      <c r="R223" s="6">
        <v>613</v>
      </c>
      <c r="S223" s="6">
        <v>540</v>
      </c>
      <c r="U223" s="18">
        <v>631</v>
      </c>
      <c r="V223" s="18">
        <v>640</v>
      </c>
      <c r="W223" s="18">
        <v>568</v>
      </c>
      <c r="AA223" s="18">
        <v>537</v>
      </c>
      <c r="AC223" s="18">
        <v>496</v>
      </c>
    </row>
    <row r="224" spans="1:32" x14ac:dyDescent="0.2">
      <c r="B224" t="s">
        <v>471</v>
      </c>
      <c r="C224" t="s">
        <v>702</v>
      </c>
      <c r="D224" t="s">
        <v>708</v>
      </c>
      <c r="H224" s="6">
        <v>359</v>
      </c>
      <c r="I224" s="6">
        <v>143</v>
      </c>
      <c r="N224" s="6">
        <v>1693</v>
      </c>
      <c r="O224" s="6">
        <v>165</v>
      </c>
      <c r="Q224" s="6">
        <v>185</v>
      </c>
      <c r="R224" s="6">
        <v>305</v>
      </c>
      <c r="S224" s="6">
        <v>365</v>
      </c>
      <c r="U224" s="18">
        <v>293</v>
      </c>
      <c r="V224" s="18">
        <v>313</v>
      </c>
      <c r="W224" s="18">
        <v>340</v>
      </c>
      <c r="AA224" s="18">
        <v>238</v>
      </c>
      <c r="AC224" s="18">
        <v>278</v>
      </c>
    </row>
    <row r="225" spans="1:29" x14ac:dyDescent="0.2">
      <c r="B225" t="s">
        <v>473</v>
      </c>
      <c r="C225" t="s">
        <v>702</v>
      </c>
      <c r="D225" t="s">
        <v>709</v>
      </c>
      <c r="H225" s="6">
        <v>1280</v>
      </c>
      <c r="I225" s="6">
        <v>243</v>
      </c>
      <c r="N225" s="6">
        <v>2500</v>
      </c>
      <c r="O225" s="6">
        <v>536</v>
      </c>
      <c r="Q225" s="6">
        <v>698</v>
      </c>
      <c r="R225" s="6">
        <v>932</v>
      </c>
      <c r="S225" s="6">
        <v>880</v>
      </c>
      <c r="U225" s="18">
        <v>1023</v>
      </c>
      <c r="V225" s="18">
        <v>1192</v>
      </c>
      <c r="W225" s="18">
        <v>954</v>
      </c>
      <c r="AA225" s="18">
        <v>1473</v>
      </c>
      <c r="AC225" s="18">
        <v>694</v>
      </c>
    </row>
    <row r="226" spans="1:29" x14ac:dyDescent="0.2">
      <c r="A226" s="1" t="s">
        <v>705</v>
      </c>
      <c r="B226" t="s">
        <v>642</v>
      </c>
      <c r="C226" t="s">
        <v>467</v>
      </c>
      <c r="D226" t="s">
        <v>710</v>
      </c>
      <c r="L226" s="6">
        <v>17</v>
      </c>
      <c r="AB226" s="18">
        <v>78</v>
      </c>
    </row>
    <row r="227" spans="1:29" x14ac:dyDescent="0.2">
      <c r="B227" t="s">
        <v>469</v>
      </c>
      <c r="C227" t="s">
        <v>702</v>
      </c>
      <c r="D227" t="s">
        <v>711</v>
      </c>
      <c r="L227" s="6">
        <v>647.9</v>
      </c>
      <c r="AB227" s="18">
        <v>1042</v>
      </c>
    </row>
    <row r="228" spans="1:29" x14ac:dyDescent="0.2">
      <c r="B228" t="s">
        <v>471</v>
      </c>
      <c r="C228" t="s">
        <v>702</v>
      </c>
      <c r="D228" t="s">
        <v>712</v>
      </c>
      <c r="AB228" s="18">
        <v>538</v>
      </c>
    </row>
    <row r="229" spans="1:29" x14ac:dyDescent="0.2">
      <c r="B229" t="s">
        <v>473</v>
      </c>
      <c r="C229" t="s">
        <v>702</v>
      </c>
      <c r="D229" t="s">
        <v>713</v>
      </c>
      <c r="AB229" s="18">
        <v>1746</v>
      </c>
    </row>
    <row r="230" spans="1:29" x14ac:dyDescent="0.2">
      <c r="A230" s="1" t="s">
        <v>301</v>
      </c>
      <c r="B230" t="s">
        <v>642</v>
      </c>
      <c r="C230" t="s">
        <v>467</v>
      </c>
      <c r="D230" t="s">
        <v>714</v>
      </c>
      <c r="M230" s="6">
        <v>15</v>
      </c>
      <c r="T230" s="6">
        <v>163</v>
      </c>
      <c r="Y230" s="18">
        <v>29</v>
      </c>
    </row>
    <row r="231" spans="1:29" x14ac:dyDescent="0.2">
      <c r="B231" t="s">
        <v>469</v>
      </c>
      <c r="C231" t="s">
        <v>702</v>
      </c>
      <c r="D231" t="s">
        <v>715</v>
      </c>
      <c r="M231" s="6">
        <v>558</v>
      </c>
      <c r="T231" s="6">
        <v>639</v>
      </c>
      <c r="Y231" s="18">
        <v>627</v>
      </c>
    </row>
    <row r="232" spans="1:29" x14ac:dyDescent="0.2">
      <c r="B232" t="s">
        <v>471</v>
      </c>
      <c r="C232" t="s">
        <v>702</v>
      </c>
      <c r="D232" t="s">
        <v>716</v>
      </c>
      <c r="M232" s="6">
        <v>364</v>
      </c>
      <c r="T232" s="6">
        <v>332.7</v>
      </c>
      <c r="Y232" s="18">
        <v>365</v>
      </c>
    </row>
    <row r="233" spans="1:29" x14ac:dyDescent="0.2">
      <c r="B233" t="s">
        <v>473</v>
      </c>
      <c r="C233" t="s">
        <v>702</v>
      </c>
      <c r="D233" t="s">
        <v>717</v>
      </c>
      <c r="M233" s="6">
        <v>1325</v>
      </c>
      <c r="T233" s="6">
        <v>1178.2</v>
      </c>
      <c r="Y233" s="18">
        <v>1278</v>
      </c>
    </row>
    <row r="236" spans="1:29" x14ac:dyDescent="0.2">
      <c r="A236" t="s">
        <v>321</v>
      </c>
      <c r="D236" t="s">
        <v>718</v>
      </c>
    </row>
    <row r="238" spans="1:29" x14ac:dyDescent="0.2">
      <c r="A238" s="1" t="s">
        <v>327</v>
      </c>
      <c r="B238" t="s">
        <v>642</v>
      </c>
      <c r="C238" t="s">
        <v>467</v>
      </c>
      <c r="D238" t="s">
        <v>720</v>
      </c>
      <c r="H238" s="6">
        <v>58</v>
      </c>
      <c r="I238" s="6">
        <v>1132</v>
      </c>
      <c r="J238" s="6">
        <v>44</v>
      </c>
      <c r="K238" s="6">
        <v>21</v>
      </c>
      <c r="V238" s="18">
        <v>33</v>
      </c>
      <c r="W238" s="18">
        <v>33</v>
      </c>
    </row>
    <row r="239" spans="1:29" x14ac:dyDescent="0.2">
      <c r="B239" t="s">
        <v>469</v>
      </c>
      <c r="C239" t="s">
        <v>331</v>
      </c>
      <c r="D239" t="s">
        <v>721</v>
      </c>
      <c r="H239" s="6">
        <v>42</v>
      </c>
      <c r="I239" s="6">
        <v>42</v>
      </c>
      <c r="J239" s="6">
        <v>24.5</v>
      </c>
      <c r="K239" s="6">
        <v>70</v>
      </c>
      <c r="V239" s="18">
        <v>38</v>
      </c>
      <c r="W239" s="18">
        <v>36</v>
      </c>
    </row>
    <row r="240" spans="1:29" x14ac:dyDescent="0.2">
      <c r="B240" t="s">
        <v>471</v>
      </c>
      <c r="C240" t="s">
        <v>324</v>
      </c>
      <c r="D240" t="s">
        <v>722</v>
      </c>
      <c r="H240" s="6">
        <v>26</v>
      </c>
      <c r="I240" s="6">
        <v>24</v>
      </c>
      <c r="V240" s="18">
        <v>30</v>
      </c>
      <c r="W240" s="18">
        <v>28</v>
      </c>
    </row>
    <row r="241" spans="1:23" x14ac:dyDescent="0.2">
      <c r="B241" t="s">
        <v>473</v>
      </c>
      <c r="C241" t="s">
        <v>324</v>
      </c>
      <c r="D241" t="s">
        <v>723</v>
      </c>
      <c r="H241" s="6">
        <v>95</v>
      </c>
      <c r="I241" s="6">
        <v>112</v>
      </c>
      <c r="V241" s="18">
        <v>64</v>
      </c>
      <c r="W241" s="18">
        <v>53</v>
      </c>
    </row>
    <row r="242" spans="1:23" x14ac:dyDescent="0.2">
      <c r="A242" s="1" t="s">
        <v>719</v>
      </c>
      <c r="B242" t="s">
        <v>642</v>
      </c>
      <c r="C242" t="s">
        <v>467</v>
      </c>
      <c r="D242" t="s">
        <v>725</v>
      </c>
      <c r="L242" s="6">
        <v>17</v>
      </c>
    </row>
    <row r="243" spans="1:23" x14ac:dyDescent="0.2">
      <c r="B243" t="s">
        <v>469</v>
      </c>
      <c r="C243" t="s">
        <v>331</v>
      </c>
      <c r="D243" t="s">
        <v>726</v>
      </c>
      <c r="L243" s="6">
        <v>49.6</v>
      </c>
    </row>
    <row r="244" spans="1:23" x14ac:dyDescent="0.2">
      <c r="B244" t="s">
        <v>471</v>
      </c>
      <c r="C244" t="s">
        <v>324</v>
      </c>
      <c r="D244" t="s">
        <v>727</v>
      </c>
    </row>
    <row r="245" spans="1:23" x14ac:dyDescent="0.2">
      <c r="B245" t="s">
        <v>473</v>
      </c>
      <c r="C245" t="s">
        <v>324</v>
      </c>
      <c r="D245" t="s">
        <v>728</v>
      </c>
    </row>
    <row r="246" spans="1:23" x14ac:dyDescent="0.2">
      <c r="A246" s="1" t="s">
        <v>724</v>
      </c>
      <c r="B246" t="s">
        <v>642</v>
      </c>
      <c r="C246" t="s">
        <v>467</v>
      </c>
      <c r="D246" t="s">
        <v>730</v>
      </c>
      <c r="J246" s="6">
        <v>44</v>
      </c>
      <c r="V246" s="18">
        <v>33</v>
      </c>
      <c r="W246" s="18">
        <v>33</v>
      </c>
    </row>
    <row r="247" spans="1:23" x14ac:dyDescent="0.2">
      <c r="B247" t="s">
        <v>469</v>
      </c>
      <c r="C247" t="s">
        <v>331</v>
      </c>
      <c r="D247" t="s">
        <v>731</v>
      </c>
      <c r="J247" s="6">
        <v>31</v>
      </c>
      <c r="V247" s="18">
        <v>54</v>
      </c>
      <c r="W247" s="18">
        <v>48</v>
      </c>
    </row>
    <row r="248" spans="1:23" x14ac:dyDescent="0.2">
      <c r="B248" t="s">
        <v>471</v>
      </c>
      <c r="C248" t="s">
        <v>324</v>
      </c>
      <c r="D248" t="s">
        <v>732</v>
      </c>
      <c r="V248" s="18">
        <v>36</v>
      </c>
      <c r="W248" s="18">
        <v>27</v>
      </c>
    </row>
    <row r="249" spans="1:23" x14ac:dyDescent="0.2">
      <c r="B249" t="s">
        <v>473</v>
      </c>
      <c r="C249" t="s">
        <v>324</v>
      </c>
      <c r="D249" t="s">
        <v>733</v>
      </c>
      <c r="V249" s="18">
        <v>76</v>
      </c>
      <c r="W249" s="18">
        <v>69</v>
      </c>
    </row>
    <row r="250" spans="1:23" x14ac:dyDescent="0.2">
      <c r="A250" s="1" t="s">
        <v>729</v>
      </c>
      <c r="B250" t="s">
        <v>642</v>
      </c>
      <c r="C250" t="s">
        <v>467</v>
      </c>
      <c r="D250" t="s">
        <v>734</v>
      </c>
      <c r="L250" s="6">
        <v>17</v>
      </c>
    </row>
    <row r="251" spans="1:23" x14ac:dyDescent="0.2">
      <c r="B251" t="s">
        <v>469</v>
      </c>
      <c r="C251" t="s">
        <v>331</v>
      </c>
      <c r="D251" t="s">
        <v>735</v>
      </c>
      <c r="L251" s="6">
        <v>51.5</v>
      </c>
    </row>
    <row r="252" spans="1:23" x14ac:dyDescent="0.2">
      <c r="B252" t="s">
        <v>471</v>
      </c>
      <c r="C252" t="s">
        <v>324</v>
      </c>
      <c r="D252" t="s">
        <v>736</v>
      </c>
    </row>
    <row r="253" spans="1:23" x14ac:dyDescent="0.2">
      <c r="B253" t="s">
        <v>473</v>
      </c>
      <c r="C253" t="s">
        <v>324</v>
      </c>
      <c r="D253" t="s">
        <v>737</v>
      </c>
    </row>
    <row r="254" spans="1:23" x14ac:dyDescent="0.2">
      <c r="A254" s="1" t="s">
        <v>320</v>
      </c>
      <c r="B254" t="s">
        <v>642</v>
      </c>
      <c r="C254" t="s">
        <v>467</v>
      </c>
      <c r="D254" t="s">
        <v>738</v>
      </c>
      <c r="H254" s="6">
        <v>58</v>
      </c>
      <c r="I254" s="6">
        <v>1132</v>
      </c>
      <c r="J254" s="6">
        <v>44</v>
      </c>
      <c r="K254" s="6">
        <v>21</v>
      </c>
      <c r="N254" s="6">
        <v>7</v>
      </c>
      <c r="O254" s="6">
        <v>9</v>
      </c>
      <c r="P254" s="6">
        <v>220</v>
      </c>
      <c r="Q254" s="6">
        <v>29</v>
      </c>
      <c r="R254" s="6">
        <v>41</v>
      </c>
      <c r="S254" s="6">
        <v>24</v>
      </c>
      <c r="V254" s="18">
        <v>33</v>
      </c>
      <c r="W254" s="18">
        <v>33</v>
      </c>
    </row>
    <row r="255" spans="1:23" x14ac:dyDescent="0.2">
      <c r="B255" t="s">
        <v>469</v>
      </c>
      <c r="C255" t="s">
        <v>316</v>
      </c>
      <c r="D255" t="s">
        <v>739</v>
      </c>
      <c r="H255" s="6">
        <v>24</v>
      </c>
      <c r="I255" s="6">
        <v>38</v>
      </c>
      <c r="J255" s="6">
        <v>37</v>
      </c>
      <c r="K255" s="6">
        <v>21</v>
      </c>
      <c r="N255" s="6">
        <v>18.5</v>
      </c>
      <c r="O255" s="6">
        <v>22</v>
      </c>
      <c r="P255" s="6">
        <v>25</v>
      </c>
      <c r="Q255" s="6">
        <v>32</v>
      </c>
      <c r="R255" s="6">
        <v>31</v>
      </c>
      <c r="S255" s="6">
        <v>31</v>
      </c>
      <c r="V255" s="18">
        <v>34</v>
      </c>
      <c r="W255" s="18">
        <v>35</v>
      </c>
    </row>
    <row r="256" spans="1:23" x14ac:dyDescent="0.2">
      <c r="B256" t="s">
        <v>471</v>
      </c>
      <c r="C256" t="s">
        <v>316</v>
      </c>
      <c r="D256" t="s">
        <v>740</v>
      </c>
      <c r="H256" s="6">
        <v>21</v>
      </c>
      <c r="I256" s="6">
        <v>35</v>
      </c>
      <c r="N256" s="6">
        <v>18</v>
      </c>
      <c r="O256" s="6">
        <v>22</v>
      </c>
      <c r="P256" s="6">
        <v>22</v>
      </c>
      <c r="Q256" s="6">
        <v>25</v>
      </c>
      <c r="R256" s="6">
        <v>25</v>
      </c>
      <c r="S256" s="6">
        <v>26</v>
      </c>
      <c r="V256" s="18">
        <v>30</v>
      </c>
      <c r="W256" s="18">
        <v>26</v>
      </c>
    </row>
    <row r="257" spans="1:23" x14ac:dyDescent="0.2">
      <c r="B257" t="s">
        <v>473</v>
      </c>
      <c r="C257" t="s">
        <v>316</v>
      </c>
      <c r="D257" t="s">
        <v>741</v>
      </c>
      <c r="H257" s="6">
        <v>27</v>
      </c>
      <c r="I257" s="6">
        <v>41</v>
      </c>
      <c r="N257" s="6">
        <v>20</v>
      </c>
      <c r="O257" s="6">
        <v>24</v>
      </c>
      <c r="P257" s="6">
        <v>28</v>
      </c>
      <c r="Q257" s="6">
        <v>36</v>
      </c>
      <c r="R257" s="6">
        <v>35</v>
      </c>
      <c r="S257" s="6">
        <v>38</v>
      </c>
      <c r="V257" s="18">
        <v>37</v>
      </c>
      <c r="W257" s="18">
        <v>39</v>
      </c>
    </row>
    <row r="258" spans="1:23" x14ac:dyDescent="0.2">
      <c r="A258" s="1" t="s">
        <v>318</v>
      </c>
      <c r="B258" t="s">
        <v>642</v>
      </c>
      <c r="C258" t="s">
        <v>467</v>
      </c>
      <c r="D258" t="s">
        <v>742</v>
      </c>
      <c r="T258" s="6">
        <v>178</v>
      </c>
    </row>
    <row r="259" spans="1:23" x14ac:dyDescent="0.2">
      <c r="B259" t="s">
        <v>469</v>
      </c>
      <c r="C259" t="s">
        <v>316</v>
      </c>
      <c r="D259" t="s">
        <v>744</v>
      </c>
      <c r="T259" s="6">
        <v>25</v>
      </c>
    </row>
    <row r="260" spans="1:23" x14ac:dyDescent="0.2">
      <c r="B260" t="s">
        <v>471</v>
      </c>
      <c r="C260" t="s">
        <v>316</v>
      </c>
      <c r="D260" t="s">
        <v>745</v>
      </c>
      <c r="T260" s="6">
        <v>20</v>
      </c>
    </row>
    <row r="261" spans="1:23" x14ac:dyDescent="0.2">
      <c r="B261" t="s">
        <v>473</v>
      </c>
      <c r="C261" t="s">
        <v>316</v>
      </c>
      <c r="D261" t="s">
        <v>746</v>
      </c>
      <c r="T261" s="6">
        <v>29</v>
      </c>
    </row>
    <row r="263" spans="1:23" x14ac:dyDescent="0.2">
      <c r="A263" s="1" t="s">
        <v>743</v>
      </c>
      <c r="B263" t="s">
        <v>642</v>
      </c>
      <c r="C263" t="s">
        <v>467</v>
      </c>
      <c r="D263" t="s">
        <v>748</v>
      </c>
      <c r="E263" s="6">
        <v>19</v>
      </c>
      <c r="L263" s="6">
        <v>17</v>
      </c>
    </row>
    <row r="264" spans="1:23" x14ac:dyDescent="0.2">
      <c r="A264" s="1"/>
      <c r="B264" t="s">
        <v>469</v>
      </c>
      <c r="C264" t="s">
        <v>331</v>
      </c>
      <c r="D264" t="s">
        <v>749</v>
      </c>
      <c r="E264" s="6">
        <v>147</v>
      </c>
      <c r="L264" s="6">
        <v>362.8</v>
      </c>
    </row>
    <row r="265" spans="1:23" x14ac:dyDescent="0.2">
      <c r="B265" t="s">
        <v>471</v>
      </c>
      <c r="C265" t="s">
        <v>331</v>
      </c>
      <c r="D265" t="s">
        <v>750</v>
      </c>
      <c r="E265" s="6">
        <v>110</v>
      </c>
    </row>
    <row r="266" spans="1:23" x14ac:dyDescent="0.2">
      <c r="B266" t="s">
        <v>473</v>
      </c>
      <c r="C266" t="s">
        <v>331</v>
      </c>
      <c r="D266" t="s">
        <v>751</v>
      </c>
      <c r="E266" s="6">
        <v>510</v>
      </c>
    </row>
    <row r="267" spans="1:23" x14ac:dyDescent="0.2">
      <c r="A267" s="1" t="s">
        <v>747</v>
      </c>
      <c r="B267" t="s">
        <v>642</v>
      </c>
      <c r="C267" t="s">
        <v>467</v>
      </c>
      <c r="D267" t="s">
        <v>752</v>
      </c>
      <c r="Q267" s="6">
        <v>19</v>
      </c>
      <c r="R267" s="6">
        <v>31</v>
      </c>
      <c r="S267" s="6">
        <v>19</v>
      </c>
      <c r="V267" s="18">
        <v>33</v>
      </c>
    </row>
    <row r="268" spans="1:23" x14ac:dyDescent="0.2">
      <c r="A268" s="1"/>
      <c r="B268" t="s">
        <v>469</v>
      </c>
      <c r="C268" t="s">
        <v>331</v>
      </c>
      <c r="D268" t="s">
        <v>753</v>
      </c>
      <c r="Q268" s="6">
        <v>328</v>
      </c>
      <c r="R268" s="6">
        <v>288</v>
      </c>
      <c r="S268" s="6">
        <v>325</v>
      </c>
      <c r="V268" s="18">
        <v>320</v>
      </c>
    </row>
    <row r="269" spans="1:23" x14ac:dyDescent="0.2">
      <c r="B269" t="s">
        <v>471</v>
      </c>
      <c r="C269" t="s">
        <v>331</v>
      </c>
      <c r="D269" t="s">
        <v>755</v>
      </c>
      <c r="Q269" s="6">
        <v>273</v>
      </c>
      <c r="R269" s="6">
        <v>256</v>
      </c>
      <c r="S269" s="6">
        <v>283</v>
      </c>
      <c r="V269" s="18">
        <v>263</v>
      </c>
    </row>
    <row r="270" spans="1:23" x14ac:dyDescent="0.2">
      <c r="B270" t="s">
        <v>473</v>
      </c>
      <c r="C270" t="s">
        <v>331</v>
      </c>
      <c r="D270" t="s">
        <v>756</v>
      </c>
      <c r="Q270" s="6">
        <v>426</v>
      </c>
      <c r="R270" s="6">
        <v>342</v>
      </c>
      <c r="S270" s="6">
        <v>465</v>
      </c>
      <c r="V270" s="18">
        <v>419</v>
      </c>
    </row>
    <row r="273" spans="1:29" x14ac:dyDescent="0.2">
      <c r="A273" s="1" t="s">
        <v>754</v>
      </c>
      <c r="B273" t="s">
        <v>642</v>
      </c>
      <c r="C273" t="s">
        <v>467</v>
      </c>
      <c r="D273" t="s">
        <v>758</v>
      </c>
      <c r="E273" s="6">
        <v>19</v>
      </c>
    </row>
    <row r="274" spans="1:29" x14ac:dyDescent="0.2">
      <c r="A274" s="1"/>
      <c r="B274" t="s">
        <v>469</v>
      </c>
      <c r="C274" t="s">
        <v>331</v>
      </c>
      <c r="D274" t="s">
        <v>759</v>
      </c>
      <c r="E274" s="6">
        <v>147</v>
      </c>
    </row>
    <row r="275" spans="1:29" x14ac:dyDescent="0.2">
      <c r="B275" t="s">
        <v>471</v>
      </c>
      <c r="C275" t="s">
        <v>331</v>
      </c>
      <c r="D275" t="s">
        <v>760</v>
      </c>
      <c r="E275" s="6">
        <v>110</v>
      </c>
    </row>
    <row r="276" spans="1:29" x14ac:dyDescent="0.2">
      <c r="B276" t="s">
        <v>473</v>
      </c>
      <c r="C276" t="s">
        <v>331</v>
      </c>
      <c r="D276" t="s">
        <v>761</v>
      </c>
      <c r="E276" s="6">
        <v>510</v>
      </c>
    </row>
    <row r="277" spans="1:29" x14ac:dyDescent="0.2">
      <c r="A277" s="1" t="s">
        <v>757</v>
      </c>
      <c r="B277" t="s">
        <v>642</v>
      </c>
      <c r="C277" t="s">
        <v>467</v>
      </c>
      <c r="D277" t="s">
        <v>763</v>
      </c>
      <c r="M277" s="6">
        <v>15</v>
      </c>
    </row>
    <row r="278" spans="1:29" x14ac:dyDescent="0.2">
      <c r="A278" s="1"/>
      <c r="B278" t="s">
        <v>469</v>
      </c>
      <c r="C278" t="s">
        <v>331</v>
      </c>
      <c r="D278" t="s">
        <v>764</v>
      </c>
      <c r="M278" s="6">
        <v>385</v>
      </c>
    </row>
    <row r="279" spans="1:29" x14ac:dyDescent="0.2">
      <c r="B279" t="s">
        <v>471</v>
      </c>
      <c r="C279" t="s">
        <v>331</v>
      </c>
      <c r="D279" t="s">
        <v>765</v>
      </c>
      <c r="M279" s="6">
        <v>117</v>
      </c>
    </row>
    <row r="280" spans="1:29" x14ac:dyDescent="0.2">
      <c r="B280" t="s">
        <v>473</v>
      </c>
      <c r="C280" t="s">
        <v>331</v>
      </c>
      <c r="D280" t="s">
        <v>766</v>
      </c>
      <c r="M280" s="6">
        <v>1615</v>
      </c>
    </row>
    <row r="281" spans="1:29" x14ac:dyDescent="0.2">
      <c r="A281" s="1" t="s">
        <v>762</v>
      </c>
      <c r="B281" t="s">
        <v>642</v>
      </c>
      <c r="C281" t="s">
        <v>467</v>
      </c>
      <c r="D281" t="s">
        <v>767</v>
      </c>
      <c r="E281" s="6">
        <v>20</v>
      </c>
      <c r="L281" s="6">
        <v>17</v>
      </c>
      <c r="AB281" s="18">
        <v>78</v>
      </c>
    </row>
    <row r="282" spans="1:29" x14ac:dyDescent="0.2">
      <c r="A282" s="1"/>
      <c r="B282" t="s">
        <v>469</v>
      </c>
      <c r="C282" t="s">
        <v>295</v>
      </c>
      <c r="D282" t="s">
        <v>768</v>
      </c>
      <c r="E282" s="6">
        <v>5284</v>
      </c>
      <c r="L282" s="6">
        <v>4000</v>
      </c>
      <c r="AB282" s="18">
        <v>4030</v>
      </c>
    </row>
    <row r="283" spans="1:29" x14ac:dyDescent="0.2">
      <c r="B283" t="s">
        <v>471</v>
      </c>
      <c r="C283" t="s">
        <v>295</v>
      </c>
      <c r="D283" t="s">
        <v>769</v>
      </c>
      <c r="E283" s="6">
        <v>4069</v>
      </c>
      <c r="AB283" s="18">
        <v>2349</v>
      </c>
    </row>
    <row r="284" spans="1:29" x14ac:dyDescent="0.2">
      <c r="B284" t="s">
        <v>473</v>
      </c>
      <c r="C284" t="s">
        <v>295</v>
      </c>
      <c r="D284" t="s">
        <v>770</v>
      </c>
      <c r="E284" s="6">
        <v>9095</v>
      </c>
      <c r="AB284" s="18">
        <v>7422</v>
      </c>
    </row>
    <row r="285" spans="1:29" x14ac:dyDescent="0.2">
      <c r="A285" s="1" t="s">
        <v>304</v>
      </c>
      <c r="B285" t="s">
        <v>642</v>
      </c>
      <c r="C285" t="s">
        <v>467</v>
      </c>
      <c r="D285" t="s">
        <v>771</v>
      </c>
      <c r="H285" s="6">
        <v>58</v>
      </c>
      <c r="I285" s="6">
        <v>1132</v>
      </c>
      <c r="K285" s="6">
        <v>20</v>
      </c>
      <c r="Q285" s="6">
        <v>28</v>
      </c>
      <c r="R285" s="6">
        <v>40</v>
      </c>
      <c r="S285" s="6">
        <v>26</v>
      </c>
      <c r="U285" s="18">
        <v>35</v>
      </c>
      <c r="V285" s="18">
        <v>33</v>
      </c>
      <c r="W285" s="18">
        <v>33</v>
      </c>
      <c r="Z285" s="18">
        <v>14</v>
      </c>
      <c r="AA285" s="18">
        <v>28</v>
      </c>
      <c r="AC285" s="18">
        <v>15</v>
      </c>
    </row>
    <row r="286" spans="1:29" x14ac:dyDescent="0.2">
      <c r="A286" s="1"/>
      <c r="B286" t="s">
        <v>469</v>
      </c>
      <c r="C286" t="s">
        <v>295</v>
      </c>
      <c r="D286" t="s">
        <v>772</v>
      </c>
      <c r="H286" s="6">
        <v>3578</v>
      </c>
      <c r="I286" s="6">
        <v>1650</v>
      </c>
      <c r="K286" s="6">
        <v>4025</v>
      </c>
      <c r="Q286" s="6">
        <v>2700</v>
      </c>
      <c r="R286" s="6">
        <v>2500</v>
      </c>
      <c r="S286" s="6">
        <v>1800</v>
      </c>
      <c r="U286" s="18">
        <v>4900</v>
      </c>
      <c r="V286" s="18">
        <v>1700</v>
      </c>
      <c r="W286" s="18">
        <v>3700</v>
      </c>
      <c r="Z286" s="18">
        <v>4250</v>
      </c>
      <c r="AA286" s="18">
        <v>2600</v>
      </c>
      <c r="AC286" s="18">
        <v>2900</v>
      </c>
    </row>
    <row r="287" spans="1:29" x14ac:dyDescent="0.2">
      <c r="B287" t="s">
        <v>471</v>
      </c>
      <c r="C287" t="s">
        <v>295</v>
      </c>
      <c r="D287" t="s">
        <v>773</v>
      </c>
      <c r="H287" s="6">
        <v>2085</v>
      </c>
      <c r="I287" s="6">
        <v>970</v>
      </c>
      <c r="Q287" s="6">
        <v>1700</v>
      </c>
      <c r="R287" s="6">
        <v>1300</v>
      </c>
      <c r="S287" s="6">
        <v>800</v>
      </c>
      <c r="U287" s="18">
        <v>3300</v>
      </c>
      <c r="V287" s="18">
        <v>958</v>
      </c>
      <c r="W287" s="18">
        <v>2400</v>
      </c>
      <c r="Z287" s="18">
        <v>339</v>
      </c>
      <c r="AA287" s="18">
        <v>1200</v>
      </c>
      <c r="AC287" s="18">
        <v>1500</v>
      </c>
    </row>
    <row r="288" spans="1:29" x14ac:dyDescent="0.2">
      <c r="B288" t="s">
        <v>473</v>
      </c>
      <c r="C288" t="s">
        <v>295</v>
      </c>
      <c r="D288" t="s">
        <v>774</v>
      </c>
      <c r="H288" s="6">
        <v>8235</v>
      </c>
      <c r="I288" s="6">
        <v>2660</v>
      </c>
      <c r="Q288" s="6">
        <v>4400</v>
      </c>
      <c r="R288" s="6">
        <v>3600</v>
      </c>
      <c r="S288" s="6">
        <v>3300</v>
      </c>
      <c r="U288" s="18">
        <v>10300</v>
      </c>
      <c r="V288" s="18">
        <v>2410</v>
      </c>
      <c r="W288" s="18">
        <v>5100</v>
      </c>
      <c r="Z288" s="18">
        <v>7328</v>
      </c>
      <c r="AA288" s="18">
        <v>4300</v>
      </c>
      <c r="AC288" s="18">
        <v>4500</v>
      </c>
    </row>
    <row r="289" spans="1:29" x14ac:dyDescent="0.2">
      <c r="A289" s="1" t="s">
        <v>305</v>
      </c>
      <c r="B289" t="s">
        <v>642</v>
      </c>
      <c r="C289" t="s">
        <v>467</v>
      </c>
      <c r="D289" t="s">
        <v>776</v>
      </c>
      <c r="M289" s="6">
        <v>15</v>
      </c>
      <c r="T289" s="6">
        <v>118</v>
      </c>
      <c r="Y289" s="18">
        <v>30</v>
      </c>
    </row>
    <row r="290" spans="1:29" x14ac:dyDescent="0.2">
      <c r="A290" s="1"/>
      <c r="B290" t="s">
        <v>469</v>
      </c>
      <c r="C290" t="s">
        <v>295</v>
      </c>
      <c r="D290" t="s">
        <v>777</v>
      </c>
      <c r="M290" s="6">
        <v>2060</v>
      </c>
      <c r="T290" s="6">
        <v>4090</v>
      </c>
      <c r="Y290" s="18">
        <v>2896</v>
      </c>
    </row>
    <row r="291" spans="1:29" x14ac:dyDescent="0.2">
      <c r="B291" t="s">
        <v>471</v>
      </c>
      <c r="C291" t="s">
        <v>295</v>
      </c>
      <c r="D291" t="s">
        <v>778</v>
      </c>
      <c r="M291" s="6">
        <v>1160</v>
      </c>
      <c r="T291" s="6">
        <v>2240</v>
      </c>
      <c r="Y291" s="18">
        <v>2059</v>
      </c>
    </row>
    <row r="292" spans="1:29" x14ac:dyDescent="0.2">
      <c r="B292" t="s">
        <v>473</v>
      </c>
      <c r="C292" t="s">
        <v>295</v>
      </c>
      <c r="D292" t="s">
        <v>779</v>
      </c>
      <c r="M292" s="6">
        <v>2610</v>
      </c>
      <c r="T292" s="6">
        <v>8404.5</v>
      </c>
      <c r="Y292" s="18">
        <v>5355</v>
      </c>
    </row>
    <row r="293" spans="1:29" x14ac:dyDescent="0.2">
      <c r="A293" s="1" t="s">
        <v>775</v>
      </c>
      <c r="B293" t="s">
        <v>642</v>
      </c>
      <c r="C293" t="s">
        <v>467</v>
      </c>
      <c r="D293" t="s">
        <v>781</v>
      </c>
      <c r="Q293" s="6">
        <v>18</v>
      </c>
      <c r="R293" s="6">
        <v>31</v>
      </c>
      <c r="S293" s="6">
        <v>17</v>
      </c>
      <c r="V293" s="18">
        <v>33</v>
      </c>
      <c r="W293" s="18">
        <v>33</v>
      </c>
      <c r="AA293" s="18">
        <v>28</v>
      </c>
    </row>
    <row r="294" spans="1:29" x14ac:dyDescent="0.2">
      <c r="A294" s="1"/>
      <c r="B294" t="s">
        <v>469</v>
      </c>
      <c r="C294" t="s">
        <v>312</v>
      </c>
      <c r="D294" t="s">
        <v>782</v>
      </c>
      <c r="Q294" s="6">
        <v>551</v>
      </c>
      <c r="R294" s="6">
        <v>596</v>
      </c>
      <c r="S294" s="6">
        <v>766</v>
      </c>
      <c r="V294" s="18">
        <v>736</v>
      </c>
      <c r="W294" s="18">
        <v>627</v>
      </c>
      <c r="AA294" s="18">
        <v>528</v>
      </c>
    </row>
    <row r="295" spans="1:29" x14ac:dyDescent="0.2">
      <c r="B295" t="s">
        <v>471</v>
      </c>
      <c r="C295" t="s">
        <v>312</v>
      </c>
      <c r="D295" t="s">
        <v>783</v>
      </c>
      <c r="Q295" s="6">
        <v>386</v>
      </c>
      <c r="R295" s="6">
        <v>496</v>
      </c>
      <c r="S295" s="6">
        <v>620</v>
      </c>
      <c r="V295" s="18">
        <v>619</v>
      </c>
      <c r="W295" s="18">
        <v>455</v>
      </c>
      <c r="AA295" s="18">
        <v>365</v>
      </c>
    </row>
    <row r="296" spans="1:29" x14ac:dyDescent="0.2">
      <c r="B296" t="s">
        <v>473</v>
      </c>
      <c r="C296" t="s">
        <v>312</v>
      </c>
      <c r="D296" t="s">
        <v>784</v>
      </c>
      <c r="Q296" s="6">
        <v>689</v>
      </c>
      <c r="R296" s="6">
        <v>719</v>
      </c>
      <c r="S296" s="6">
        <v>836</v>
      </c>
      <c r="V296" s="18">
        <v>870</v>
      </c>
      <c r="W296" s="18">
        <v>782</v>
      </c>
      <c r="AA296" s="18">
        <v>579</v>
      </c>
    </row>
    <row r="297" spans="1:29" x14ac:dyDescent="0.2">
      <c r="A297" s="1" t="s">
        <v>780</v>
      </c>
      <c r="B297" t="s">
        <v>642</v>
      </c>
      <c r="C297" t="s">
        <v>467</v>
      </c>
      <c r="D297" t="s">
        <v>786</v>
      </c>
      <c r="E297" s="6">
        <v>35</v>
      </c>
      <c r="L297" s="6">
        <v>17</v>
      </c>
      <c r="AB297" s="18">
        <v>78</v>
      </c>
      <c r="AC297" s="18">
        <v>15</v>
      </c>
    </row>
    <row r="298" spans="1:29" x14ac:dyDescent="0.2">
      <c r="A298" s="1"/>
      <c r="B298" t="s">
        <v>469</v>
      </c>
      <c r="C298" t="s">
        <v>336</v>
      </c>
      <c r="D298" t="s">
        <v>787</v>
      </c>
      <c r="E298" s="6">
        <v>347</v>
      </c>
      <c r="L298" s="6">
        <v>56.8</v>
      </c>
      <c r="AB298" s="18">
        <v>157</v>
      </c>
      <c r="AC298" s="18">
        <v>19</v>
      </c>
    </row>
    <row r="299" spans="1:29" x14ac:dyDescent="0.2">
      <c r="B299" t="s">
        <v>471</v>
      </c>
      <c r="C299" t="s">
        <v>336</v>
      </c>
      <c r="D299" t="s">
        <v>788</v>
      </c>
      <c r="E299" s="6">
        <v>182</v>
      </c>
      <c r="AB299" s="18">
        <v>43</v>
      </c>
      <c r="AC299" s="18">
        <v>6</v>
      </c>
    </row>
    <row r="300" spans="1:29" x14ac:dyDescent="0.2">
      <c r="B300" t="s">
        <v>473</v>
      </c>
      <c r="C300" t="s">
        <v>336</v>
      </c>
      <c r="D300" t="s">
        <v>789</v>
      </c>
      <c r="E300" s="6">
        <v>1267</v>
      </c>
      <c r="AB300" s="18">
        <v>810</v>
      </c>
      <c r="AC300" s="18">
        <v>88</v>
      </c>
    </row>
    <row r="301" spans="1:29" x14ac:dyDescent="0.2">
      <c r="A301" s="1" t="s">
        <v>785</v>
      </c>
      <c r="B301" t="s">
        <v>642</v>
      </c>
      <c r="C301" t="s">
        <v>467</v>
      </c>
      <c r="D301" t="s">
        <v>791</v>
      </c>
      <c r="E301" s="6">
        <v>16</v>
      </c>
      <c r="M301" s="6">
        <v>15</v>
      </c>
    </row>
    <row r="302" spans="1:29" x14ac:dyDescent="0.2">
      <c r="B302" t="s">
        <v>469</v>
      </c>
      <c r="C302" t="s">
        <v>336</v>
      </c>
      <c r="D302" t="s">
        <v>792</v>
      </c>
      <c r="E302" s="6">
        <v>408</v>
      </c>
      <c r="M302" s="6">
        <v>396</v>
      </c>
    </row>
    <row r="303" spans="1:29" x14ac:dyDescent="0.2">
      <c r="B303" t="s">
        <v>471</v>
      </c>
      <c r="C303" t="s">
        <v>336</v>
      </c>
      <c r="D303" t="s">
        <v>793</v>
      </c>
      <c r="E303" s="6">
        <v>258</v>
      </c>
      <c r="M303" s="6">
        <v>100</v>
      </c>
    </row>
    <row r="304" spans="1:29" x14ac:dyDescent="0.2">
      <c r="B304" t="s">
        <v>473</v>
      </c>
      <c r="C304" t="s">
        <v>336</v>
      </c>
      <c r="D304" t="s">
        <v>794</v>
      </c>
      <c r="E304" s="6">
        <v>679</v>
      </c>
      <c r="M304" s="6">
        <v>1280</v>
      </c>
    </row>
    <row r="305" spans="1:27" x14ac:dyDescent="0.2">
      <c r="A305" s="1" t="s">
        <v>790</v>
      </c>
      <c r="B305" t="s">
        <v>642</v>
      </c>
      <c r="C305" t="s">
        <v>467</v>
      </c>
      <c r="D305" t="s">
        <v>795</v>
      </c>
      <c r="H305" s="6">
        <v>58</v>
      </c>
      <c r="I305" s="6">
        <v>1132</v>
      </c>
      <c r="K305" s="6">
        <v>21</v>
      </c>
      <c r="N305" s="6">
        <v>7</v>
      </c>
      <c r="O305" s="6">
        <v>9</v>
      </c>
      <c r="U305" s="18">
        <v>35</v>
      </c>
      <c r="V305" s="18">
        <v>33</v>
      </c>
      <c r="W305" s="18">
        <v>33</v>
      </c>
      <c r="AA305" s="18">
        <v>28</v>
      </c>
    </row>
    <row r="306" spans="1:27" x14ac:dyDescent="0.2">
      <c r="B306" t="s">
        <v>469</v>
      </c>
      <c r="C306" t="s">
        <v>336</v>
      </c>
      <c r="D306" t="s">
        <v>797</v>
      </c>
      <c r="H306" s="6">
        <v>45</v>
      </c>
      <c r="I306" s="6">
        <v>10</v>
      </c>
      <c r="K306" s="6">
        <v>282</v>
      </c>
      <c r="N306" s="6">
        <v>64</v>
      </c>
      <c r="O306" s="6">
        <v>40</v>
      </c>
      <c r="U306" s="18">
        <v>47</v>
      </c>
      <c r="V306" s="18">
        <v>31</v>
      </c>
      <c r="W306" s="18">
        <v>80</v>
      </c>
      <c r="AA306" s="18">
        <v>10</v>
      </c>
    </row>
    <row r="307" spans="1:27" x14ac:dyDescent="0.2">
      <c r="B307" t="s">
        <v>471</v>
      </c>
      <c r="C307" t="s">
        <v>336</v>
      </c>
      <c r="D307" t="s">
        <v>798</v>
      </c>
      <c r="H307" s="6">
        <v>8</v>
      </c>
      <c r="I307" s="6">
        <v>10</v>
      </c>
      <c r="N307" s="6">
        <v>52</v>
      </c>
      <c r="O307" s="6">
        <v>21</v>
      </c>
      <c r="U307" s="18">
        <v>39</v>
      </c>
      <c r="V307" s="18">
        <v>6</v>
      </c>
      <c r="W307" s="18">
        <v>20</v>
      </c>
      <c r="AA307" s="18">
        <v>0</v>
      </c>
    </row>
    <row r="308" spans="1:27" x14ac:dyDescent="0.2">
      <c r="B308" t="s">
        <v>473</v>
      </c>
      <c r="C308" t="s">
        <v>336</v>
      </c>
      <c r="D308" t="s">
        <v>799</v>
      </c>
      <c r="H308" s="6">
        <v>294</v>
      </c>
      <c r="I308" s="6">
        <v>20</v>
      </c>
      <c r="N308" s="6">
        <v>1023</v>
      </c>
      <c r="O308" s="6">
        <v>60</v>
      </c>
      <c r="U308" s="18">
        <v>185</v>
      </c>
      <c r="V308" s="18">
        <v>78</v>
      </c>
      <c r="W308" s="18">
        <v>170</v>
      </c>
      <c r="AA308" s="18">
        <v>100</v>
      </c>
    </row>
    <row r="309" spans="1:27" x14ac:dyDescent="0.2">
      <c r="B309" t="s">
        <v>74</v>
      </c>
      <c r="Q309" s="40" t="s">
        <v>1340</v>
      </c>
      <c r="R309" s="41" t="s">
        <v>1340</v>
      </c>
      <c r="S309" s="41" t="s">
        <v>1340</v>
      </c>
      <c r="T309" s="41"/>
    </row>
    <row r="311" spans="1:27" x14ac:dyDescent="0.2">
      <c r="A311" s="1" t="s">
        <v>796</v>
      </c>
      <c r="B311" t="s">
        <v>642</v>
      </c>
      <c r="C311" t="s">
        <v>467</v>
      </c>
      <c r="D311" t="s">
        <v>801</v>
      </c>
      <c r="E311" s="6">
        <v>5</v>
      </c>
      <c r="L311" s="6">
        <v>17</v>
      </c>
      <c r="W311" s="18">
        <v>16</v>
      </c>
    </row>
    <row r="312" spans="1:27" x14ac:dyDescent="0.2">
      <c r="A312" s="1"/>
      <c r="B312" t="s">
        <v>469</v>
      </c>
      <c r="C312" t="s">
        <v>341</v>
      </c>
      <c r="D312" t="s">
        <v>802</v>
      </c>
      <c r="E312" s="6">
        <v>41484</v>
      </c>
      <c r="L312" s="6">
        <v>15833</v>
      </c>
      <c r="W312" s="18">
        <v>4328</v>
      </c>
    </row>
    <row r="313" spans="1:27" x14ac:dyDescent="0.2">
      <c r="B313" t="s">
        <v>471</v>
      </c>
      <c r="C313" t="s">
        <v>341</v>
      </c>
      <c r="D313" t="s">
        <v>803</v>
      </c>
      <c r="E313" s="6">
        <v>35811</v>
      </c>
      <c r="W313" s="18">
        <v>2117</v>
      </c>
    </row>
    <row r="314" spans="1:27" x14ac:dyDescent="0.2">
      <c r="B314" t="s">
        <v>473</v>
      </c>
      <c r="C314" t="s">
        <v>341</v>
      </c>
      <c r="D314" t="s">
        <v>805</v>
      </c>
      <c r="E314" s="6">
        <v>52475</v>
      </c>
      <c r="W314" s="18">
        <v>13370</v>
      </c>
    </row>
    <row r="315" spans="1:27" x14ac:dyDescent="0.2">
      <c r="A315" s="1" t="s">
        <v>800</v>
      </c>
      <c r="B315" t="s">
        <v>642</v>
      </c>
      <c r="C315" t="s">
        <v>467</v>
      </c>
      <c r="D315" t="s">
        <v>806</v>
      </c>
      <c r="M315" s="6">
        <v>15</v>
      </c>
      <c r="W315" s="18">
        <v>16</v>
      </c>
      <c r="Y315" s="18">
        <v>22</v>
      </c>
    </row>
    <row r="316" spans="1:27" x14ac:dyDescent="0.2">
      <c r="B316" t="s">
        <v>469</v>
      </c>
      <c r="C316" t="s">
        <v>341</v>
      </c>
      <c r="D316" t="s">
        <v>807</v>
      </c>
      <c r="M316" s="6">
        <v>24470</v>
      </c>
      <c r="W316" s="18">
        <v>15000</v>
      </c>
      <c r="Y316" s="18">
        <v>8918</v>
      </c>
    </row>
    <row r="317" spans="1:27" x14ac:dyDescent="0.2">
      <c r="B317" t="s">
        <v>471</v>
      </c>
      <c r="C317" t="s">
        <v>341</v>
      </c>
      <c r="D317" t="s">
        <v>808</v>
      </c>
      <c r="M317" s="6">
        <v>17212</v>
      </c>
      <c r="W317" s="18">
        <v>9329</v>
      </c>
      <c r="Y317" s="18">
        <v>4136</v>
      </c>
    </row>
    <row r="318" spans="1:27" x14ac:dyDescent="0.2">
      <c r="B318" t="s">
        <v>473</v>
      </c>
      <c r="C318" t="s">
        <v>341</v>
      </c>
      <c r="D318" t="s">
        <v>809</v>
      </c>
      <c r="M318" s="6">
        <v>26655</v>
      </c>
      <c r="W318" s="18">
        <v>15000</v>
      </c>
      <c r="Y318" s="18">
        <v>14255</v>
      </c>
    </row>
    <row r="319" spans="1:27" x14ac:dyDescent="0.2">
      <c r="A319" s="1" t="s">
        <v>804</v>
      </c>
      <c r="B319" t="s">
        <v>642</v>
      </c>
      <c r="C319" t="s">
        <v>467</v>
      </c>
      <c r="D319" t="s">
        <v>811</v>
      </c>
      <c r="H319" s="6">
        <v>58</v>
      </c>
      <c r="I319" s="6">
        <v>1132</v>
      </c>
      <c r="V319" s="18">
        <v>33</v>
      </c>
    </row>
    <row r="320" spans="1:27" x14ac:dyDescent="0.2">
      <c r="B320" t="s">
        <v>469</v>
      </c>
      <c r="C320" t="s">
        <v>341</v>
      </c>
      <c r="D320" t="s">
        <v>812</v>
      </c>
      <c r="H320" s="6">
        <v>788</v>
      </c>
      <c r="I320" s="6">
        <v>41</v>
      </c>
      <c r="V320" s="18">
        <v>3325</v>
      </c>
    </row>
    <row r="321" spans="1:27" x14ac:dyDescent="0.2">
      <c r="B321" t="s">
        <v>471</v>
      </c>
      <c r="C321" t="s">
        <v>341</v>
      </c>
      <c r="D321" t="s">
        <v>813</v>
      </c>
      <c r="H321" s="6">
        <v>174</v>
      </c>
      <c r="I321" s="6">
        <v>12</v>
      </c>
      <c r="V321" s="18">
        <v>640</v>
      </c>
    </row>
    <row r="322" spans="1:27" x14ac:dyDescent="0.2">
      <c r="B322" t="s">
        <v>473</v>
      </c>
      <c r="C322" t="s">
        <v>341</v>
      </c>
      <c r="D322" t="s">
        <v>814</v>
      </c>
      <c r="H322" s="6">
        <v>10548</v>
      </c>
      <c r="I322" s="6">
        <v>102</v>
      </c>
      <c r="V322" s="18">
        <v>6776</v>
      </c>
    </row>
    <row r="323" spans="1:27" x14ac:dyDescent="0.2">
      <c r="B323" t="s">
        <v>74</v>
      </c>
      <c r="Q323" s="6" t="s">
        <v>1340</v>
      </c>
      <c r="R323" s="6" t="s">
        <v>1340</v>
      </c>
      <c r="S323" s="6" t="s">
        <v>1340</v>
      </c>
    </row>
    <row r="325" spans="1:27" x14ac:dyDescent="0.2">
      <c r="A325" s="1" t="s">
        <v>810</v>
      </c>
      <c r="B325" t="s">
        <v>642</v>
      </c>
      <c r="C325" t="s">
        <v>467</v>
      </c>
      <c r="D325" t="s">
        <v>816</v>
      </c>
      <c r="E325" s="6">
        <v>28</v>
      </c>
      <c r="W325" s="18">
        <v>16</v>
      </c>
    </row>
    <row r="326" spans="1:27" x14ac:dyDescent="0.2">
      <c r="A326" s="1"/>
      <c r="B326" t="s">
        <v>469</v>
      </c>
      <c r="C326" t="s">
        <v>341</v>
      </c>
      <c r="D326" t="s">
        <v>817</v>
      </c>
      <c r="E326" s="6">
        <v>5743</v>
      </c>
      <c r="W326" s="18">
        <v>388</v>
      </c>
    </row>
    <row r="327" spans="1:27" x14ac:dyDescent="0.2">
      <c r="B327" t="s">
        <v>471</v>
      </c>
      <c r="C327" t="s">
        <v>341</v>
      </c>
      <c r="D327" t="s">
        <v>819</v>
      </c>
      <c r="E327" s="6">
        <v>2648</v>
      </c>
      <c r="W327" s="18">
        <v>75</v>
      </c>
    </row>
    <row r="328" spans="1:27" x14ac:dyDescent="0.2">
      <c r="B328" t="s">
        <v>473</v>
      </c>
      <c r="C328" t="s">
        <v>341</v>
      </c>
      <c r="D328" t="s">
        <v>820</v>
      </c>
      <c r="E328" s="6">
        <v>11909</v>
      </c>
      <c r="W328" s="18">
        <v>1086</v>
      </c>
    </row>
    <row r="329" spans="1:27" x14ac:dyDescent="0.2">
      <c r="A329" s="1" t="s">
        <v>815</v>
      </c>
      <c r="B329" t="s">
        <v>642</v>
      </c>
      <c r="C329" t="s">
        <v>467</v>
      </c>
      <c r="D329" t="s">
        <v>821</v>
      </c>
      <c r="E329" s="6">
        <v>11</v>
      </c>
      <c r="T329" s="6">
        <v>128</v>
      </c>
      <c r="W329" s="18">
        <v>16</v>
      </c>
    </row>
    <row r="330" spans="1:27" x14ac:dyDescent="0.2">
      <c r="B330" t="s">
        <v>469</v>
      </c>
      <c r="C330" t="s">
        <v>341</v>
      </c>
      <c r="D330" t="s">
        <v>822</v>
      </c>
      <c r="E330" s="6">
        <v>4256</v>
      </c>
      <c r="T330" s="6">
        <v>1194.7</v>
      </c>
      <c r="W330" s="18">
        <v>760</v>
      </c>
    </row>
    <row r="331" spans="1:27" x14ac:dyDescent="0.2">
      <c r="B331" t="s">
        <v>471</v>
      </c>
      <c r="C331" t="s">
        <v>341</v>
      </c>
      <c r="D331" t="s">
        <v>823</v>
      </c>
      <c r="E331" s="6">
        <v>2340</v>
      </c>
      <c r="T331" s="6">
        <v>390.8</v>
      </c>
      <c r="W331" s="18">
        <v>388</v>
      </c>
    </row>
    <row r="332" spans="1:27" x14ac:dyDescent="0.2">
      <c r="B332" t="s">
        <v>473</v>
      </c>
      <c r="C332" t="s">
        <v>341</v>
      </c>
      <c r="D332" t="s">
        <v>825</v>
      </c>
      <c r="E332" s="6">
        <v>6503</v>
      </c>
      <c r="T332" s="6">
        <v>4833</v>
      </c>
      <c r="W332" s="18">
        <v>1434</v>
      </c>
    </row>
    <row r="333" spans="1:27" x14ac:dyDescent="0.2">
      <c r="A333" s="1" t="s">
        <v>818</v>
      </c>
      <c r="B333" t="s">
        <v>642</v>
      </c>
      <c r="C333" t="s">
        <v>467</v>
      </c>
      <c r="D333" t="s">
        <v>826</v>
      </c>
      <c r="E333" s="6">
        <v>11</v>
      </c>
      <c r="K333" s="6">
        <v>18</v>
      </c>
      <c r="N333" s="6">
        <v>7</v>
      </c>
      <c r="O333" s="6">
        <v>9</v>
      </c>
      <c r="AA333" s="18">
        <v>28</v>
      </c>
    </row>
    <row r="334" spans="1:27" x14ac:dyDescent="0.2">
      <c r="B334" t="s">
        <v>469</v>
      </c>
      <c r="C334" t="s">
        <v>341</v>
      </c>
      <c r="D334" t="s">
        <v>827</v>
      </c>
      <c r="E334" s="6">
        <v>4256</v>
      </c>
      <c r="K334" s="6">
        <v>3354</v>
      </c>
      <c r="N334" s="6">
        <v>2231</v>
      </c>
      <c r="O334" s="6">
        <v>7209</v>
      </c>
      <c r="AA334" s="18">
        <v>145</v>
      </c>
    </row>
    <row r="335" spans="1:27" x14ac:dyDescent="0.2">
      <c r="B335" t="s">
        <v>475</v>
      </c>
      <c r="C335" t="s">
        <v>341</v>
      </c>
      <c r="D335" t="s">
        <v>828</v>
      </c>
      <c r="E335" s="6">
        <v>2340</v>
      </c>
      <c r="K335" s="6">
        <v>16</v>
      </c>
      <c r="N335" s="6">
        <v>1664</v>
      </c>
      <c r="O335" s="6">
        <v>5751</v>
      </c>
      <c r="AA335" s="18">
        <v>19</v>
      </c>
    </row>
    <row r="336" spans="1:27" x14ac:dyDescent="0.2">
      <c r="B336" t="s">
        <v>477</v>
      </c>
      <c r="C336" t="s">
        <v>341</v>
      </c>
      <c r="D336" t="s">
        <v>829</v>
      </c>
      <c r="E336" s="6">
        <v>6503</v>
      </c>
      <c r="K336" s="6">
        <v>16017</v>
      </c>
      <c r="N336" s="6">
        <v>3287</v>
      </c>
      <c r="O336" s="6">
        <v>7339</v>
      </c>
      <c r="AA336" s="18">
        <v>681</v>
      </c>
    </row>
    <row r="338" spans="1:32" x14ac:dyDescent="0.2">
      <c r="A338" s="1" t="s">
        <v>824</v>
      </c>
      <c r="B338" t="s">
        <v>642</v>
      </c>
      <c r="C338" t="s">
        <v>467</v>
      </c>
      <c r="D338" t="s">
        <v>830</v>
      </c>
      <c r="E338" s="6">
        <v>35</v>
      </c>
      <c r="J338" s="6">
        <v>44</v>
      </c>
      <c r="L338" s="6">
        <v>21</v>
      </c>
      <c r="AB338" s="18">
        <v>78</v>
      </c>
      <c r="AD338" s="54">
        <v>36</v>
      </c>
    </row>
    <row r="339" spans="1:32" x14ac:dyDescent="0.2">
      <c r="A339" s="1"/>
      <c r="B339" t="s">
        <v>469</v>
      </c>
      <c r="C339" t="s">
        <v>348</v>
      </c>
      <c r="D339" t="s">
        <v>831</v>
      </c>
      <c r="E339" s="6">
        <v>241</v>
      </c>
      <c r="J339" s="6">
        <v>146.5</v>
      </c>
      <c r="L339" s="6">
        <v>200</v>
      </c>
      <c r="AB339" s="18">
        <v>264</v>
      </c>
      <c r="AD339" s="54">
        <v>164</v>
      </c>
      <c r="AE339" s="66">
        <v>11.2</v>
      </c>
    </row>
    <row r="340" spans="1:32" x14ac:dyDescent="0.2">
      <c r="B340" t="s">
        <v>471</v>
      </c>
      <c r="C340" t="s">
        <v>348</v>
      </c>
      <c r="D340" t="s">
        <v>832</v>
      </c>
      <c r="E340" s="6">
        <v>150</v>
      </c>
      <c r="AB340" s="18">
        <v>192</v>
      </c>
      <c r="AD340" s="54">
        <v>99.2</v>
      </c>
      <c r="AE340" s="66">
        <v>4</v>
      </c>
    </row>
    <row r="341" spans="1:32" x14ac:dyDescent="0.2">
      <c r="B341" t="s">
        <v>473</v>
      </c>
      <c r="C341" t="s">
        <v>348</v>
      </c>
      <c r="D341" t="s">
        <v>833</v>
      </c>
      <c r="E341" s="6">
        <v>311</v>
      </c>
      <c r="AB341" s="18">
        <v>316</v>
      </c>
      <c r="AD341" s="54">
        <v>249.5</v>
      </c>
      <c r="AE341" s="66">
        <v>46.2</v>
      </c>
    </row>
    <row r="342" spans="1:32" x14ac:dyDescent="0.2">
      <c r="A342" s="1" t="s">
        <v>352</v>
      </c>
      <c r="B342" t="s">
        <v>642</v>
      </c>
      <c r="C342" t="s">
        <v>467</v>
      </c>
      <c r="D342" t="s">
        <v>834</v>
      </c>
      <c r="J342" s="6">
        <v>44</v>
      </c>
      <c r="M342" s="6">
        <v>15</v>
      </c>
      <c r="T342" s="6">
        <v>172</v>
      </c>
      <c r="W342" s="18">
        <v>33</v>
      </c>
      <c r="Y342" s="18">
        <v>31</v>
      </c>
    </row>
    <row r="343" spans="1:32" x14ac:dyDescent="0.2">
      <c r="B343" t="s">
        <v>469</v>
      </c>
      <c r="C343" t="s">
        <v>348</v>
      </c>
      <c r="D343" t="s">
        <v>835</v>
      </c>
      <c r="J343" s="6">
        <v>171.1</v>
      </c>
      <c r="M343" s="6">
        <v>154</v>
      </c>
      <c r="T343" s="6">
        <v>178</v>
      </c>
      <c r="W343" s="18">
        <v>255</v>
      </c>
      <c r="Y343" s="18">
        <v>166</v>
      </c>
    </row>
    <row r="344" spans="1:32" x14ac:dyDescent="0.2">
      <c r="B344" t="s">
        <v>471</v>
      </c>
      <c r="C344" t="s">
        <v>348</v>
      </c>
      <c r="D344" t="s">
        <v>836</v>
      </c>
      <c r="M344" s="6">
        <v>129</v>
      </c>
      <c r="T344" s="6">
        <v>128</v>
      </c>
      <c r="W344" s="18">
        <v>181</v>
      </c>
      <c r="Y344" s="18">
        <v>83.7</v>
      </c>
    </row>
    <row r="345" spans="1:32" x14ac:dyDescent="0.2">
      <c r="B345" t="s">
        <v>473</v>
      </c>
      <c r="C345" t="s">
        <v>348</v>
      </c>
      <c r="D345" t="s">
        <v>838</v>
      </c>
      <c r="M345" s="6">
        <v>231</v>
      </c>
      <c r="T345" s="6">
        <v>259</v>
      </c>
      <c r="W345" s="18">
        <v>310</v>
      </c>
      <c r="Y345" s="18">
        <v>233</v>
      </c>
    </row>
    <row r="346" spans="1:32" x14ac:dyDescent="0.2">
      <c r="A346" s="1" t="s">
        <v>350</v>
      </c>
      <c r="B346" t="s">
        <v>642</v>
      </c>
      <c r="C346" t="s">
        <v>467</v>
      </c>
      <c r="D346" t="s">
        <v>839</v>
      </c>
      <c r="H346" s="6">
        <v>58</v>
      </c>
      <c r="I346" s="6">
        <v>1132</v>
      </c>
      <c r="K346" s="6">
        <v>21</v>
      </c>
      <c r="N346" s="6">
        <v>7</v>
      </c>
      <c r="O346" s="6">
        <v>9</v>
      </c>
      <c r="P346" s="6">
        <v>220</v>
      </c>
      <c r="Q346" s="6">
        <v>31</v>
      </c>
      <c r="R346" s="6">
        <v>41</v>
      </c>
      <c r="S346" s="6">
        <v>26</v>
      </c>
      <c r="U346" s="18">
        <v>35</v>
      </c>
      <c r="V346" s="18">
        <v>33</v>
      </c>
      <c r="W346" s="18">
        <v>33</v>
      </c>
      <c r="Z346" s="18">
        <v>19</v>
      </c>
      <c r="AA346" s="18">
        <v>28</v>
      </c>
      <c r="AC346" s="18">
        <v>15</v>
      </c>
      <c r="AF346">
        <v>10</v>
      </c>
    </row>
    <row r="347" spans="1:32" x14ac:dyDescent="0.2">
      <c r="B347" t="s">
        <v>469</v>
      </c>
      <c r="C347" t="s">
        <v>348</v>
      </c>
      <c r="D347" t="s">
        <v>840</v>
      </c>
      <c r="H347" s="6">
        <v>229</v>
      </c>
      <c r="I347" s="6">
        <v>67</v>
      </c>
      <c r="K347" s="6">
        <v>253</v>
      </c>
      <c r="N347" s="6">
        <v>245</v>
      </c>
      <c r="O347" s="6">
        <v>193</v>
      </c>
      <c r="P347" s="6">
        <v>142</v>
      </c>
      <c r="Q347" s="6">
        <v>206</v>
      </c>
      <c r="R347" s="6">
        <v>210</v>
      </c>
      <c r="S347" s="6">
        <v>283</v>
      </c>
      <c r="U347" s="18">
        <v>267</v>
      </c>
      <c r="V347" s="18">
        <v>206</v>
      </c>
      <c r="W347" s="18">
        <v>250</v>
      </c>
      <c r="Z347" s="18">
        <v>118</v>
      </c>
      <c r="AA347" s="18">
        <v>133</v>
      </c>
      <c r="AC347" s="18">
        <v>204</v>
      </c>
      <c r="AF347">
        <v>151</v>
      </c>
    </row>
    <row r="348" spans="1:32" x14ac:dyDescent="0.2">
      <c r="B348" t="s">
        <v>471</v>
      </c>
      <c r="C348" t="s">
        <v>348</v>
      </c>
      <c r="D348" t="s">
        <v>841</v>
      </c>
      <c r="H348" s="6">
        <v>156</v>
      </c>
      <c r="I348" s="6">
        <v>40</v>
      </c>
      <c r="N348" s="6">
        <v>182</v>
      </c>
      <c r="O348" s="6">
        <v>170</v>
      </c>
      <c r="P348" s="6">
        <v>95</v>
      </c>
      <c r="Q348" s="6">
        <v>113</v>
      </c>
      <c r="R348" s="6">
        <v>160</v>
      </c>
      <c r="S348" s="6">
        <v>185</v>
      </c>
      <c r="U348" s="18">
        <v>180</v>
      </c>
      <c r="V348" s="18">
        <v>122</v>
      </c>
      <c r="W348" s="18">
        <v>156</v>
      </c>
      <c r="Z348" s="18">
        <v>73</v>
      </c>
      <c r="AA348" s="18">
        <v>53</v>
      </c>
      <c r="AC348" s="18">
        <v>49</v>
      </c>
      <c r="AF348">
        <v>115</v>
      </c>
    </row>
    <row r="349" spans="1:32" x14ac:dyDescent="0.2">
      <c r="B349" t="s">
        <v>473</v>
      </c>
      <c r="C349" t="s">
        <v>348</v>
      </c>
      <c r="D349" t="s">
        <v>843</v>
      </c>
      <c r="H349" s="6">
        <v>338</v>
      </c>
      <c r="I349" s="6">
        <v>150</v>
      </c>
      <c r="N349" s="6">
        <v>299</v>
      </c>
      <c r="O349" s="6">
        <v>219</v>
      </c>
      <c r="P349" s="6">
        <v>197</v>
      </c>
      <c r="Q349" s="6">
        <v>290</v>
      </c>
      <c r="R349" s="6">
        <v>287</v>
      </c>
      <c r="S349" s="6">
        <v>364</v>
      </c>
      <c r="U349" s="18">
        <v>309</v>
      </c>
      <c r="V349" s="18">
        <v>291</v>
      </c>
      <c r="W349" s="18">
        <v>302</v>
      </c>
      <c r="Z349" s="18">
        <v>298</v>
      </c>
      <c r="AA349" s="18">
        <v>216</v>
      </c>
      <c r="AC349" s="18">
        <v>300</v>
      </c>
      <c r="AF349">
        <v>177</v>
      </c>
    </row>
    <row r="351" spans="1:32" x14ac:dyDescent="0.2">
      <c r="A351" s="1" t="s">
        <v>837</v>
      </c>
      <c r="B351" t="s">
        <v>642</v>
      </c>
      <c r="C351" t="s">
        <v>467</v>
      </c>
      <c r="D351" t="s">
        <v>844</v>
      </c>
      <c r="J351" s="6">
        <v>44</v>
      </c>
    </row>
    <row r="352" spans="1:32" x14ac:dyDescent="0.2">
      <c r="A352" s="1"/>
      <c r="B352" t="s">
        <v>469</v>
      </c>
      <c r="C352" t="s">
        <v>361</v>
      </c>
      <c r="D352" t="s">
        <v>845</v>
      </c>
      <c r="J352" s="6">
        <v>59</v>
      </c>
    </row>
    <row r="353" spans="1:32" x14ac:dyDescent="0.2">
      <c r="B353" t="s">
        <v>471</v>
      </c>
      <c r="C353" t="s">
        <v>361</v>
      </c>
      <c r="D353" t="s">
        <v>847</v>
      </c>
    </row>
    <row r="354" spans="1:32" x14ac:dyDescent="0.2">
      <c r="B354" t="s">
        <v>473</v>
      </c>
      <c r="C354" t="s">
        <v>361</v>
      </c>
      <c r="D354" t="s">
        <v>848</v>
      </c>
    </row>
    <row r="355" spans="1:32" x14ac:dyDescent="0.2">
      <c r="A355" s="1" t="s">
        <v>842</v>
      </c>
      <c r="B355" t="s">
        <v>642</v>
      </c>
      <c r="C355" t="s">
        <v>467</v>
      </c>
      <c r="D355" t="s">
        <v>849</v>
      </c>
      <c r="J355" s="6">
        <v>44</v>
      </c>
      <c r="M355" s="6">
        <v>15</v>
      </c>
      <c r="T355" s="6">
        <v>117</v>
      </c>
    </row>
    <row r="356" spans="1:32" x14ac:dyDescent="0.2">
      <c r="B356" t="s">
        <v>469</v>
      </c>
      <c r="C356" t="s">
        <v>361</v>
      </c>
      <c r="D356" t="s">
        <v>850</v>
      </c>
      <c r="J356" s="6">
        <v>69</v>
      </c>
      <c r="M356" s="6">
        <v>75</v>
      </c>
      <c r="T356" s="6">
        <v>65</v>
      </c>
    </row>
    <row r="357" spans="1:32" x14ac:dyDescent="0.2">
      <c r="B357" t="s">
        <v>471</v>
      </c>
      <c r="C357" t="s">
        <v>361</v>
      </c>
      <c r="D357" t="s">
        <v>852</v>
      </c>
      <c r="M357" s="6">
        <v>45</v>
      </c>
      <c r="T357" s="6">
        <v>42</v>
      </c>
    </row>
    <row r="358" spans="1:32" x14ac:dyDescent="0.2">
      <c r="B358" t="s">
        <v>473</v>
      </c>
      <c r="C358" t="s">
        <v>361</v>
      </c>
      <c r="D358" t="s">
        <v>853</v>
      </c>
      <c r="M358" s="6">
        <v>90</v>
      </c>
      <c r="T358" s="6">
        <v>91</v>
      </c>
    </row>
    <row r="359" spans="1:32" x14ac:dyDescent="0.2">
      <c r="A359" s="1" t="s">
        <v>846</v>
      </c>
      <c r="B359" t="s">
        <v>642</v>
      </c>
      <c r="C359" t="s">
        <v>467</v>
      </c>
      <c r="D359" t="s">
        <v>854</v>
      </c>
      <c r="Q359" s="6">
        <v>18</v>
      </c>
      <c r="R359" s="6">
        <v>20</v>
      </c>
      <c r="S359" s="6">
        <v>14</v>
      </c>
      <c r="W359" s="18">
        <v>33</v>
      </c>
      <c r="AA359" s="18">
        <v>28</v>
      </c>
      <c r="AF359">
        <v>10</v>
      </c>
    </row>
    <row r="360" spans="1:32" x14ac:dyDescent="0.2">
      <c r="B360" t="s">
        <v>469</v>
      </c>
      <c r="C360" t="s">
        <v>361</v>
      </c>
      <c r="D360" t="s">
        <v>855</v>
      </c>
      <c r="Q360" s="6">
        <v>57.5</v>
      </c>
      <c r="R360" s="6">
        <v>55.5</v>
      </c>
      <c r="S360" s="6">
        <v>65</v>
      </c>
      <c r="W360" s="18">
        <v>53</v>
      </c>
      <c r="AA360" s="18">
        <v>43</v>
      </c>
      <c r="AF360">
        <v>67</v>
      </c>
    </row>
    <row r="361" spans="1:32" x14ac:dyDescent="0.2">
      <c r="B361" t="s">
        <v>471</v>
      </c>
      <c r="C361" t="s">
        <v>361</v>
      </c>
      <c r="D361" t="s">
        <v>857</v>
      </c>
      <c r="Q361" s="6">
        <v>46</v>
      </c>
      <c r="R361" s="6">
        <v>38</v>
      </c>
      <c r="S361" s="6">
        <v>59</v>
      </c>
      <c r="W361" s="18">
        <v>28.2</v>
      </c>
      <c r="AA361" s="18">
        <v>13</v>
      </c>
      <c r="AF361">
        <v>42.3</v>
      </c>
    </row>
    <row r="362" spans="1:32" x14ac:dyDescent="0.2">
      <c r="B362" t="s">
        <v>473</v>
      </c>
      <c r="C362" t="s">
        <v>361</v>
      </c>
      <c r="D362" t="s">
        <v>858</v>
      </c>
      <c r="Q362" s="6">
        <v>72</v>
      </c>
      <c r="R362" s="6">
        <v>75.5</v>
      </c>
      <c r="S362" s="6">
        <v>88</v>
      </c>
      <c r="W362" s="18">
        <v>77.2</v>
      </c>
      <c r="AA362" s="18">
        <v>62</v>
      </c>
      <c r="AF362">
        <v>71.5</v>
      </c>
    </row>
    <row r="363" spans="1:32" x14ac:dyDescent="0.2">
      <c r="A363" s="1" t="s">
        <v>851</v>
      </c>
      <c r="B363" t="s">
        <v>642</v>
      </c>
      <c r="C363" t="s">
        <v>467</v>
      </c>
      <c r="D363" t="s">
        <v>859</v>
      </c>
      <c r="E363" s="6">
        <v>26</v>
      </c>
      <c r="L363" s="6">
        <v>21</v>
      </c>
    </row>
    <row r="364" spans="1:32" x14ac:dyDescent="0.2">
      <c r="A364" s="1"/>
      <c r="B364" t="s">
        <v>469</v>
      </c>
      <c r="C364" t="s">
        <v>295</v>
      </c>
      <c r="D364" t="s">
        <v>860</v>
      </c>
      <c r="E364" s="6">
        <v>36</v>
      </c>
      <c r="L364" s="6">
        <v>21.7</v>
      </c>
    </row>
    <row r="365" spans="1:32" x14ac:dyDescent="0.2">
      <c r="B365" t="s">
        <v>471</v>
      </c>
      <c r="C365" t="s">
        <v>295</v>
      </c>
      <c r="D365" t="s">
        <v>862</v>
      </c>
      <c r="E365" s="6">
        <v>8</v>
      </c>
    </row>
    <row r="366" spans="1:32" x14ac:dyDescent="0.2">
      <c r="B366" t="s">
        <v>473</v>
      </c>
      <c r="C366" t="s">
        <v>295</v>
      </c>
      <c r="D366" t="s">
        <v>863</v>
      </c>
      <c r="E366" s="6">
        <v>99</v>
      </c>
    </row>
    <row r="367" spans="1:32" x14ac:dyDescent="0.2">
      <c r="A367" s="1" t="s">
        <v>856</v>
      </c>
      <c r="B367" t="s">
        <v>642</v>
      </c>
      <c r="C367" t="s">
        <v>467</v>
      </c>
      <c r="D367" t="s">
        <v>864</v>
      </c>
      <c r="W367" s="18">
        <v>33</v>
      </c>
    </row>
    <row r="368" spans="1:32" x14ac:dyDescent="0.2">
      <c r="B368" t="s">
        <v>469</v>
      </c>
      <c r="C368" t="s">
        <v>295</v>
      </c>
      <c r="D368" t="s">
        <v>865</v>
      </c>
      <c r="W368" s="18">
        <v>6</v>
      </c>
    </row>
    <row r="369" spans="1:29" x14ac:dyDescent="0.2">
      <c r="B369" t="s">
        <v>471</v>
      </c>
      <c r="C369" t="s">
        <v>295</v>
      </c>
      <c r="D369" t="s">
        <v>867</v>
      </c>
      <c r="W369" s="18">
        <v>2.7</v>
      </c>
    </row>
    <row r="370" spans="1:29" x14ac:dyDescent="0.2">
      <c r="B370" t="s">
        <v>473</v>
      </c>
      <c r="C370" t="s">
        <v>295</v>
      </c>
      <c r="D370" t="s">
        <v>868</v>
      </c>
      <c r="W370" s="18">
        <v>16.5</v>
      </c>
    </row>
    <row r="371" spans="1:29" x14ac:dyDescent="0.2">
      <c r="A371" s="1" t="s">
        <v>861</v>
      </c>
      <c r="B371" t="s">
        <v>642</v>
      </c>
      <c r="C371" t="s">
        <v>467</v>
      </c>
      <c r="D371" t="s">
        <v>869</v>
      </c>
      <c r="K371" s="6">
        <v>21</v>
      </c>
      <c r="Q371" s="6">
        <v>20</v>
      </c>
      <c r="R371" s="6">
        <v>29</v>
      </c>
      <c r="S371" s="6">
        <v>16</v>
      </c>
      <c r="V371" s="18">
        <v>33</v>
      </c>
      <c r="W371" s="18">
        <v>33</v>
      </c>
      <c r="Y371" s="18">
        <v>29</v>
      </c>
    </row>
    <row r="372" spans="1:29" x14ac:dyDescent="0.2">
      <c r="B372" t="s">
        <v>469</v>
      </c>
      <c r="C372" t="s">
        <v>295</v>
      </c>
      <c r="D372" t="s">
        <v>870</v>
      </c>
      <c r="K372" s="6">
        <v>22.5</v>
      </c>
      <c r="Q372" s="6">
        <v>6.1</v>
      </c>
      <c r="R372" s="6">
        <v>11.3</v>
      </c>
      <c r="S372" s="6">
        <v>2.7</v>
      </c>
      <c r="V372" s="18">
        <v>12.05</v>
      </c>
      <c r="W372" s="18">
        <v>5.4</v>
      </c>
      <c r="Y372" s="18">
        <v>6.74</v>
      </c>
    </row>
    <row r="373" spans="1:29" x14ac:dyDescent="0.2">
      <c r="B373" t="s">
        <v>471</v>
      </c>
      <c r="C373" t="s">
        <v>295</v>
      </c>
      <c r="D373" t="s">
        <v>872</v>
      </c>
      <c r="Q373" s="6">
        <v>2.2000000000000002</v>
      </c>
      <c r="R373" s="6">
        <v>4.4000000000000004</v>
      </c>
      <c r="S373" s="6">
        <v>0.4</v>
      </c>
      <c r="V373" s="18">
        <v>2.87</v>
      </c>
      <c r="W373" s="18">
        <v>1.8</v>
      </c>
      <c r="Y373" s="18">
        <v>1.65</v>
      </c>
    </row>
    <row r="374" spans="1:29" x14ac:dyDescent="0.2">
      <c r="B374" t="s">
        <v>473</v>
      </c>
      <c r="C374" t="s">
        <v>295</v>
      </c>
      <c r="D374" t="s">
        <v>873</v>
      </c>
      <c r="Q374" s="6">
        <v>15.8</v>
      </c>
      <c r="R374" s="6">
        <v>24.8</v>
      </c>
      <c r="S374" s="6">
        <v>18.5</v>
      </c>
      <c r="V374" s="18">
        <v>24.96</v>
      </c>
      <c r="W374" s="18">
        <v>16.7</v>
      </c>
      <c r="Y374" s="18">
        <v>10.8</v>
      </c>
    </row>
    <row r="375" spans="1:29" x14ac:dyDescent="0.2">
      <c r="A375" s="1" t="s">
        <v>866</v>
      </c>
      <c r="B375" t="s">
        <v>642</v>
      </c>
      <c r="C375" t="s">
        <v>467</v>
      </c>
      <c r="D375" t="s">
        <v>874</v>
      </c>
      <c r="E375" s="6">
        <v>13</v>
      </c>
      <c r="J375" s="6">
        <v>31</v>
      </c>
      <c r="K375" s="6">
        <v>17</v>
      </c>
      <c r="L375" s="6">
        <v>17</v>
      </c>
    </row>
    <row r="376" spans="1:29" x14ac:dyDescent="0.2">
      <c r="A376" s="1"/>
      <c r="B376" t="s">
        <v>469</v>
      </c>
      <c r="C376" t="s">
        <v>341</v>
      </c>
      <c r="D376" t="s">
        <v>875</v>
      </c>
      <c r="E376" s="6">
        <v>135</v>
      </c>
      <c r="J376" s="6">
        <v>219.2</v>
      </c>
      <c r="K376" s="6">
        <v>170</v>
      </c>
      <c r="L376" s="6">
        <v>226.3</v>
      </c>
    </row>
    <row r="377" spans="1:29" x14ac:dyDescent="0.2">
      <c r="B377" t="s">
        <v>471</v>
      </c>
      <c r="C377" t="s">
        <v>341</v>
      </c>
      <c r="D377" t="s">
        <v>877</v>
      </c>
      <c r="E377" s="6">
        <v>87</v>
      </c>
    </row>
    <row r="378" spans="1:29" x14ac:dyDescent="0.2">
      <c r="B378" t="s">
        <v>473</v>
      </c>
      <c r="C378" t="s">
        <v>341</v>
      </c>
      <c r="D378" t="s">
        <v>878</v>
      </c>
      <c r="E378" s="6">
        <v>175</v>
      </c>
    </row>
    <row r="379" spans="1:29" x14ac:dyDescent="0.2">
      <c r="A379" s="1" t="s">
        <v>871</v>
      </c>
      <c r="B379" t="s">
        <v>642</v>
      </c>
      <c r="C379" t="s">
        <v>467</v>
      </c>
      <c r="D379" t="s">
        <v>879</v>
      </c>
      <c r="Q379" s="6">
        <v>7</v>
      </c>
      <c r="R379" s="6">
        <v>18</v>
      </c>
      <c r="S379" s="6">
        <v>9</v>
      </c>
      <c r="W379" s="18">
        <v>33</v>
      </c>
      <c r="Y379" s="18">
        <v>23</v>
      </c>
      <c r="AC379" s="18">
        <v>15</v>
      </c>
    </row>
    <row r="380" spans="1:29" x14ac:dyDescent="0.2">
      <c r="A380" s="1"/>
      <c r="B380" t="s">
        <v>469</v>
      </c>
      <c r="C380" t="s">
        <v>341</v>
      </c>
      <c r="D380" t="s">
        <v>880</v>
      </c>
      <c r="Q380" s="6">
        <v>80</v>
      </c>
      <c r="R380" s="6">
        <v>215</v>
      </c>
      <c r="S380" s="6">
        <v>111</v>
      </c>
      <c r="W380" s="18">
        <v>200</v>
      </c>
      <c r="Y380" s="18">
        <v>133</v>
      </c>
      <c r="AC380" s="18">
        <v>307</v>
      </c>
    </row>
    <row r="381" spans="1:29" x14ac:dyDescent="0.2">
      <c r="B381" t="s">
        <v>471</v>
      </c>
      <c r="C381" t="s">
        <v>341</v>
      </c>
      <c r="D381" t="s">
        <v>882</v>
      </c>
      <c r="Q381" s="6">
        <v>7.7</v>
      </c>
      <c r="R381" s="6">
        <v>47</v>
      </c>
      <c r="S381" s="6">
        <v>63.7</v>
      </c>
      <c r="W381" s="18">
        <v>56.4</v>
      </c>
      <c r="Y381" s="18">
        <v>41.3</v>
      </c>
      <c r="AC381" s="18">
        <v>132</v>
      </c>
    </row>
    <row r="382" spans="1:29" x14ac:dyDescent="0.2">
      <c r="B382" t="s">
        <v>473</v>
      </c>
      <c r="C382" t="s">
        <v>341</v>
      </c>
      <c r="D382" t="s">
        <v>883</v>
      </c>
      <c r="Q382" s="6">
        <v>301.39999999999998</v>
      </c>
      <c r="R382" s="6">
        <v>315</v>
      </c>
      <c r="S382" s="6">
        <v>286</v>
      </c>
      <c r="W382" s="18">
        <v>330</v>
      </c>
      <c r="Y382" s="18">
        <v>324</v>
      </c>
      <c r="AC382" s="18">
        <v>315</v>
      </c>
    </row>
    <row r="383" spans="1:29" x14ac:dyDescent="0.2">
      <c r="A383" s="1" t="s">
        <v>876</v>
      </c>
      <c r="B383" t="s">
        <v>642</v>
      </c>
      <c r="C383" t="s">
        <v>467</v>
      </c>
      <c r="D383" t="s">
        <v>884</v>
      </c>
      <c r="W383" s="18">
        <v>33</v>
      </c>
    </row>
    <row r="384" spans="1:29" x14ac:dyDescent="0.2">
      <c r="A384" s="1"/>
      <c r="B384" t="s">
        <v>469</v>
      </c>
      <c r="C384" t="s">
        <v>341</v>
      </c>
      <c r="D384" t="s">
        <v>885</v>
      </c>
      <c r="W384" s="18">
        <v>0.8</v>
      </c>
    </row>
    <row r="385" spans="1:23" x14ac:dyDescent="0.2">
      <c r="B385" t="s">
        <v>471</v>
      </c>
      <c r="C385" t="s">
        <v>341</v>
      </c>
      <c r="D385" t="s">
        <v>886</v>
      </c>
      <c r="W385" s="18">
        <v>0.4</v>
      </c>
    </row>
    <row r="386" spans="1:23" x14ac:dyDescent="0.2">
      <c r="B386" t="s">
        <v>473</v>
      </c>
      <c r="C386" t="s">
        <v>341</v>
      </c>
      <c r="D386" t="s">
        <v>887</v>
      </c>
      <c r="W386" s="18">
        <v>1.2</v>
      </c>
    </row>
    <row r="387" spans="1:23" x14ac:dyDescent="0.2">
      <c r="A387" s="1" t="s">
        <v>881</v>
      </c>
      <c r="B387" t="s">
        <v>642</v>
      </c>
      <c r="C387" t="s">
        <v>467</v>
      </c>
      <c r="D387" t="s">
        <v>888</v>
      </c>
      <c r="W387" s="18">
        <v>33</v>
      </c>
    </row>
    <row r="388" spans="1:23" x14ac:dyDescent="0.2">
      <c r="A388" s="1"/>
      <c r="B388" t="s">
        <v>469</v>
      </c>
      <c r="C388" t="s">
        <v>341</v>
      </c>
      <c r="D388" t="s">
        <v>889</v>
      </c>
      <c r="W388" s="18">
        <v>41.7</v>
      </c>
    </row>
    <row r="389" spans="1:23" x14ac:dyDescent="0.2">
      <c r="B389" t="s">
        <v>471</v>
      </c>
      <c r="C389" t="s">
        <v>341</v>
      </c>
      <c r="D389" t="s">
        <v>890</v>
      </c>
      <c r="W389" s="18">
        <v>25.1</v>
      </c>
    </row>
    <row r="390" spans="1:23" x14ac:dyDescent="0.2">
      <c r="B390" t="s">
        <v>473</v>
      </c>
      <c r="C390" t="s">
        <v>341</v>
      </c>
      <c r="D390" t="s">
        <v>891</v>
      </c>
      <c r="W390" s="18">
        <v>54.4</v>
      </c>
    </row>
    <row r="392" spans="1:23" x14ac:dyDescent="0.2">
      <c r="A392" t="s">
        <v>374</v>
      </c>
      <c r="D392" t="s">
        <v>385</v>
      </c>
    </row>
    <row r="394" spans="1:23" x14ac:dyDescent="0.2">
      <c r="A394" t="s">
        <v>377</v>
      </c>
      <c r="D394" t="s">
        <v>387</v>
      </c>
    </row>
    <row r="396" spans="1:23" x14ac:dyDescent="0.2">
      <c r="A396" t="s">
        <v>380</v>
      </c>
      <c r="D396" t="s">
        <v>389</v>
      </c>
    </row>
    <row r="398" spans="1:23" x14ac:dyDescent="0.2">
      <c r="A398" s="2" t="s">
        <v>383</v>
      </c>
    </row>
    <row r="399" spans="1:23" x14ac:dyDescent="0.2">
      <c r="A399" t="s">
        <v>384</v>
      </c>
      <c r="B399" t="s">
        <v>98</v>
      </c>
      <c r="D399" t="s">
        <v>893</v>
      </c>
    </row>
    <row r="400" spans="1:23" x14ac:dyDescent="0.2">
      <c r="A400" t="s">
        <v>386</v>
      </c>
      <c r="B400" t="s">
        <v>98</v>
      </c>
      <c r="D400" t="s">
        <v>894</v>
      </c>
    </row>
    <row r="401" spans="1:32" x14ac:dyDescent="0.2">
      <c r="A401" t="s">
        <v>116</v>
      </c>
      <c r="B401" t="s">
        <v>98</v>
      </c>
      <c r="D401" t="s">
        <v>896</v>
      </c>
    </row>
    <row r="403" spans="1:32" x14ac:dyDescent="0.2">
      <c r="A403" s="2" t="s">
        <v>388</v>
      </c>
    </row>
    <row r="404" spans="1:32" x14ac:dyDescent="0.2">
      <c r="A404" t="s">
        <v>390</v>
      </c>
      <c r="B404" t="s">
        <v>469</v>
      </c>
      <c r="C404" t="s">
        <v>892</v>
      </c>
      <c r="D404" t="s">
        <v>897</v>
      </c>
      <c r="E404" s="6">
        <v>10</v>
      </c>
      <c r="L404" s="6">
        <v>7.1</v>
      </c>
      <c r="M404" s="6">
        <v>12</v>
      </c>
      <c r="T404" s="6">
        <v>7</v>
      </c>
      <c r="V404" s="18">
        <v>4</v>
      </c>
      <c r="W404" s="18">
        <v>7.8</v>
      </c>
      <c r="Z404" s="18">
        <v>6</v>
      </c>
      <c r="AA404" s="18">
        <v>8</v>
      </c>
      <c r="AB404" s="18">
        <v>5</v>
      </c>
      <c r="AF404">
        <v>9</v>
      </c>
    </row>
    <row r="405" spans="1:32" x14ac:dyDescent="0.2">
      <c r="B405" t="s">
        <v>471</v>
      </c>
      <c r="C405" t="s">
        <v>892</v>
      </c>
      <c r="D405" t="s">
        <v>898</v>
      </c>
      <c r="E405" s="6">
        <v>8</v>
      </c>
      <c r="L405" s="6">
        <v>3</v>
      </c>
      <c r="M405" s="6">
        <v>9</v>
      </c>
      <c r="T405" s="6">
        <v>4</v>
      </c>
      <c r="V405" s="18">
        <v>4</v>
      </c>
      <c r="W405" s="18">
        <v>6</v>
      </c>
      <c r="Z405" s="18">
        <v>3</v>
      </c>
      <c r="AB405" s="18">
        <v>3</v>
      </c>
      <c r="AF405">
        <v>7.3</v>
      </c>
    </row>
    <row r="406" spans="1:32" x14ac:dyDescent="0.2">
      <c r="B406" t="s">
        <v>473</v>
      </c>
      <c r="C406" t="s">
        <v>892</v>
      </c>
      <c r="D406" t="s">
        <v>899</v>
      </c>
      <c r="E406" s="6">
        <v>14</v>
      </c>
      <c r="L406" s="6">
        <v>18</v>
      </c>
      <c r="M406" s="6">
        <v>13</v>
      </c>
      <c r="T406" s="6">
        <v>10</v>
      </c>
      <c r="V406" s="18">
        <v>8</v>
      </c>
      <c r="W406" s="18">
        <v>10.1</v>
      </c>
      <c r="Z406" s="18">
        <v>13</v>
      </c>
      <c r="AB406" s="18">
        <v>6.5</v>
      </c>
      <c r="AF406">
        <v>11.5</v>
      </c>
    </row>
    <row r="407" spans="1:32" x14ac:dyDescent="0.2">
      <c r="A407" t="s">
        <v>391</v>
      </c>
      <c r="B407" t="s">
        <v>895</v>
      </c>
      <c r="C407" t="s">
        <v>467</v>
      </c>
      <c r="D407" t="s">
        <v>900</v>
      </c>
      <c r="E407" s="6">
        <v>35</v>
      </c>
      <c r="F407" s="6">
        <v>20</v>
      </c>
      <c r="K407" s="6">
        <v>17</v>
      </c>
      <c r="L407" s="6">
        <v>15</v>
      </c>
      <c r="M407" s="6">
        <v>10</v>
      </c>
      <c r="N407" s="6">
        <v>7</v>
      </c>
      <c r="Q407" s="6">
        <v>19</v>
      </c>
      <c r="R407" s="6">
        <v>38</v>
      </c>
      <c r="S407" s="6">
        <v>22</v>
      </c>
      <c r="T407" s="6">
        <v>148</v>
      </c>
      <c r="U407" s="18">
        <v>24</v>
      </c>
      <c r="V407" s="18">
        <v>26</v>
      </c>
      <c r="W407" s="18">
        <v>33</v>
      </c>
      <c r="X407" s="18">
        <v>5</v>
      </c>
      <c r="Y407" s="18">
        <v>20</v>
      </c>
      <c r="Z407" s="18">
        <v>12</v>
      </c>
      <c r="AA407" s="18">
        <v>17</v>
      </c>
      <c r="AD407" s="54">
        <v>22</v>
      </c>
      <c r="AE407" s="68">
        <v>40</v>
      </c>
      <c r="AF407">
        <v>10</v>
      </c>
    </row>
    <row r="408" spans="1:32" x14ac:dyDescent="0.2">
      <c r="B408" t="s">
        <v>469</v>
      </c>
      <c r="C408" t="s">
        <v>892</v>
      </c>
      <c r="D408" t="s">
        <v>901</v>
      </c>
      <c r="E408" s="6">
        <v>7</v>
      </c>
      <c r="F408" s="6">
        <v>4</v>
      </c>
      <c r="K408" s="6">
        <v>5</v>
      </c>
      <c r="L408" s="6">
        <v>6.4</v>
      </c>
      <c r="M408" s="6">
        <v>4</v>
      </c>
      <c r="Q408" s="6">
        <v>6</v>
      </c>
      <c r="R408" s="6">
        <v>6</v>
      </c>
      <c r="S408" s="6">
        <v>6.5</v>
      </c>
      <c r="W408" s="18">
        <v>4.7</v>
      </c>
    </row>
    <row r="409" spans="1:32" x14ac:dyDescent="0.2">
      <c r="B409" t="s">
        <v>475</v>
      </c>
      <c r="C409" t="s">
        <v>892</v>
      </c>
      <c r="D409" t="s">
        <v>902</v>
      </c>
      <c r="F409" s="6">
        <v>1</v>
      </c>
      <c r="L409" s="6">
        <v>3</v>
      </c>
    </row>
    <row r="410" spans="1:32" x14ac:dyDescent="0.2">
      <c r="B410" t="s">
        <v>471</v>
      </c>
      <c r="C410" t="s">
        <v>892</v>
      </c>
      <c r="D410" t="s">
        <v>903</v>
      </c>
      <c r="E410" s="6">
        <v>3.7</v>
      </c>
      <c r="M410" s="6">
        <v>3</v>
      </c>
      <c r="Q410" s="6">
        <v>3</v>
      </c>
      <c r="R410" s="6">
        <v>4</v>
      </c>
      <c r="S410" s="6">
        <v>6</v>
      </c>
      <c r="W410" s="18">
        <v>4</v>
      </c>
    </row>
    <row r="411" spans="1:32" x14ac:dyDescent="0.2">
      <c r="B411" t="s">
        <v>473</v>
      </c>
      <c r="C411" t="s">
        <v>892</v>
      </c>
      <c r="D411" t="s">
        <v>904</v>
      </c>
      <c r="E411" s="6">
        <v>10</v>
      </c>
      <c r="M411" s="6">
        <v>5</v>
      </c>
      <c r="Q411" s="6">
        <v>8</v>
      </c>
      <c r="R411" s="6">
        <v>10</v>
      </c>
      <c r="S411" s="6">
        <v>10</v>
      </c>
      <c r="W411" s="18">
        <v>8</v>
      </c>
    </row>
    <row r="412" spans="1:32" x14ac:dyDescent="0.2">
      <c r="B412" t="s">
        <v>477</v>
      </c>
      <c r="C412" t="s">
        <v>892</v>
      </c>
      <c r="D412" t="s">
        <v>905</v>
      </c>
      <c r="F412" s="6">
        <v>8</v>
      </c>
      <c r="L412" s="6">
        <v>12</v>
      </c>
    </row>
    <row r="414" spans="1:32" x14ac:dyDescent="0.2">
      <c r="A414" s="2" t="s">
        <v>395</v>
      </c>
    </row>
    <row r="415" spans="1:32" x14ac:dyDescent="0.2">
      <c r="A415" s="1" t="s">
        <v>396</v>
      </c>
      <c r="C415" t="s">
        <v>467</v>
      </c>
      <c r="D415" t="s">
        <v>906</v>
      </c>
      <c r="E415" s="6">
        <v>11</v>
      </c>
      <c r="M415" s="6">
        <v>4</v>
      </c>
      <c r="N415" s="6">
        <v>3</v>
      </c>
      <c r="O415" s="6">
        <v>0</v>
      </c>
      <c r="Q415" s="6">
        <v>2</v>
      </c>
      <c r="R415" s="6">
        <v>13</v>
      </c>
      <c r="S415" s="6">
        <v>8</v>
      </c>
      <c r="W415" s="18">
        <v>12</v>
      </c>
      <c r="X415" s="18">
        <v>3</v>
      </c>
      <c r="Z415" s="18">
        <v>5</v>
      </c>
      <c r="AA415" s="18">
        <v>7</v>
      </c>
      <c r="AB415" s="18">
        <v>18</v>
      </c>
      <c r="AD415" s="56">
        <v>9</v>
      </c>
      <c r="AE415" s="68">
        <v>14</v>
      </c>
    </row>
    <row r="416" spans="1:32" x14ac:dyDescent="0.2">
      <c r="A416" s="2"/>
    </row>
    <row r="417" spans="1:32" x14ac:dyDescent="0.2">
      <c r="A417" s="1" t="s">
        <v>399</v>
      </c>
      <c r="B417" s="1"/>
      <c r="C417" t="s">
        <v>467</v>
      </c>
      <c r="D417" t="s">
        <v>907</v>
      </c>
      <c r="E417" s="6">
        <v>22</v>
      </c>
      <c r="H417" s="6">
        <v>25</v>
      </c>
      <c r="J417" s="6">
        <v>1</v>
      </c>
      <c r="K417" s="6">
        <v>11</v>
      </c>
      <c r="L417" s="6">
        <v>0</v>
      </c>
      <c r="M417" s="6">
        <v>4</v>
      </c>
      <c r="N417" s="6">
        <v>2</v>
      </c>
      <c r="O417" s="6">
        <v>0</v>
      </c>
      <c r="Q417" s="6">
        <v>3</v>
      </c>
      <c r="R417" s="6">
        <v>3</v>
      </c>
      <c r="S417" s="6">
        <v>4</v>
      </c>
      <c r="T417" s="6">
        <v>37</v>
      </c>
      <c r="U417" s="18">
        <v>7</v>
      </c>
      <c r="V417" s="18">
        <v>6</v>
      </c>
      <c r="W417" s="18">
        <v>5</v>
      </c>
      <c r="X417" s="18">
        <v>2</v>
      </c>
      <c r="Y417" s="18">
        <v>6</v>
      </c>
      <c r="Z417" s="18">
        <v>0</v>
      </c>
      <c r="AA417" s="18">
        <v>1</v>
      </c>
      <c r="AB417" s="18">
        <v>36</v>
      </c>
      <c r="AD417" s="56">
        <v>9</v>
      </c>
      <c r="AE417" s="68">
        <v>22</v>
      </c>
    </row>
    <row r="418" spans="1:32" x14ac:dyDescent="0.2">
      <c r="A418" s="4" t="s">
        <v>397</v>
      </c>
      <c r="B418" t="s">
        <v>469</v>
      </c>
      <c r="C418" t="s">
        <v>892</v>
      </c>
      <c r="D418" t="s">
        <v>908</v>
      </c>
      <c r="F418" s="6">
        <v>5</v>
      </c>
      <c r="M418" s="6">
        <v>3</v>
      </c>
      <c r="V418" s="18">
        <v>3</v>
      </c>
    </row>
    <row r="419" spans="1:32" x14ac:dyDescent="0.2">
      <c r="A419" s="4"/>
      <c r="B419" t="s">
        <v>475</v>
      </c>
      <c r="C419" t="s">
        <v>892</v>
      </c>
      <c r="D419" t="s">
        <v>909</v>
      </c>
      <c r="F419" s="6">
        <v>1</v>
      </c>
    </row>
    <row r="420" spans="1:32" x14ac:dyDescent="0.2">
      <c r="A420" s="4"/>
      <c r="B420" t="s">
        <v>477</v>
      </c>
      <c r="C420" t="s">
        <v>892</v>
      </c>
      <c r="D420" t="s">
        <v>910</v>
      </c>
      <c r="F420" s="6">
        <v>7</v>
      </c>
    </row>
    <row r="421" spans="1:32" x14ac:dyDescent="0.2">
      <c r="A421" s="1" t="s">
        <v>402</v>
      </c>
      <c r="B421" s="1"/>
      <c r="C421" t="s">
        <v>467</v>
      </c>
      <c r="D421" t="s">
        <v>911</v>
      </c>
      <c r="E421" s="6">
        <v>28</v>
      </c>
      <c r="H421" s="6">
        <v>27</v>
      </c>
      <c r="K421" s="6">
        <v>8</v>
      </c>
      <c r="L421" s="6">
        <v>10</v>
      </c>
      <c r="M421" s="6">
        <v>10</v>
      </c>
      <c r="N421" s="6">
        <v>6</v>
      </c>
      <c r="O421" s="6">
        <v>0</v>
      </c>
      <c r="Q421" s="6">
        <v>15</v>
      </c>
      <c r="R421" s="6">
        <v>29</v>
      </c>
      <c r="S421" s="6">
        <v>17</v>
      </c>
      <c r="T421" s="6">
        <v>90</v>
      </c>
      <c r="U421" s="18">
        <v>20</v>
      </c>
      <c r="V421" s="18">
        <v>25</v>
      </c>
      <c r="W421" s="18">
        <v>17</v>
      </c>
      <c r="X421" s="18">
        <v>5</v>
      </c>
      <c r="Z421" s="18">
        <v>6</v>
      </c>
      <c r="AA421" s="18">
        <v>7</v>
      </c>
      <c r="AB421" s="18">
        <v>65</v>
      </c>
      <c r="AD421" s="56">
        <v>5</v>
      </c>
      <c r="AE421" s="68">
        <v>6</v>
      </c>
      <c r="AF421" s="42">
        <v>10</v>
      </c>
    </row>
    <row r="422" spans="1:32" x14ac:dyDescent="0.2">
      <c r="A422" s="4" t="s">
        <v>397</v>
      </c>
      <c r="B422" t="s">
        <v>469</v>
      </c>
      <c r="C422" t="s">
        <v>892</v>
      </c>
      <c r="D422" t="s">
        <v>912</v>
      </c>
      <c r="F422" s="6">
        <v>3</v>
      </c>
      <c r="K422" s="6">
        <v>3</v>
      </c>
      <c r="M422" s="6">
        <v>3</v>
      </c>
      <c r="W422" s="18">
        <v>3</v>
      </c>
    </row>
    <row r="423" spans="1:32" x14ac:dyDescent="0.2">
      <c r="B423" t="s">
        <v>471</v>
      </c>
      <c r="C423" t="s">
        <v>892</v>
      </c>
      <c r="D423" t="s">
        <v>913</v>
      </c>
      <c r="E423" s="6">
        <v>3</v>
      </c>
      <c r="M423" s="6">
        <v>2</v>
      </c>
      <c r="W423" s="18">
        <v>2</v>
      </c>
    </row>
    <row r="424" spans="1:32" x14ac:dyDescent="0.2">
      <c r="B424" t="s">
        <v>473</v>
      </c>
      <c r="C424" t="s">
        <v>892</v>
      </c>
      <c r="D424" t="s">
        <v>914</v>
      </c>
      <c r="E424" s="6">
        <v>6</v>
      </c>
      <c r="M424" s="6">
        <v>3</v>
      </c>
      <c r="W424" s="18">
        <v>4.5</v>
      </c>
    </row>
    <row r="425" spans="1:32" x14ac:dyDescent="0.2">
      <c r="A425" s="1" t="s">
        <v>404</v>
      </c>
      <c r="B425" s="1"/>
      <c r="C425" t="s">
        <v>467</v>
      </c>
      <c r="D425" t="s">
        <v>915</v>
      </c>
      <c r="E425" s="6">
        <v>10</v>
      </c>
      <c r="H425" s="6">
        <v>3</v>
      </c>
      <c r="M425" s="6">
        <v>0</v>
      </c>
      <c r="O425" s="6">
        <v>0</v>
      </c>
      <c r="Q425" s="6">
        <v>1</v>
      </c>
      <c r="R425" s="6">
        <v>2</v>
      </c>
      <c r="S425" s="6">
        <v>1</v>
      </c>
      <c r="T425" s="6">
        <v>8</v>
      </c>
      <c r="U425" s="18">
        <v>2</v>
      </c>
      <c r="W425" s="18">
        <v>1</v>
      </c>
      <c r="X425" s="18">
        <v>0</v>
      </c>
      <c r="AB425" s="18">
        <v>3</v>
      </c>
    </row>
    <row r="426" spans="1:32" x14ac:dyDescent="0.2">
      <c r="A426" s="4" t="s">
        <v>397</v>
      </c>
      <c r="B426" t="s">
        <v>469</v>
      </c>
      <c r="C426" t="s">
        <v>892</v>
      </c>
      <c r="D426" t="s">
        <v>916</v>
      </c>
      <c r="E426" s="6">
        <v>4.5</v>
      </c>
    </row>
    <row r="427" spans="1:32" x14ac:dyDescent="0.2">
      <c r="B427" t="s">
        <v>471</v>
      </c>
      <c r="C427" t="s">
        <v>892</v>
      </c>
      <c r="D427" t="s">
        <v>917</v>
      </c>
      <c r="E427" s="6">
        <v>3</v>
      </c>
    </row>
    <row r="428" spans="1:32" x14ac:dyDescent="0.2">
      <c r="B428" t="s">
        <v>473</v>
      </c>
      <c r="C428" t="s">
        <v>892</v>
      </c>
      <c r="D428" t="s">
        <v>918</v>
      </c>
      <c r="E428" s="6">
        <v>6</v>
      </c>
    </row>
    <row r="429" spans="1:32" x14ac:dyDescent="0.2">
      <c r="A429" s="1" t="s">
        <v>406</v>
      </c>
      <c r="C429" t="s">
        <v>467</v>
      </c>
      <c r="D429" t="s">
        <v>919</v>
      </c>
      <c r="J429" s="6">
        <v>1</v>
      </c>
      <c r="O429" s="6">
        <v>0</v>
      </c>
      <c r="T429" s="6">
        <v>6</v>
      </c>
      <c r="AB429" s="18">
        <v>1</v>
      </c>
    </row>
    <row r="430" spans="1:32" x14ac:dyDescent="0.2">
      <c r="A430" s="2" t="s">
        <v>410</v>
      </c>
    </row>
    <row r="431" spans="1:32" x14ac:dyDescent="0.2">
      <c r="A431" s="1" t="s">
        <v>412</v>
      </c>
      <c r="B431" s="1"/>
      <c r="C431" t="s">
        <v>467</v>
      </c>
      <c r="D431" t="s">
        <v>920</v>
      </c>
      <c r="E431" s="6">
        <v>12</v>
      </c>
      <c r="H431" s="6">
        <v>37</v>
      </c>
      <c r="J431" s="6">
        <v>42</v>
      </c>
      <c r="K431" s="6">
        <v>10</v>
      </c>
      <c r="L431" s="6">
        <v>14</v>
      </c>
      <c r="M431" s="6">
        <v>5</v>
      </c>
      <c r="N431" s="6">
        <v>3</v>
      </c>
      <c r="O431" s="6">
        <v>1</v>
      </c>
      <c r="Q431" s="6">
        <v>16</v>
      </c>
      <c r="R431" s="6">
        <v>30</v>
      </c>
      <c r="S431" s="6">
        <v>17</v>
      </c>
      <c r="T431" s="6">
        <v>91</v>
      </c>
      <c r="V431" s="18">
        <v>23</v>
      </c>
      <c r="W431" s="18">
        <v>17</v>
      </c>
      <c r="X431" s="18">
        <v>6</v>
      </c>
      <c r="Y431" s="18">
        <v>21</v>
      </c>
      <c r="Z431" s="18">
        <v>11</v>
      </c>
      <c r="AA431" s="18">
        <v>17</v>
      </c>
      <c r="AB431" s="18">
        <v>57</v>
      </c>
      <c r="AC431" s="18">
        <v>14</v>
      </c>
      <c r="AD431" s="56">
        <v>14</v>
      </c>
      <c r="AE431" s="68">
        <v>9</v>
      </c>
    </row>
    <row r="432" spans="1:32" x14ac:dyDescent="0.2">
      <c r="B432" t="s">
        <v>160</v>
      </c>
    </row>
    <row r="433" spans="1:29" x14ac:dyDescent="0.2">
      <c r="A433" s="1" t="s">
        <v>415</v>
      </c>
      <c r="B433" s="1" t="s">
        <v>92</v>
      </c>
      <c r="D433" t="s">
        <v>921</v>
      </c>
      <c r="K433" s="6">
        <v>21</v>
      </c>
      <c r="L433" s="6">
        <v>4</v>
      </c>
      <c r="M433" s="6">
        <v>11</v>
      </c>
      <c r="N433" s="6">
        <v>4</v>
      </c>
      <c r="O433" s="6">
        <v>5</v>
      </c>
      <c r="Z433" s="18">
        <v>16</v>
      </c>
      <c r="AA433" s="18">
        <v>14</v>
      </c>
    </row>
    <row r="434" spans="1:29" x14ac:dyDescent="0.2">
      <c r="B434" t="s">
        <v>160</v>
      </c>
    </row>
    <row r="435" spans="1:29" x14ac:dyDescent="0.2">
      <c r="A435" s="1" t="s">
        <v>418</v>
      </c>
      <c r="B435" s="1" t="s">
        <v>92</v>
      </c>
      <c r="D435" t="s">
        <v>922</v>
      </c>
      <c r="M435" s="6">
        <v>2</v>
      </c>
      <c r="N435" s="6">
        <v>3</v>
      </c>
      <c r="O435" s="6">
        <v>3</v>
      </c>
      <c r="AA435" s="18">
        <v>5</v>
      </c>
    </row>
    <row r="436" spans="1:29" x14ac:dyDescent="0.2">
      <c r="B436" t="s">
        <v>160</v>
      </c>
    </row>
    <row r="437" spans="1:29" x14ac:dyDescent="0.2">
      <c r="A437" s="1" t="s">
        <v>419</v>
      </c>
      <c r="D437" t="s">
        <v>427</v>
      </c>
      <c r="V437" s="18">
        <v>29</v>
      </c>
      <c r="AB437" s="18">
        <v>45</v>
      </c>
    </row>
    <row r="439" spans="1:29" x14ac:dyDescent="0.2">
      <c r="A439" s="1" t="s">
        <v>420</v>
      </c>
      <c r="C439" t="s">
        <v>467</v>
      </c>
      <c r="D439" t="s">
        <v>923</v>
      </c>
      <c r="E439" s="6">
        <v>23</v>
      </c>
      <c r="L439" s="6">
        <v>11</v>
      </c>
      <c r="M439" s="6">
        <v>0</v>
      </c>
      <c r="T439" s="6">
        <v>87</v>
      </c>
      <c r="V439" s="18">
        <v>14</v>
      </c>
      <c r="W439" s="18">
        <v>33</v>
      </c>
      <c r="AA439" s="18">
        <v>18</v>
      </c>
      <c r="AB439" s="18">
        <v>39</v>
      </c>
    </row>
    <row r="441" spans="1:29" x14ac:dyDescent="0.2">
      <c r="A441" s="1" t="s">
        <v>422</v>
      </c>
      <c r="B441" s="1"/>
      <c r="C441" t="s">
        <v>467</v>
      </c>
      <c r="D441" t="s">
        <v>924</v>
      </c>
      <c r="E441" s="6">
        <v>25</v>
      </c>
      <c r="H441" s="6">
        <v>41</v>
      </c>
      <c r="J441" s="6">
        <v>36</v>
      </c>
      <c r="K441" s="6">
        <v>21</v>
      </c>
      <c r="L441" s="6">
        <v>13</v>
      </c>
      <c r="M441" s="6">
        <v>10</v>
      </c>
      <c r="N441" s="6">
        <v>7</v>
      </c>
      <c r="O441" s="6">
        <v>8</v>
      </c>
      <c r="Q441" s="6">
        <v>26</v>
      </c>
      <c r="R441" s="6">
        <v>30</v>
      </c>
      <c r="S441" s="6">
        <v>13</v>
      </c>
      <c r="T441" s="6">
        <v>144</v>
      </c>
      <c r="V441" s="18">
        <v>33</v>
      </c>
      <c r="W441" s="18">
        <v>18</v>
      </c>
      <c r="X441" s="18">
        <v>6</v>
      </c>
      <c r="Y441" s="18">
        <v>20</v>
      </c>
      <c r="Z441" s="18">
        <v>15</v>
      </c>
      <c r="AA441" s="18">
        <v>20</v>
      </c>
      <c r="AB441" s="18">
        <v>59</v>
      </c>
      <c r="AC441" s="18">
        <v>13</v>
      </c>
    </row>
    <row r="443" spans="1:29" x14ac:dyDescent="0.2">
      <c r="A443" s="1" t="s">
        <v>424</v>
      </c>
      <c r="B443" s="1"/>
      <c r="C443" t="s">
        <v>467</v>
      </c>
      <c r="D443" t="s">
        <v>925</v>
      </c>
      <c r="E443" s="6">
        <v>1</v>
      </c>
      <c r="K443" s="6">
        <v>5</v>
      </c>
      <c r="M443" s="6">
        <v>2</v>
      </c>
      <c r="N443" s="6">
        <v>1</v>
      </c>
      <c r="O443" s="6">
        <v>4</v>
      </c>
      <c r="T443" s="6">
        <v>39</v>
      </c>
      <c r="V443" s="18">
        <v>11</v>
      </c>
    </row>
    <row r="445" spans="1:29" x14ac:dyDescent="0.2">
      <c r="A445" s="1" t="s">
        <v>426</v>
      </c>
      <c r="B445" s="1" t="s">
        <v>92</v>
      </c>
    </row>
    <row r="446" spans="1:29" x14ac:dyDescent="0.2">
      <c r="B446" t="s">
        <v>428</v>
      </c>
      <c r="C446" t="s">
        <v>467</v>
      </c>
      <c r="D446" t="s">
        <v>926</v>
      </c>
      <c r="E446" s="6">
        <v>3</v>
      </c>
      <c r="H446" s="6">
        <v>3</v>
      </c>
      <c r="J446" s="6">
        <v>8</v>
      </c>
      <c r="N446" s="6">
        <v>1</v>
      </c>
      <c r="T446" s="6">
        <v>24</v>
      </c>
      <c r="V446" s="18">
        <v>4</v>
      </c>
      <c r="W446" s="18">
        <v>4</v>
      </c>
      <c r="AA446" s="18">
        <v>5</v>
      </c>
      <c r="AB446" s="18">
        <v>8</v>
      </c>
      <c r="AC446" s="18">
        <v>2</v>
      </c>
    </row>
    <row r="447" spans="1:29" x14ac:dyDescent="0.2">
      <c r="B447" t="s">
        <v>431</v>
      </c>
      <c r="C447" t="s">
        <v>467</v>
      </c>
      <c r="D447" t="s">
        <v>927</v>
      </c>
      <c r="H447" s="6">
        <v>8</v>
      </c>
      <c r="M447" s="6">
        <v>0</v>
      </c>
      <c r="V447" s="18">
        <v>1</v>
      </c>
      <c r="AB447" s="18">
        <v>3</v>
      </c>
    </row>
    <row r="448" spans="1:29" x14ac:dyDescent="0.2">
      <c r="B448" t="s">
        <v>430</v>
      </c>
      <c r="C448" t="s">
        <v>467</v>
      </c>
      <c r="D448" t="s">
        <v>928</v>
      </c>
      <c r="L448" s="6">
        <v>1</v>
      </c>
      <c r="N448" s="6">
        <v>1</v>
      </c>
      <c r="T448" s="6">
        <v>14</v>
      </c>
      <c r="V448" s="18">
        <v>3</v>
      </c>
      <c r="W448" s="18">
        <v>12</v>
      </c>
      <c r="Z448" s="18">
        <v>1</v>
      </c>
      <c r="AB448" s="18">
        <v>7</v>
      </c>
    </row>
    <row r="449" spans="1:31" x14ac:dyDescent="0.2">
      <c r="A449" s="1" t="s">
        <v>433</v>
      </c>
      <c r="B449" s="1" t="s">
        <v>92</v>
      </c>
      <c r="D449" t="s">
        <v>929</v>
      </c>
      <c r="K449" s="6">
        <v>18</v>
      </c>
      <c r="M449" s="6">
        <v>15</v>
      </c>
      <c r="W449" s="18">
        <v>29</v>
      </c>
      <c r="Y449" s="18">
        <v>28</v>
      </c>
      <c r="Z449" s="18">
        <v>19</v>
      </c>
      <c r="AA449" s="18">
        <v>15</v>
      </c>
      <c r="AB449" s="18">
        <v>78</v>
      </c>
    </row>
    <row r="450" spans="1:31" x14ac:dyDescent="0.2">
      <c r="B450" t="s">
        <v>160</v>
      </c>
    </row>
    <row r="451" spans="1:31" x14ac:dyDescent="0.2">
      <c r="A451" s="1" t="s">
        <v>434</v>
      </c>
      <c r="C451" t="s">
        <v>467</v>
      </c>
      <c r="D451" t="s">
        <v>930</v>
      </c>
      <c r="W451" s="18">
        <v>1</v>
      </c>
      <c r="AC451" s="18">
        <v>0</v>
      </c>
    </row>
    <row r="452" spans="1:31" x14ac:dyDescent="0.2">
      <c r="A452" s="1" t="s">
        <v>436</v>
      </c>
      <c r="D452" t="s">
        <v>931</v>
      </c>
      <c r="W452" s="18">
        <v>7</v>
      </c>
      <c r="Y452" s="18">
        <v>2</v>
      </c>
      <c r="AA452" s="18">
        <v>7</v>
      </c>
      <c r="AB452" s="18">
        <v>1</v>
      </c>
      <c r="AC452" s="18">
        <v>1</v>
      </c>
    </row>
    <row r="454" spans="1:31" x14ac:dyDescent="0.2">
      <c r="A454" s="2" t="s">
        <v>437</v>
      </c>
    </row>
    <row r="455" spans="1:31" x14ac:dyDescent="0.2">
      <c r="A455" t="s">
        <v>439</v>
      </c>
      <c r="C455" t="s">
        <v>467</v>
      </c>
      <c r="D455" t="s">
        <v>932</v>
      </c>
      <c r="E455" s="6">
        <v>0</v>
      </c>
      <c r="H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Q455" s="6">
        <v>1</v>
      </c>
      <c r="R455" s="6">
        <v>1</v>
      </c>
      <c r="S455" s="6">
        <v>0</v>
      </c>
      <c r="T455" s="6">
        <v>4</v>
      </c>
      <c r="U455" s="18">
        <v>1</v>
      </c>
      <c r="V455" s="18">
        <v>0</v>
      </c>
      <c r="W455" s="18">
        <v>1</v>
      </c>
      <c r="Y455" s="18">
        <v>1</v>
      </c>
      <c r="Z455" s="18">
        <v>0</v>
      </c>
      <c r="AA455" s="18">
        <v>0</v>
      </c>
      <c r="AB455" s="18">
        <v>2</v>
      </c>
      <c r="AE455" s="68">
        <v>2</v>
      </c>
    </row>
    <row r="456" spans="1:31" x14ac:dyDescent="0.2">
      <c r="A456" t="s">
        <v>441</v>
      </c>
      <c r="C456" t="s">
        <v>467</v>
      </c>
      <c r="D456" t="s">
        <v>933</v>
      </c>
      <c r="E456" s="6">
        <v>5</v>
      </c>
      <c r="L456" s="6">
        <v>1</v>
      </c>
      <c r="M456" s="6">
        <v>2</v>
      </c>
      <c r="N456" s="6">
        <v>2</v>
      </c>
      <c r="O456" s="6">
        <v>0</v>
      </c>
      <c r="V456" s="18">
        <v>9</v>
      </c>
      <c r="W456" s="18">
        <v>1</v>
      </c>
    </row>
    <row r="458" spans="1:31" x14ac:dyDescent="0.2">
      <c r="K458" s="6" t="s">
        <v>1341</v>
      </c>
    </row>
    <row r="459" spans="1:31" x14ac:dyDescent="0.2">
      <c r="AB459" s="18" t="s">
        <v>1342</v>
      </c>
    </row>
  </sheetData>
  <mergeCells count="1">
    <mergeCell ref="E1:S1"/>
  </mergeCells>
  <hyperlinks>
    <hyperlink ref="E3" r:id="rId1" xr:uid="{67DEE407-3979-45FE-823D-2DDB5CA57946}"/>
    <hyperlink ref="F3" r:id="rId2" xr:uid="{C880CD92-4EE9-4980-BD0D-94F51FB25030}"/>
    <hyperlink ref="G3" r:id="rId3" xr:uid="{0D1910E7-C143-478E-811F-39BE37A20FA4}"/>
    <hyperlink ref="H3" r:id="rId4" xr:uid="{58025126-9446-43B3-B27A-89D9D8AAA4C5}"/>
    <hyperlink ref="K3" r:id="rId5" xr:uid="{AA76B380-618C-4BF9-88DE-19B3076B2F07}"/>
    <hyperlink ref="L3" r:id="rId6" xr:uid="{74FEE433-CBE5-45BD-9FF1-783089E7CA4D}"/>
    <hyperlink ref="M3" r:id="rId7" xr:uid="{7D479B56-2A4D-45B5-98CA-42308ABF3A2C}"/>
    <hyperlink ref="O3" r:id="rId8" xr:uid="{61AE19DA-984C-4984-B1F7-1398ACFE9DF3}"/>
    <hyperlink ref="J3" r:id="rId9" xr:uid="{7FC00E65-83C8-48F8-AD46-84A078996015}"/>
    <hyperlink ref="Q3" r:id="rId10" xr:uid="{ACBB0BAD-F5A0-4794-B8C2-9A7D9DFF9696}"/>
    <hyperlink ref="R3" r:id="rId11" xr:uid="{9C35EF9C-1BE0-40C9-B37E-F415C4853E68}"/>
    <hyperlink ref="S3" r:id="rId12" xr:uid="{57EFA806-1724-4740-88FE-97F6C8DF487F}"/>
    <hyperlink ref="U3" r:id="rId13" xr:uid="{164AB3BF-B4B0-4421-832A-2ED6EBF07464}"/>
    <hyperlink ref="V3" r:id="rId14" xr:uid="{5AE2FA04-E263-4B46-8AEF-108C870293EB}"/>
    <hyperlink ref="W3" r:id="rId15" xr:uid="{8B2CE4CF-1833-4EF1-A6F7-1927A76C6B88}"/>
    <hyperlink ref="N3" r:id="rId16" xr:uid="{45330A3D-0680-4465-9E3D-8FA3DDAC2339}"/>
    <hyperlink ref="I3" r:id="rId17" xr:uid="{0F324F61-C2B0-5E49-921F-F58C20D4CA60}"/>
    <hyperlink ref="P3" r:id="rId18" xr:uid="{6583632B-8C04-1445-9A2C-1C84A526F867}"/>
    <hyperlink ref="X3" r:id="rId19" xr:uid="{961AA88C-BAFD-4BC0-9128-772941E92359}"/>
    <hyperlink ref="Y3" r:id="rId20" xr:uid="{B4A2E0EF-1BFB-460A-9BF2-B0A2CC496E14}"/>
    <hyperlink ref="AA3" r:id="rId21" xr:uid="{6F116EEF-855A-4EB1-9EF1-41D32C9E5000}"/>
    <hyperlink ref="AB3" r:id="rId22" xr:uid="{AD9295FE-AE81-41FC-97B5-59CD0B5D0E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2919-212A-4963-9F48-1F8565B06E90}">
  <dimension ref="B2:M13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17.5" customWidth="1"/>
  </cols>
  <sheetData>
    <row r="2" spans="2:13" x14ac:dyDescent="0.2">
      <c r="B2" s="1" t="s">
        <v>1343</v>
      </c>
    </row>
    <row r="3" spans="2:13" x14ac:dyDescent="0.2">
      <c r="B3" t="s">
        <v>1344</v>
      </c>
      <c r="C3">
        <f>COUNTA('Single cases'!D12:ZN12)</f>
        <v>144</v>
      </c>
      <c r="H3" s="1" t="s">
        <v>1345</v>
      </c>
    </row>
    <row r="4" spans="2:13" x14ac:dyDescent="0.2">
      <c r="B4" t="s">
        <v>1346</v>
      </c>
      <c r="C4">
        <f>SUM(Cohorts!E13:BR13)</f>
        <v>2662</v>
      </c>
      <c r="H4" s="58" t="s">
        <v>1309</v>
      </c>
      <c r="I4" s="59" t="s">
        <v>1347</v>
      </c>
      <c r="J4" s="58"/>
      <c r="K4" s="58"/>
      <c r="L4" s="58"/>
      <c r="M4" s="58"/>
    </row>
    <row r="5" spans="2:13" x14ac:dyDescent="0.2">
      <c r="H5" s="58" t="s">
        <v>1310</v>
      </c>
      <c r="I5" s="60" t="s">
        <v>1348</v>
      </c>
      <c r="J5" s="58"/>
      <c r="K5" s="58"/>
      <c r="L5" s="58"/>
      <c r="M5" s="58"/>
    </row>
    <row r="6" spans="2:13" x14ac:dyDescent="0.2">
      <c r="B6" t="s">
        <v>1349</v>
      </c>
      <c r="C6">
        <f>SUM(C3:C4)</f>
        <v>2806</v>
      </c>
      <c r="H6" s="58" t="s">
        <v>1312</v>
      </c>
      <c r="I6" s="60" t="s">
        <v>1331</v>
      </c>
      <c r="J6" s="58"/>
      <c r="K6" s="58"/>
      <c r="L6" s="58"/>
      <c r="M6" s="58"/>
    </row>
    <row r="7" spans="2:13" x14ac:dyDescent="0.2">
      <c r="H7" s="58"/>
      <c r="I7" s="58"/>
      <c r="J7" s="58"/>
      <c r="K7" s="58"/>
      <c r="L7" s="58"/>
      <c r="M7" s="58"/>
    </row>
    <row r="8" spans="2:13" x14ac:dyDescent="0.2">
      <c r="B8" t="s">
        <v>1350</v>
      </c>
      <c r="H8" s="60" t="s">
        <v>1280</v>
      </c>
      <c r="I8" s="60" t="s">
        <v>1333</v>
      </c>
      <c r="J8" s="58"/>
      <c r="K8" s="58"/>
      <c r="L8" s="58"/>
      <c r="M8" s="58"/>
    </row>
    <row r="9" spans="2:13" x14ac:dyDescent="0.2">
      <c r="B9" t="s">
        <v>1295</v>
      </c>
      <c r="C9">
        <v>20</v>
      </c>
      <c r="H9" s="60" t="s">
        <v>1276</v>
      </c>
      <c r="I9" s="60" t="s">
        <v>1332</v>
      </c>
      <c r="J9" s="58"/>
      <c r="K9" s="58"/>
      <c r="L9" s="58"/>
      <c r="M9" s="58"/>
    </row>
    <row r="10" spans="2:13" x14ac:dyDescent="0.2">
      <c r="B10" t="s">
        <v>1296</v>
      </c>
      <c r="C10">
        <v>10</v>
      </c>
    </row>
    <row r="11" spans="2:13" x14ac:dyDescent="0.2">
      <c r="B11" t="s">
        <v>1351</v>
      </c>
      <c r="C11">
        <v>6</v>
      </c>
      <c r="H11">
        <v>55</v>
      </c>
    </row>
    <row r="13" spans="2:13" x14ac:dyDescent="0.2">
      <c r="B13" s="1" t="s">
        <v>1352</v>
      </c>
      <c r="C13" s="1">
        <f>C6-C9-C10-C11</f>
        <v>2770</v>
      </c>
      <c r="H13">
        <f>55/955</f>
        <v>5.7591623036649213E-2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45D604988B74091790028A76CC1D1" ma:contentTypeVersion="8" ma:contentTypeDescription="Create a new document." ma:contentTypeScope="" ma:versionID="d03fb1b8224b00088c9aac36d86b7b8c">
  <xsd:schema xmlns:xsd="http://www.w3.org/2001/XMLSchema" xmlns:xs="http://www.w3.org/2001/XMLSchema" xmlns:p="http://schemas.microsoft.com/office/2006/metadata/properties" xmlns:ns2="8172238b-eabf-471c-b36c-9fb174a26fff" targetNamespace="http://schemas.microsoft.com/office/2006/metadata/properties" ma:root="true" ma:fieldsID="03239a330f397ec7c7fa32449d408026" ns2:_="">
    <xsd:import namespace="8172238b-eabf-471c-b36c-9fb174a26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2238b-eabf-471c-b36c-9fb174a26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36D77-6535-4903-9E92-BB7E94B18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4D847-1F01-4019-9B6B-E16197BE2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2238b-eabf-471c-b36c-9fb174a26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80F2E-BD91-44BA-99A5-321C9DE5331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172238b-eabf-471c-b36c-9fb174a26f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Excluded_single</vt:lpstr>
      <vt:lpstr>Excluded_cohort</vt:lpstr>
      <vt:lpstr>Single cases</vt:lpstr>
      <vt:lpstr>Cohorts</vt:lpstr>
      <vt:lpstr>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Ruben Van Paemel</cp:lastModifiedBy>
  <cp:revision/>
  <dcterms:created xsi:type="dcterms:W3CDTF">2020-06-19T11:07:41Z</dcterms:created>
  <dcterms:modified xsi:type="dcterms:W3CDTF">2020-09-03T06:20:30Z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0x01010033E45D604988B74091790028A76CC1D1</vt:lpwstr>
  </property>
</Properties>
</file>