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autoCompressPictures="0"/>
  <bookViews>
    <workbookView xWindow="360" yWindow="140" windowWidth="24100" windowHeight="14700" activeTab="3"/>
  </bookViews>
  <sheets>
    <sheet name="inset" sheetId="6" r:id="rId1"/>
    <sheet name="cost share" sheetId="4" r:id="rId2"/>
    <sheet name="new" sheetId="5" r:id="rId3"/>
    <sheet name="Sheet1" sheetId="1" r:id="rId4"/>
    <sheet name="Sheet2" sheetId="2" r:id="rId5"/>
    <sheet name="Sheet3" sheetId="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" i="1" l="1"/>
  <c r="J31" i="1"/>
  <c r="J29" i="1"/>
  <c r="J28" i="1"/>
  <c r="A14" i="1"/>
  <c r="A13" i="1"/>
  <c r="A12" i="1"/>
  <c r="A11" i="1"/>
  <c r="A8" i="1"/>
  <c r="A7" i="1"/>
  <c r="A5" i="1"/>
  <c r="A4" i="1"/>
  <c r="A3" i="1"/>
  <c r="I16" i="1"/>
  <c r="I14" i="1"/>
  <c r="I13" i="1"/>
  <c r="I12" i="1"/>
  <c r="I10" i="1"/>
  <c r="I9" i="1"/>
  <c r="I7" i="1"/>
  <c r="I5" i="1"/>
  <c r="I4" i="1"/>
  <c r="I3" i="1"/>
  <c r="H16" i="1"/>
  <c r="H14" i="1"/>
  <c r="H13" i="1"/>
  <c r="H12" i="1"/>
  <c r="H10" i="1"/>
  <c r="H9" i="1"/>
  <c r="H7" i="1"/>
  <c r="H5" i="1"/>
  <c r="H4" i="1"/>
  <c r="H3" i="1"/>
  <c r="F7" i="1"/>
  <c r="C7" i="1"/>
  <c r="F14" i="1"/>
  <c r="F13" i="1"/>
  <c r="F12" i="1"/>
  <c r="F11" i="1"/>
  <c r="F8" i="1"/>
  <c r="F5" i="1"/>
  <c r="F4" i="1"/>
  <c r="F3" i="1"/>
  <c r="C8" i="1"/>
  <c r="B14" i="1"/>
  <c r="B13" i="1"/>
  <c r="B12" i="1"/>
  <c r="B11" i="1"/>
</calcChain>
</file>

<file path=xl/sharedStrings.xml><?xml version="1.0" encoding="utf-8"?>
<sst xmlns="http://schemas.openxmlformats.org/spreadsheetml/2006/main" count="9" uniqueCount="7">
  <si>
    <t>rep B</t>
  </si>
  <si>
    <t>enr B</t>
  </si>
  <si>
    <t>rep vlow</t>
  </si>
  <si>
    <t>enr vlow</t>
  </si>
  <si>
    <t>value</t>
  </si>
  <si>
    <t>% rep</t>
  </si>
  <si>
    <t>% enr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</si>
</sst>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4"/>
              <c:layout>
                <c:manualLayout>
                  <c:x val="-0.107977780675806"/>
                  <c:y val="-2.59795930296936E-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0216390801811051"/>
                  <c:y val="-0.0015190141314729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Sheet1!$A$3:$A$14</c:f>
              <c:numCache>
                <c:formatCode>0.000</c:formatCode>
                <c:ptCount val="12"/>
                <c:pt idx="0">
                  <c:v>0.0</c:v>
                </c:pt>
                <c:pt idx="1">
                  <c:v>0.12</c:v>
                </c:pt>
                <c:pt idx="2">
                  <c:v>0.16</c:v>
                </c:pt>
                <c:pt idx="4">
                  <c:v>0.1884</c:v>
                </c:pt>
                <c:pt idx="5">
                  <c:v>0.1888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xVal>
          <c:yVal>
            <c:numRef>
              <c:f>Sheet1!$F$3:$F$14</c:f>
              <c:numCache>
                <c:formatCode>0.000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4">
                  <c:v>0.579027</c:v>
                </c:pt>
                <c:pt idx="5">
                  <c:v>0.638191</c:v>
                </c:pt>
                <c:pt idx="8">
                  <c:v>0.220313</c:v>
                </c:pt>
                <c:pt idx="9">
                  <c:v>0.220313</c:v>
                </c:pt>
                <c:pt idx="10">
                  <c:v>0.220313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73912"/>
        <c:axId val="2104149160"/>
      </c:scatterChart>
      <c:valAx>
        <c:axId val="2102273912"/>
        <c:scaling>
          <c:orientation val="minMax"/>
          <c:max val="0.192"/>
          <c:min val="0.18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Fraction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of</a:t>
                </a: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 Budget Invested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at Reprocessing Facility</a:t>
                </a:r>
                <a:endParaRPr 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out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104149160"/>
        <c:crosses val="autoZero"/>
        <c:crossBetween val="midCat"/>
      </c:valAx>
      <c:valAx>
        <c:axId val="2104149160"/>
        <c:scaling>
          <c:orientation val="minMax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Payoff for More Vulnerable Facility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102273912"/>
        <c:crossesAt val="0.1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4"/>
              <c:layout>
                <c:manualLayout>
                  <c:x val="-0.107977780675806"/>
                  <c:y val="-2.59795930296936E-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0216390801811051"/>
                  <c:y val="-0.0015190141314729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Sheet1!$A$3:$A$14</c:f>
              <c:numCache>
                <c:formatCode>0.000</c:formatCode>
                <c:ptCount val="12"/>
                <c:pt idx="0">
                  <c:v>0.0</c:v>
                </c:pt>
                <c:pt idx="1">
                  <c:v>0.12</c:v>
                </c:pt>
                <c:pt idx="2">
                  <c:v>0.16</c:v>
                </c:pt>
                <c:pt idx="4">
                  <c:v>0.1884</c:v>
                </c:pt>
                <c:pt idx="5">
                  <c:v>0.1888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xVal>
          <c:yVal>
            <c:numRef>
              <c:f>Sheet1!$F$3:$F$14</c:f>
              <c:numCache>
                <c:formatCode>0.000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4">
                  <c:v>0.579027</c:v>
                </c:pt>
                <c:pt idx="5">
                  <c:v>0.638191</c:v>
                </c:pt>
                <c:pt idx="8">
                  <c:v>0.220313</c:v>
                </c:pt>
                <c:pt idx="9">
                  <c:v>0.220313</c:v>
                </c:pt>
                <c:pt idx="10">
                  <c:v>0.220313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88520"/>
        <c:axId val="2091982792"/>
      </c:scatterChart>
      <c:valAx>
        <c:axId val="2091988520"/>
        <c:scaling>
          <c:logBase val="10.0"/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Fraction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of</a:t>
                </a: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 Budget Invested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at Reprocessing Facility</a:t>
                </a:r>
                <a:endParaRPr 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out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091982792"/>
        <c:crosses val="autoZero"/>
        <c:crossBetween val="midCat"/>
      </c:valAx>
      <c:valAx>
        <c:axId val="2091982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Payoff for More Vulnerable Facility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091988520"/>
        <c:crossesAt val="0.1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mpd="sng"/>
          </c:spPr>
          <c:marker>
            <c:symbol val="none"/>
          </c:marker>
          <c:xVal>
            <c:numRef>
              <c:f>Sheet1!$H$3:$H$16</c:f>
              <c:numCache>
                <c:formatCode>0.000</c:formatCode>
                <c:ptCount val="14"/>
                <c:pt idx="0">
                  <c:v>0.0</c:v>
                </c:pt>
                <c:pt idx="1">
                  <c:v>0.12</c:v>
                </c:pt>
                <c:pt idx="2">
                  <c:v>0.16</c:v>
                </c:pt>
                <c:pt idx="3">
                  <c:v>0.18</c:v>
                </c:pt>
                <c:pt idx="4">
                  <c:v>0.1884</c:v>
                </c:pt>
                <c:pt idx="5" formatCode="General">
                  <c:v>0.189</c:v>
                </c:pt>
                <c:pt idx="6">
                  <c:v>0.1888</c:v>
                </c:pt>
                <c:pt idx="7">
                  <c:v>0.0</c:v>
                </c:pt>
                <c:pt idx="8" formatCode="General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0.8</c:v>
                </c:pt>
                <c:pt idx="12" formatCode="General">
                  <c:v>1.0</c:v>
                </c:pt>
                <c:pt idx="13">
                  <c:v>1.0</c:v>
                </c:pt>
              </c:numCache>
            </c:numRef>
          </c:xVal>
          <c:yVal>
            <c:numRef>
              <c:f>Sheet1!$J$3:$J$16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0.579027</c:v>
                </c:pt>
                <c:pt idx="5">
                  <c:v>0.579027</c:v>
                </c:pt>
                <c:pt idx="6">
                  <c:v>0.638191</c:v>
                </c:pt>
                <c:pt idx="7">
                  <c:v>0.638191</c:v>
                </c:pt>
                <c:pt idx="8">
                  <c:v>0.638191</c:v>
                </c:pt>
                <c:pt idx="9">
                  <c:v>0.220313</c:v>
                </c:pt>
                <c:pt idx="10">
                  <c:v>0.220313</c:v>
                </c:pt>
                <c:pt idx="11">
                  <c:v>0.220313</c:v>
                </c:pt>
                <c:pt idx="12">
                  <c:v>0.220313</c:v>
                </c:pt>
                <c:pt idx="1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82840"/>
        <c:axId val="2053085976"/>
      </c:scatterChart>
      <c:valAx>
        <c:axId val="2053082840"/>
        <c:scaling>
          <c:orientation val="minMax"/>
          <c:max val="1.0"/>
        </c:scaling>
        <c:delete val="0"/>
        <c:axPos val="b"/>
        <c:numFmt formatCode="0.000" sourceLinked="1"/>
        <c:majorTickMark val="out"/>
        <c:minorTickMark val="none"/>
        <c:tickLblPos val="nextTo"/>
        <c:crossAx val="2053085976"/>
        <c:crosses val="autoZero"/>
        <c:crossBetween val="midCat"/>
      </c:valAx>
      <c:valAx>
        <c:axId val="205308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082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" right="0.7" top="0.75" bottom="0.75" header="0.3" footer="0.3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" right="0.7" top="0.75" bottom="0.75" header="0.3" footer="0.3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703235" cy="63126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703235" cy="63126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tabSelected="1" topLeftCell="A8" workbookViewId="0">
      <selection activeCell="J33" sqref="J33"/>
    </sheetView>
  </sheetViews>
  <sheetFormatPr baseColWidth="10" defaultColWidth="8.83203125" defaultRowHeight="14" x14ac:dyDescent="0"/>
  <sheetData>
    <row r="2" spans="1:10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4</v>
      </c>
    </row>
    <row r="3" spans="1:10">
      <c r="A3" s="1">
        <f>B3/SUM(B3:C3)</f>
        <v>0</v>
      </c>
      <c r="B3">
        <v>0</v>
      </c>
      <c r="C3">
        <v>2500</v>
      </c>
      <c r="D3">
        <v>0</v>
      </c>
      <c r="E3" s="1">
        <v>0.63819099999999995</v>
      </c>
      <c r="F3" s="1">
        <f>MIN(D3:E3)</f>
        <v>0</v>
      </c>
      <c r="H3" s="1">
        <f>B3/SUM(B3:C3)</f>
        <v>0</v>
      </c>
      <c r="I3" s="1">
        <f>C3/SUM(B3:C3)</f>
        <v>1</v>
      </c>
      <c r="J3">
        <v>0</v>
      </c>
    </row>
    <row r="4" spans="1:10">
      <c r="A4" s="1">
        <f t="shared" ref="A4:A5" si="0">B4/SUM(B4:C4)</f>
        <v>0.12</v>
      </c>
      <c r="B4">
        <v>300</v>
      </c>
      <c r="C4">
        <v>2200</v>
      </c>
      <c r="D4">
        <v>0</v>
      </c>
      <c r="E4" s="1">
        <v>0.63819099999999995</v>
      </c>
      <c r="F4" s="1">
        <f t="shared" ref="F4:F7" si="1">MIN(D4:E4)</f>
        <v>0</v>
      </c>
      <c r="H4" s="1">
        <f t="shared" ref="H4:H14" si="2">B4/SUM(B4:C4)</f>
        <v>0.12</v>
      </c>
      <c r="I4" s="1">
        <f t="shared" ref="I4:I14" si="3">C4/SUM(B4:C4)</f>
        <v>0.88</v>
      </c>
      <c r="J4">
        <v>0</v>
      </c>
    </row>
    <row r="5" spans="1:10">
      <c r="A5" s="1">
        <f t="shared" si="0"/>
        <v>0.16</v>
      </c>
      <c r="B5">
        <v>400</v>
      </c>
      <c r="C5">
        <v>2100</v>
      </c>
      <c r="D5">
        <v>0</v>
      </c>
      <c r="E5" s="1">
        <v>0.63819099999999995</v>
      </c>
      <c r="F5" s="1">
        <f t="shared" si="1"/>
        <v>0</v>
      </c>
      <c r="H5" s="1">
        <f t="shared" si="2"/>
        <v>0.16</v>
      </c>
      <c r="I5" s="1">
        <f t="shared" si="3"/>
        <v>0.84</v>
      </c>
      <c r="J5">
        <v>0</v>
      </c>
    </row>
    <row r="6" spans="1:10">
      <c r="A6" s="1"/>
      <c r="E6" s="1"/>
      <c r="F6" s="1"/>
      <c r="H6" s="1">
        <v>0.18</v>
      </c>
      <c r="J6">
        <v>0</v>
      </c>
    </row>
    <row r="7" spans="1:10">
      <c r="A7" s="1">
        <f t="shared" ref="A7:A8" si="4">B7/SUM(B7:C7)</f>
        <v>0.18840000000000001</v>
      </c>
      <c r="B7">
        <v>471</v>
      </c>
      <c r="C7">
        <f>2500-B7</f>
        <v>2029</v>
      </c>
      <c r="D7">
        <v>0.57902699999999996</v>
      </c>
      <c r="E7" s="1">
        <v>0.63819099999999995</v>
      </c>
      <c r="F7" s="1">
        <f t="shared" si="1"/>
        <v>0.57902699999999996</v>
      </c>
      <c r="H7" s="1">
        <f>B7/SUM(B7:C7)</f>
        <v>0.18840000000000001</v>
      </c>
      <c r="I7" s="1">
        <f>C7/SUM(B7:C7)</f>
        <v>0.81159999999999999</v>
      </c>
      <c r="J7">
        <v>0.57902699999999996</v>
      </c>
    </row>
    <row r="8" spans="1:10">
      <c r="A8" s="1">
        <f t="shared" si="4"/>
        <v>0.1888</v>
      </c>
      <c r="B8">
        <v>472</v>
      </c>
      <c r="C8">
        <f>2500-B8</f>
        <v>2028</v>
      </c>
      <c r="D8">
        <v>0.96871399999999996</v>
      </c>
      <c r="E8" s="1">
        <v>0.63819099999999995</v>
      </c>
      <c r="F8" s="1">
        <f t="shared" ref="F8:F14" si="5">MIN(D8:E8)</f>
        <v>0.63819099999999995</v>
      </c>
      <c r="H8">
        <v>0.189</v>
      </c>
      <c r="J8">
        <v>0.57902699999999996</v>
      </c>
    </row>
    <row r="9" spans="1:10">
      <c r="A9" s="1"/>
      <c r="E9" s="1"/>
      <c r="F9" s="1"/>
      <c r="H9" s="1">
        <f>B8/SUM(B8:C8)</f>
        <v>0.1888</v>
      </c>
      <c r="I9" s="1">
        <f>C8/SUM(B8:C8)</f>
        <v>0.81120000000000003</v>
      </c>
      <c r="J9">
        <v>0.63819099999999995</v>
      </c>
    </row>
    <row r="10" spans="1:10">
      <c r="A10" s="1"/>
      <c r="E10" s="1"/>
      <c r="F10" s="1"/>
      <c r="H10" s="1" t="e">
        <f>B10/SUM(B10:C10)</f>
        <v>#DIV/0!</v>
      </c>
      <c r="I10" s="1" t="e">
        <f>C10/SUM(B10:C10)</f>
        <v>#DIV/0!</v>
      </c>
      <c r="J10">
        <v>0.63819099999999995</v>
      </c>
    </row>
    <row r="11" spans="1:10">
      <c r="A11" s="1">
        <f t="shared" ref="A11:A14" si="6">B11/SUM(B11:C11)</f>
        <v>0.4</v>
      </c>
      <c r="B11">
        <f>2500-C11</f>
        <v>1000</v>
      </c>
      <c r="C11">
        <v>1500</v>
      </c>
      <c r="D11">
        <v>3.0282439999999999</v>
      </c>
      <c r="E11" s="1">
        <v>0.22031300000000001</v>
      </c>
      <c r="F11" s="1">
        <f t="shared" si="5"/>
        <v>0.22031300000000001</v>
      </c>
      <c r="H11">
        <v>0.4</v>
      </c>
      <c r="J11">
        <v>0.63819099999999995</v>
      </c>
    </row>
    <row r="12" spans="1:10">
      <c r="A12" s="1">
        <f t="shared" si="6"/>
        <v>0.6</v>
      </c>
      <c r="B12">
        <f>2500-C12</f>
        <v>1500</v>
      </c>
      <c r="C12">
        <v>1000</v>
      </c>
      <c r="D12">
        <v>3.798584</v>
      </c>
      <c r="E12" s="1">
        <v>0.22031300000000001</v>
      </c>
      <c r="F12" s="1">
        <f t="shared" si="5"/>
        <v>0.22031300000000001</v>
      </c>
      <c r="H12" s="1">
        <f>B11/SUM(B11:C11)</f>
        <v>0.4</v>
      </c>
      <c r="I12" s="1">
        <f>C11/SUM(B11:C11)</f>
        <v>0.6</v>
      </c>
      <c r="J12">
        <v>0.22031300000000001</v>
      </c>
    </row>
    <row r="13" spans="1:10">
      <c r="A13" s="1">
        <f t="shared" si="6"/>
        <v>0.8</v>
      </c>
      <c r="B13">
        <f>2500-C13</f>
        <v>2000</v>
      </c>
      <c r="C13">
        <v>500</v>
      </c>
      <c r="D13">
        <v>10.527281</v>
      </c>
      <c r="E13" s="1">
        <v>0.22031300000000001</v>
      </c>
      <c r="F13" s="1">
        <f t="shared" si="5"/>
        <v>0.22031300000000001</v>
      </c>
      <c r="H13" s="1">
        <f>B12/SUM(B12:C12)</f>
        <v>0.6</v>
      </c>
      <c r="I13" s="1">
        <f>C12/SUM(B12:C12)</f>
        <v>0.4</v>
      </c>
      <c r="J13">
        <v>0.22031300000000001</v>
      </c>
    </row>
    <row r="14" spans="1:10">
      <c r="A14" s="1">
        <f t="shared" si="6"/>
        <v>1</v>
      </c>
      <c r="B14">
        <f>2500-C14</f>
        <v>2500</v>
      </c>
      <c r="C14">
        <v>0</v>
      </c>
      <c r="D14">
        <v>436.18255599999998</v>
      </c>
      <c r="E14" s="1">
        <v>0</v>
      </c>
      <c r="F14" s="1">
        <f t="shared" si="5"/>
        <v>0</v>
      </c>
      <c r="H14" s="1">
        <f>B13/SUM(B13:C13)</f>
        <v>0.8</v>
      </c>
      <c r="I14" s="1">
        <f>C13/SUM(B13:C13)</f>
        <v>0.2</v>
      </c>
      <c r="J14">
        <v>0.22031300000000001</v>
      </c>
    </row>
    <row r="15" spans="1:10">
      <c r="H15">
        <v>1</v>
      </c>
      <c r="J15">
        <v>0.22031300000000001</v>
      </c>
    </row>
    <row r="16" spans="1:10">
      <c r="H16" s="1">
        <f>B14/SUM(B14:C14)</f>
        <v>1</v>
      </c>
      <c r="I16" s="1">
        <f>C14/SUM(B14:C14)</f>
        <v>0</v>
      </c>
      <c r="J16">
        <v>0</v>
      </c>
    </row>
    <row r="28" spans="10:10">
      <c r="J28">
        <f>1986/2500</f>
        <v>0.7944</v>
      </c>
    </row>
    <row r="29" spans="10:10">
      <c r="J29">
        <f>1896/(1896+472)</f>
        <v>0.80067567567567566</v>
      </c>
    </row>
    <row r="31" spans="10:10">
      <c r="J31">
        <f>472/2500</f>
        <v>0.1888</v>
      </c>
    </row>
    <row r="32" spans="10:10">
      <c r="J32">
        <f>1986/2500</f>
        <v>0.7944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inset</vt:lpstr>
      <vt:lpstr>cost share</vt:lpstr>
      <vt:lpstr>new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itfsa</dc:creator>
  <cp:lastModifiedBy>Rebecca Ward</cp:lastModifiedBy>
  <cp:lastPrinted>2013-06-20T16:36:32Z</cp:lastPrinted>
  <dcterms:created xsi:type="dcterms:W3CDTF">2013-06-20T15:16:28Z</dcterms:created>
  <dcterms:modified xsi:type="dcterms:W3CDTF">2013-07-10T14:07:57Z</dcterms:modified>
</cp:coreProperties>
</file>