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Users\rmwebb\Desktop\webmod\projects\icacos\References\"/>
    </mc:Choice>
  </mc:AlternateContent>
  <bookViews>
    <workbookView xWindow="0" yWindow="0" windowWidth="23235" windowHeight="10890"/>
  </bookViews>
  <sheets>
    <sheet name="Table 1" sheetId="1" r:id="rId1"/>
    <sheet name="mg2meq" sheetId="2" r:id="rId2"/>
  </sheets>
  <definedNames>
    <definedName name="MW_Alk">mg2meq!$C$10</definedName>
    <definedName name="MW_Ca">mg2meq!$C$5</definedName>
    <definedName name="MW_Cl">mg2meq!$C$11</definedName>
    <definedName name="MW_K">mg2meq!$C$8</definedName>
    <definedName name="MW_mg">mg2meq!$C$6</definedName>
    <definedName name="MW_N">mg2meq!$C$9</definedName>
    <definedName name="MW_Na">mg2meq!$C$7</definedName>
    <definedName name="MW_SO4">mg2meq!$C$13</definedName>
  </definedNames>
  <calcPr calcId="152511"/>
</workbook>
</file>

<file path=xl/calcChain.xml><?xml version="1.0" encoding="utf-8"?>
<calcChain xmlns="http://schemas.openxmlformats.org/spreadsheetml/2006/main">
  <c r="I19" i="1" l="1"/>
  <c r="I18" i="1"/>
  <c r="I17" i="1"/>
  <c r="I16" i="1"/>
  <c r="J16" i="1" s="1"/>
  <c r="I15" i="1"/>
  <c r="J15" i="1" s="1"/>
  <c r="I14" i="1"/>
  <c r="J14" i="1" s="1"/>
  <c r="I13" i="1"/>
  <c r="J13" i="1" s="1"/>
  <c r="I12" i="1"/>
  <c r="J12" i="1" s="1"/>
  <c r="F27" i="1" s="1"/>
  <c r="I11" i="1"/>
  <c r="I9" i="1"/>
  <c r="I8" i="1"/>
  <c r="I7" i="1"/>
  <c r="I6" i="1"/>
  <c r="I5" i="1"/>
  <c r="I10" i="1"/>
  <c r="J10" i="1" s="1"/>
  <c r="G27" i="1" s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C27" i="1"/>
  <c r="J9" i="1"/>
  <c r="J7" i="1"/>
  <c r="A27" i="1" s="1"/>
  <c r="J19" i="1"/>
  <c r="J18" i="1"/>
  <c r="J17" i="1"/>
  <c r="J11" i="1"/>
  <c r="H27" i="1" s="1"/>
  <c r="J8" i="1"/>
  <c r="D27" i="1" s="1"/>
  <c r="J6" i="1"/>
  <c r="B27" i="1" s="1"/>
  <c r="J5" i="1"/>
  <c r="F17" i="2"/>
  <c r="F13" i="2"/>
  <c r="F12" i="2"/>
  <c r="F11" i="2"/>
  <c r="F10" i="2"/>
  <c r="F9" i="2"/>
  <c r="F8" i="2"/>
  <c r="F7" i="2"/>
  <c r="F6" i="2"/>
  <c r="F5" i="2"/>
</calcChain>
</file>

<file path=xl/sharedStrings.xml><?xml version="1.0" encoding="utf-8"?>
<sst xmlns="http://schemas.openxmlformats.org/spreadsheetml/2006/main" count="91" uniqueCount="79">
  <si>
    <r>
      <rPr>
        <sz val="8"/>
        <rFont val="Times New Roman"/>
        <family val="18"/>
      </rPr>
      <t>Table 3</t>
    </r>
  </si>
  <si>
    <r>
      <rPr>
        <sz val="8"/>
        <rFont val="Times New Roman"/>
        <family val="18"/>
      </rPr>
      <t>The  relative  contributions of all the  major  components  for  seawater  with S and  t equal  to  35 and  25 1C,  respectively,  derived  using</t>
    </r>
  </si>
  <si>
    <r>
      <rPr>
        <sz val="8"/>
        <rFont val="Times New Roman"/>
        <family val="18"/>
      </rPr>
      <t>fCO</t>
    </r>
    <r>
      <rPr>
        <sz val="5"/>
        <rFont val="Times New Roman"/>
        <family val="18"/>
      </rPr>
      <t xml:space="preserve">2  </t>
    </r>
    <r>
      <rPr>
        <sz val="8"/>
        <rFont val="Times New Roman"/>
        <family val="18"/>
      </rPr>
      <t>¼ 33.74 Pa ¼ 333 matm and TA ¼ 2300 mmol kg</t>
    </r>
    <r>
      <rPr>
        <sz val="5"/>
        <rFont val="Times New Roman"/>
        <family val="18"/>
      </rPr>
      <t>-1</t>
    </r>
  </si>
  <si>
    <r>
      <rPr>
        <sz val="8"/>
        <rFont val="Times New Roman"/>
        <family val="18"/>
      </rPr>
      <t>Solute i          r</t>
    </r>
    <r>
      <rPr>
        <sz val="5"/>
        <rFont val="Times New Roman"/>
        <family val="18"/>
      </rPr>
      <t xml:space="preserve">i                                         </t>
    </r>
    <r>
      <rPr>
        <sz val="8"/>
        <rFont val="Times New Roman"/>
        <family val="18"/>
      </rPr>
      <t>A</t>
    </r>
    <r>
      <rPr>
        <sz val="5"/>
        <rFont val="Times New Roman"/>
        <family val="18"/>
      </rPr>
      <t>i</t>
    </r>
    <r>
      <rPr>
        <sz val="8"/>
        <rFont val="Times New Roman"/>
        <family val="18"/>
      </rPr>
      <t>/(g mol</t>
    </r>
    <r>
      <rPr>
        <sz val="5"/>
        <rFont val="Times New Roman"/>
        <family val="18"/>
      </rPr>
      <t>–1</t>
    </r>
    <r>
      <rPr>
        <sz val="8"/>
        <rFont val="Times New Roman"/>
        <family val="18"/>
      </rPr>
      <t>)            (r</t>
    </r>
    <r>
      <rPr>
        <sz val="5"/>
        <rFont val="Times New Roman"/>
        <family val="18"/>
      </rPr>
      <t>i</t>
    </r>
    <r>
      <rPr>
        <sz val="8"/>
        <rFont val="Times New Roman"/>
        <family val="18"/>
      </rPr>
      <t>/A</t>
    </r>
    <r>
      <rPr>
        <sz val="5"/>
        <rFont val="Times New Roman"/>
        <family val="18"/>
      </rPr>
      <t>i</t>
    </r>
    <r>
      <rPr>
        <sz val="8"/>
        <rFont val="Times New Roman"/>
        <family val="18"/>
      </rPr>
      <t>)/(mol kg</t>
    </r>
    <r>
      <rPr>
        <sz val="5"/>
        <rFont val="Times New Roman"/>
        <family val="18"/>
      </rPr>
      <t>–1</t>
    </r>
    <r>
      <rPr>
        <sz val="8"/>
        <rFont val="Times New Roman"/>
        <family val="18"/>
      </rPr>
      <t>)           10</t>
    </r>
    <r>
      <rPr>
        <sz val="5"/>
        <rFont val="Times New Roman"/>
        <family val="18"/>
      </rPr>
      <t xml:space="preserve">7  </t>
    </r>
    <r>
      <rPr>
        <sz val="8"/>
        <rFont val="Times New Roman"/>
        <family val="18"/>
      </rPr>
      <t>X</t>
    </r>
    <r>
      <rPr>
        <sz val="5"/>
        <rFont val="Times New Roman"/>
        <family val="18"/>
      </rPr>
      <t xml:space="preserve">i                                 </t>
    </r>
    <r>
      <rPr>
        <sz val="8"/>
        <rFont val="Times New Roman"/>
        <family val="18"/>
      </rPr>
      <t>10</t>
    </r>
    <r>
      <rPr>
        <sz val="5"/>
        <rFont val="Times New Roman"/>
        <family val="18"/>
      </rPr>
      <t xml:space="preserve">7  </t>
    </r>
    <r>
      <rPr>
        <sz val="8"/>
        <rFont val="Times New Roman"/>
        <family val="18"/>
      </rPr>
      <t>X</t>
    </r>
    <r>
      <rPr>
        <sz val="5"/>
        <rFont val="Times New Roman"/>
        <family val="18"/>
      </rPr>
      <t xml:space="preserve">i  </t>
    </r>
    <r>
      <rPr>
        <sz val="8"/>
        <rFont val="Times New Roman"/>
        <family val="18"/>
      </rPr>
      <t>(rounded)            10</t>
    </r>
    <r>
      <rPr>
        <sz val="5"/>
        <rFont val="Times New Roman"/>
        <family val="18"/>
      </rPr>
      <t xml:space="preserve">7  </t>
    </r>
    <r>
      <rPr>
        <sz val="8"/>
        <rFont val="Times New Roman"/>
        <family val="18"/>
      </rPr>
      <t>X</t>
    </r>
    <r>
      <rPr>
        <sz val="5"/>
        <rFont val="Times New Roman"/>
        <family val="18"/>
      </rPr>
      <t xml:space="preserve">i  </t>
    </r>
    <r>
      <rPr>
        <sz val="8"/>
        <rFont val="Times New Roman"/>
        <family val="18"/>
      </rPr>
      <t>Z</t>
    </r>
    <r>
      <rPr>
        <sz val="5"/>
        <rFont val="Times New Roman"/>
        <family val="18"/>
      </rPr>
      <t xml:space="preserve">i  </t>
    </r>
    <r>
      <rPr>
        <sz val="8"/>
        <rFont val="Times New Roman"/>
        <family val="18"/>
      </rPr>
      <t>(rounded  X</t>
    </r>
    <r>
      <rPr>
        <sz val="5"/>
        <rFont val="Times New Roman"/>
        <family val="18"/>
      </rPr>
      <t>i</t>
    </r>
    <r>
      <rPr>
        <sz val="8"/>
        <rFont val="Times New Roman"/>
        <family val="18"/>
      </rPr>
      <t>)</t>
    </r>
  </si>
  <si>
    <r>
      <rPr>
        <sz val="8"/>
        <rFont val="Times New Roman"/>
        <family val="18"/>
      </rPr>
      <t>Na</t>
    </r>
    <r>
      <rPr>
        <sz val="5"/>
        <rFont val="Times New Roman"/>
        <family val="18"/>
      </rPr>
      <t>+</t>
    </r>
  </si>
  <si>
    <r>
      <rPr>
        <sz val="8"/>
        <rFont val="Times New Roman"/>
        <family val="18"/>
      </rPr>
      <t>4 188 071</t>
    </r>
  </si>
  <si>
    <r>
      <rPr>
        <sz val="8"/>
        <rFont val="Times New Roman"/>
        <family val="18"/>
      </rPr>
      <t>Mg</t>
    </r>
    <r>
      <rPr>
        <sz val="5"/>
        <rFont val="Times New Roman"/>
        <family val="18"/>
      </rPr>
      <t>2+</t>
    </r>
  </si>
  <si>
    <r>
      <rPr>
        <sz val="8"/>
        <rFont val="Times New Roman"/>
        <family val="18"/>
      </rPr>
      <t>943 356</t>
    </r>
  </si>
  <si>
    <r>
      <rPr>
        <sz val="8"/>
        <rFont val="Times New Roman"/>
        <family val="18"/>
      </rPr>
      <t>Ca</t>
    </r>
    <r>
      <rPr>
        <sz val="5"/>
        <rFont val="Times New Roman"/>
        <family val="18"/>
      </rPr>
      <t>2+</t>
    </r>
  </si>
  <si>
    <r>
      <rPr>
        <sz val="8"/>
        <rFont val="Times New Roman"/>
        <family val="18"/>
      </rPr>
      <t>183 646</t>
    </r>
  </si>
  <si>
    <r>
      <rPr>
        <sz val="8"/>
        <rFont val="Times New Roman"/>
        <family val="18"/>
      </rPr>
      <t>K</t>
    </r>
    <r>
      <rPr>
        <sz val="5"/>
        <rFont val="Times New Roman"/>
        <family val="18"/>
      </rPr>
      <t>+</t>
    </r>
  </si>
  <si>
    <r>
      <rPr>
        <sz val="8"/>
        <rFont val="Times New Roman"/>
        <family val="18"/>
      </rPr>
      <t>91 159</t>
    </r>
  </si>
  <si>
    <r>
      <rPr>
        <sz val="8"/>
        <rFont val="Times New Roman"/>
        <family val="18"/>
      </rPr>
      <t>Sr</t>
    </r>
    <r>
      <rPr>
        <sz val="5"/>
        <rFont val="Times New Roman"/>
        <family val="18"/>
      </rPr>
      <t>2+</t>
    </r>
  </si>
  <si>
    <r>
      <rPr>
        <sz val="8"/>
        <rFont val="Times New Roman"/>
        <family val="18"/>
      </rPr>
      <t>Cl</t>
    </r>
    <r>
      <rPr>
        <sz val="5"/>
        <rFont val="Times New Roman"/>
        <family val="18"/>
      </rPr>
      <t>–</t>
    </r>
  </si>
  <si>
    <r>
      <rPr>
        <sz val="8"/>
        <rFont val="Times New Roman"/>
        <family val="18"/>
      </rPr>
      <t>-4 874 839</t>
    </r>
  </si>
  <si>
    <r>
      <rPr>
        <sz val="8"/>
        <rFont val="Times New Roman"/>
        <family val="18"/>
      </rPr>
      <t>SO</t>
    </r>
    <r>
      <rPr>
        <sz val="5"/>
        <rFont val="Times New Roman"/>
        <family val="18"/>
      </rPr>
      <t>4</t>
    </r>
  </si>
  <si>
    <r>
      <rPr>
        <sz val="8"/>
        <rFont val="Times New Roman"/>
        <family val="18"/>
      </rPr>
      <t>-504 304</t>
    </r>
  </si>
  <si>
    <r>
      <rPr>
        <sz val="8"/>
        <rFont val="Times New Roman"/>
        <family val="18"/>
      </rPr>
      <t>-15 340</t>
    </r>
  </si>
  <si>
    <r>
      <rPr>
        <sz val="8"/>
        <rFont val="Times New Roman"/>
        <family val="18"/>
      </rPr>
      <t>Br</t>
    </r>
    <r>
      <rPr>
        <sz val="5"/>
        <rFont val="Times New Roman"/>
        <family val="18"/>
      </rPr>
      <t>–</t>
    </r>
  </si>
  <si>
    <r>
      <rPr>
        <sz val="8"/>
        <rFont val="Times New Roman"/>
        <family val="18"/>
      </rPr>
      <t>-7520</t>
    </r>
  </si>
  <si>
    <r>
      <rPr>
        <sz val="8"/>
        <rFont val="Times New Roman"/>
        <family val="18"/>
      </rPr>
      <t>CO</t>
    </r>
    <r>
      <rPr>
        <sz val="5"/>
        <rFont val="Times New Roman"/>
        <family val="18"/>
      </rPr>
      <t>3</t>
    </r>
  </si>
  <si>
    <r>
      <rPr>
        <sz val="8"/>
        <rFont val="Times New Roman"/>
        <family val="18"/>
      </rPr>
      <t>-4268</t>
    </r>
  </si>
  <si>
    <r>
      <rPr>
        <sz val="5"/>
        <rFont val="Times New Roman"/>
        <family val="18"/>
      </rPr>
      <t xml:space="preserve">–
</t>
    </r>
    <r>
      <rPr>
        <sz val="8"/>
        <rFont val="Times New Roman"/>
        <family val="18"/>
      </rPr>
      <t>B(OH)</t>
    </r>
    <r>
      <rPr>
        <sz val="5"/>
        <rFont val="Times New Roman"/>
        <family val="18"/>
      </rPr>
      <t>4</t>
    </r>
  </si>
  <si>
    <r>
      <rPr>
        <sz val="8"/>
        <rFont val="Times New Roman"/>
        <family val="18"/>
      </rPr>
      <t>-900</t>
    </r>
  </si>
  <si>
    <r>
      <rPr>
        <sz val="8"/>
        <rFont val="Times New Roman"/>
        <family val="18"/>
      </rPr>
      <t>F</t>
    </r>
    <r>
      <rPr>
        <sz val="5"/>
        <rFont val="Times New Roman"/>
        <family val="18"/>
      </rPr>
      <t>–</t>
    </r>
  </si>
  <si>
    <r>
      <rPr>
        <sz val="8"/>
        <rFont val="Times New Roman"/>
        <family val="18"/>
      </rPr>
      <t>-610</t>
    </r>
  </si>
  <si>
    <r>
      <rPr>
        <sz val="8"/>
        <rFont val="Times New Roman"/>
        <family val="18"/>
      </rPr>
      <t>OH</t>
    </r>
    <r>
      <rPr>
        <sz val="5"/>
        <rFont val="Times New Roman"/>
        <family val="18"/>
      </rPr>
      <t>–</t>
    </r>
  </si>
  <si>
    <r>
      <rPr>
        <sz val="8"/>
        <rFont val="Times New Roman"/>
        <family val="18"/>
      </rPr>
      <t>-71</t>
    </r>
  </si>
  <si>
    <r>
      <rPr>
        <sz val="8"/>
        <rFont val="Times New Roman"/>
        <family val="18"/>
      </rPr>
      <t>B(OH)</t>
    </r>
    <r>
      <rPr>
        <sz val="5"/>
        <rFont val="Times New Roman"/>
        <family val="18"/>
      </rPr>
      <t>3</t>
    </r>
  </si>
  <si>
    <r>
      <rPr>
        <sz val="8"/>
        <rFont val="Times New Roman"/>
        <family val="18"/>
      </rPr>
      <t>CO</t>
    </r>
    <r>
      <rPr>
        <sz val="5"/>
        <rFont val="Times New Roman"/>
        <family val="18"/>
      </rPr>
      <t>2</t>
    </r>
  </si>
  <si>
    <r>
      <rPr>
        <sz val="8"/>
        <rFont val="Times New Roman"/>
        <family val="18"/>
      </rPr>
      <t>Sum</t>
    </r>
  </si>
  <si>
    <r>
      <rPr>
        <sz val="5"/>
        <rFont val="Times New Roman"/>
        <family val="18"/>
      </rPr>
      <t>2–</t>
    </r>
  </si>
  <si>
    <r>
      <rPr>
        <sz val="8"/>
        <rFont val="Times New Roman"/>
        <family val="18"/>
      </rPr>
      <t>The derivation</t>
    </r>
  </si>
  <si>
    <t>umol/L</t>
  </si>
  <si>
    <t>mg/L</t>
  </si>
  <si>
    <t>Mult mg/L by</t>
  </si>
  <si>
    <t>ConvName</t>
  </si>
  <si>
    <t>to get meq/L</t>
  </si>
  <si>
    <t>Ca2eq</t>
  </si>
  <si>
    <t>Mg2eq</t>
  </si>
  <si>
    <t>Na2eq</t>
  </si>
  <si>
    <t>K2eq</t>
  </si>
  <si>
    <t>Amm2eq</t>
  </si>
  <si>
    <t>Alk2eq</t>
  </si>
  <si>
    <t>Cl2eq</t>
  </si>
  <si>
    <t>Nitr2eq</t>
  </si>
  <si>
    <t>Sulf2eq</t>
  </si>
  <si>
    <t>to get mmol/L</t>
  </si>
  <si>
    <t>Si2mol</t>
  </si>
  <si>
    <t>Mol Wt</t>
  </si>
  <si>
    <t>Valence</t>
  </si>
  <si>
    <t>Ca2+</t>
  </si>
  <si>
    <t>Mg2+</t>
  </si>
  <si>
    <t>Na+</t>
  </si>
  <si>
    <t>K+</t>
  </si>
  <si>
    <t>NH4+</t>
  </si>
  <si>
    <t>Alk</t>
  </si>
  <si>
    <t>Cl-</t>
  </si>
  <si>
    <t>NO3-</t>
  </si>
  <si>
    <t>SO42-</t>
  </si>
  <si>
    <t>SiO2</t>
  </si>
  <si>
    <t>N/A</t>
  </si>
  <si>
    <t>Georges [Cl]=</t>
  </si>
  <si>
    <t>uM</t>
  </si>
  <si>
    <t>Murphy and Stallard p99 of Prof Paper</t>
  </si>
  <si>
    <t>Ca</t>
  </si>
  <si>
    <t>Mg</t>
  </si>
  <si>
    <t>Na</t>
  </si>
  <si>
    <t>K</t>
  </si>
  <si>
    <t>Amm</t>
  </si>
  <si>
    <t>Cl</t>
  </si>
  <si>
    <t>S</t>
  </si>
  <si>
    <t>N(5)</t>
  </si>
  <si>
    <t>Si</t>
  </si>
  <si>
    <t>HCO3-</t>
  </si>
  <si>
    <t>pH</t>
  </si>
  <si>
    <t>S(6)</t>
  </si>
  <si>
    <t>Alkalinity</t>
  </si>
  <si>
    <t>Mol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</si>
</sst>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00000;###0.0000000"/>
    <numFmt numFmtId="165" formatCode="###0.00000000;###0.00000000"/>
    <numFmt numFmtId="166" formatCode="###0.0;###0.0"/>
    <numFmt numFmtId="167" formatCode="###0;###0"/>
    <numFmt numFmtId="172" formatCode="0.00000"/>
  </numFmts>
  <fonts count="7" x14ac:knownFonts="1">
    <font>
      <sz val="10"/>
      <color rgb="FF000000"/>
      <name val="Times New Roman"/>
      <charset val="204"/>
    </font>
    <font>
      <sz val="8"/>
      <color rgb="FF000000"/>
      <name val="Times New Roman"/>
      <family val="2"/>
    </font>
    <font>
      <sz val="8"/>
      <name val="Times New Roman"/>
      <family val="18"/>
    </font>
    <font>
      <sz val="5"/>
      <name val="Times New Roman"/>
      <family val="18"/>
    </font>
    <font>
      <sz val="10"/>
      <color rgb="FF000000"/>
      <name val="Times New Roman"/>
      <family val="1"/>
    </font>
    <font>
      <sz val="10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 wrapText="1"/>
    </xf>
    <xf numFmtId="165" fontId="1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166" fontId="1" fillId="2" borderId="0" xfId="0" applyNumberFormat="1" applyFont="1" applyFill="1" applyBorder="1" applyAlignment="1">
      <alignment horizontal="left" vertical="top" wrapText="1"/>
    </xf>
    <xf numFmtId="167" fontId="1" fillId="2" borderId="0" xfId="0" applyNumberFormat="1" applyFont="1" applyFill="1" applyBorder="1" applyAlignment="1">
      <alignment horizontal="left" vertical="top" wrapText="1"/>
    </xf>
    <xf numFmtId="167" fontId="1" fillId="2" borderId="0" xfId="0" applyNumberFormat="1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167" fontId="1" fillId="2" borderId="2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/>
    </xf>
    <xf numFmtId="0" fontId="0" fillId="0" borderId="0" xfId="0"/>
    <xf numFmtId="0" fontId="4" fillId="2" borderId="0" xfId="0" applyFont="1" applyFill="1" applyBorder="1" applyAlignment="1">
      <alignment horizontal="right" vertical="top"/>
    </xf>
    <xf numFmtId="0" fontId="5" fillId="0" borderId="0" xfId="1"/>
    <xf numFmtId="0" fontId="2" fillId="2" borderId="0" xfId="0" applyFont="1" applyFill="1" applyBorder="1" applyAlignment="1">
      <alignment horizontal="left" vertical="top" wrapText="1"/>
    </xf>
    <xf numFmtId="172" fontId="6" fillId="2" borderId="0" xfId="0" applyNumberFormat="1" applyFont="1" applyFill="1" applyBorder="1" applyAlignment="1">
      <alignment horizontal="left" vertical="center"/>
    </xf>
    <xf numFmtId="11" fontId="0" fillId="2" borderId="0" xfId="0" applyNumberFormat="1" applyFill="1" applyBorder="1" applyAlignment="1">
      <alignment horizontal="left" vertical="top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175" zoomScaleNormal="175" workbookViewId="0">
      <selection activeCell="D24" sqref="D24"/>
    </sheetView>
  </sheetViews>
  <sheetFormatPr defaultRowHeight="12.75" x14ac:dyDescent="0.2"/>
  <cols>
    <col min="1" max="1" width="10" customWidth="1"/>
    <col min="2" max="2" width="12.83203125" customWidth="1"/>
    <col min="3" max="3" width="14.83203125" customWidth="1"/>
    <col min="4" max="4" width="18" customWidth="1"/>
    <col min="5" max="5" width="14.6640625" customWidth="1"/>
    <col min="6" max="6" width="15.83203125" customWidth="1"/>
    <col min="7" max="7" width="23.33203125" customWidth="1"/>
    <col min="8" max="8" width="10" customWidth="1"/>
  </cols>
  <sheetData>
    <row r="1" spans="1:11" ht="14.25" customHeight="1" x14ac:dyDescent="0.2">
      <c r="A1" t="s">
        <v>0</v>
      </c>
      <c r="H1" s="15" t="s">
        <v>64</v>
      </c>
    </row>
    <row r="2" spans="1:11" ht="11.1" customHeight="1" x14ac:dyDescent="0.2">
      <c r="A2" t="s">
        <v>1</v>
      </c>
      <c r="I2" s="17" t="s">
        <v>62</v>
      </c>
      <c r="J2">
        <v>455</v>
      </c>
      <c r="K2" t="s">
        <v>63</v>
      </c>
    </row>
    <row r="3" spans="1:11" ht="12.95" customHeight="1" x14ac:dyDescent="0.2">
      <c r="A3" t="s">
        <v>2</v>
      </c>
    </row>
    <row r="4" spans="1:11" ht="12.95" customHeight="1" x14ac:dyDescent="0.2">
      <c r="A4" t="s">
        <v>3</v>
      </c>
      <c r="H4" t="s">
        <v>78</v>
      </c>
      <c r="I4" s="15" t="s">
        <v>33</v>
      </c>
      <c r="J4" s="15" t="s">
        <v>34</v>
      </c>
      <c r="K4" s="15"/>
    </row>
    <row r="5" spans="1:11" x14ac:dyDescent="0.2">
      <c r="A5" s="1" t="s">
        <v>4</v>
      </c>
      <c r="B5" s="2">
        <v>0.5564924</v>
      </c>
      <c r="C5" s="3">
        <v>22.989769280000001</v>
      </c>
      <c r="D5" s="2">
        <v>24.206088900000001</v>
      </c>
      <c r="E5" s="1">
        <v>4188071.5</v>
      </c>
      <c r="F5" s="1">
        <v>4188071</v>
      </c>
      <c r="G5" s="14" t="s">
        <v>5</v>
      </c>
      <c r="H5">
        <f>E5/$E$10</f>
        <v>0.85911998035463277</v>
      </c>
      <c r="I5">
        <f t="shared" ref="I5:I9" si="0">$J$2*H5</f>
        <v>390.89959106135791</v>
      </c>
      <c r="J5">
        <f t="shared" ref="J5:J9" si="1">I5/1000*C5</f>
        <v>8.9866914101469693</v>
      </c>
    </row>
    <row r="6" spans="1:11" x14ac:dyDescent="0.2">
      <c r="A6" s="4" t="s">
        <v>6</v>
      </c>
      <c r="B6" s="5">
        <v>6.6259999999999999E-2</v>
      </c>
      <c r="C6" s="6">
        <v>24.305</v>
      </c>
      <c r="D6" s="5">
        <v>2.7261880000000001</v>
      </c>
      <c r="E6" s="4">
        <v>471677.6</v>
      </c>
      <c r="F6" s="4">
        <v>471678</v>
      </c>
      <c r="G6" s="7" t="s">
        <v>7</v>
      </c>
      <c r="H6">
        <f t="shared" ref="H6:H20" si="2">E6/$E$10</f>
        <v>9.6757576952953242E-2</v>
      </c>
      <c r="I6">
        <f t="shared" si="0"/>
        <v>44.024697513593722</v>
      </c>
      <c r="J6">
        <f t="shared" si="1"/>
        <v>1.0700202730678954</v>
      </c>
    </row>
    <row r="7" spans="1:11" x14ac:dyDescent="0.2">
      <c r="A7" s="4" t="s">
        <v>8</v>
      </c>
      <c r="B7" s="5">
        <v>2.1270000000000001E-2</v>
      </c>
      <c r="C7" s="6">
        <v>40.078000000000003</v>
      </c>
      <c r="D7" s="5">
        <v>0.5307151</v>
      </c>
      <c r="E7" s="4">
        <v>91822.9</v>
      </c>
      <c r="F7" s="4">
        <v>91823</v>
      </c>
      <c r="G7" s="7" t="s">
        <v>9</v>
      </c>
      <c r="H7">
        <f t="shared" si="2"/>
        <v>1.8836089126965813E-2</v>
      </c>
      <c r="I7">
        <f t="shared" si="0"/>
        <v>8.5704205527694448</v>
      </c>
      <c r="J7">
        <f t="shared" si="1"/>
        <v>0.34348531491389384</v>
      </c>
    </row>
    <row r="8" spans="1:11" x14ac:dyDescent="0.2">
      <c r="A8" s="4" t="s">
        <v>10</v>
      </c>
      <c r="B8" s="5">
        <v>2.06E-2</v>
      </c>
      <c r="C8" s="6">
        <v>39.098300000000002</v>
      </c>
      <c r="D8" s="5">
        <v>0.52687709999999999</v>
      </c>
      <c r="E8" s="4">
        <v>91158.8</v>
      </c>
      <c r="F8" s="4">
        <v>91159</v>
      </c>
      <c r="G8" s="7" t="s">
        <v>11</v>
      </c>
      <c r="H8">
        <f t="shared" si="2"/>
        <v>1.8699858984057915E-2</v>
      </c>
      <c r="I8">
        <f t="shared" si="0"/>
        <v>8.5084358377463509</v>
      </c>
      <c r="J8">
        <f t="shared" si="1"/>
        <v>0.33266537691495818</v>
      </c>
    </row>
    <row r="9" spans="1:11" x14ac:dyDescent="0.2">
      <c r="A9" s="4" t="s">
        <v>12</v>
      </c>
      <c r="B9" s="5">
        <v>4.0999999999999999E-4</v>
      </c>
      <c r="C9" s="6">
        <v>87.62</v>
      </c>
      <c r="D9" s="5">
        <v>4.6793E-3</v>
      </c>
      <c r="E9" s="8">
        <v>809.6</v>
      </c>
      <c r="F9" s="9">
        <v>810</v>
      </c>
      <c r="G9" s="10">
        <v>1620</v>
      </c>
      <c r="H9">
        <f t="shared" si="2"/>
        <v>1.6607728308724211E-4</v>
      </c>
      <c r="I9">
        <f t="shared" si="0"/>
        <v>7.5565163804695162E-2</v>
      </c>
      <c r="J9">
        <f t="shared" si="1"/>
        <v>6.6210196525673904E-3</v>
      </c>
    </row>
    <row r="10" spans="1:11" x14ac:dyDescent="0.2">
      <c r="A10" s="4" t="s">
        <v>13</v>
      </c>
      <c r="B10" s="5">
        <v>0.99890409999999996</v>
      </c>
      <c r="C10" s="6">
        <v>35.453000000000003</v>
      </c>
      <c r="D10" s="5">
        <v>28.175446399999998</v>
      </c>
      <c r="E10" s="4">
        <v>4874838.9000000004</v>
      </c>
      <c r="F10" s="4">
        <v>4874839</v>
      </c>
      <c r="G10" s="7" t="s">
        <v>14</v>
      </c>
      <c r="H10">
        <f t="shared" si="2"/>
        <v>1</v>
      </c>
      <c r="I10">
        <f>$J$2*H10</f>
        <v>455</v>
      </c>
      <c r="J10">
        <f>I10/1000*C10</f>
        <v>16.131115000000001</v>
      </c>
    </row>
    <row r="11" spans="1:11" x14ac:dyDescent="0.2">
      <c r="A11" s="4" t="s">
        <v>15</v>
      </c>
      <c r="B11" s="5">
        <v>0.14000000000000001</v>
      </c>
      <c r="C11" s="6">
        <v>96.062600000000003</v>
      </c>
      <c r="D11" s="5">
        <v>1.4573830000000001</v>
      </c>
      <c r="E11" s="4">
        <v>252152.4</v>
      </c>
      <c r="F11" s="4">
        <v>252152</v>
      </c>
      <c r="G11" s="7" t="s">
        <v>16</v>
      </c>
      <c r="H11">
        <f t="shared" si="2"/>
        <v>5.1725278552281997E-2</v>
      </c>
      <c r="I11">
        <f t="shared" ref="I11:I19" si="3">$J$2*H11</f>
        <v>23.535001741288308</v>
      </c>
      <c r="J11">
        <f t="shared" ref="J11:J19" si="4">I11/1000*C11</f>
        <v>2.2608334582726823</v>
      </c>
    </row>
    <row r="12" spans="1:11" x14ac:dyDescent="0.2">
      <c r="A12" s="19" t="s">
        <v>74</v>
      </c>
      <c r="B12" s="5">
        <v>5.4099999999999999E-3</v>
      </c>
      <c r="C12" s="6">
        <v>61.016840000000002</v>
      </c>
      <c r="D12" s="5">
        <v>8.8664000000000007E-2</v>
      </c>
      <c r="E12" s="4">
        <v>15340.4</v>
      </c>
      <c r="F12" s="4">
        <v>15340</v>
      </c>
      <c r="G12" s="7" t="s">
        <v>17</v>
      </c>
      <c r="H12">
        <f t="shared" si="2"/>
        <v>3.1468527093274812E-3</v>
      </c>
      <c r="I12">
        <f t="shared" si="3"/>
        <v>1.4318179827440038</v>
      </c>
      <c r="J12">
        <f t="shared" si="4"/>
        <v>8.7365008762213647E-2</v>
      </c>
    </row>
    <row r="13" spans="1:11" x14ac:dyDescent="0.2">
      <c r="A13" s="4" t="s">
        <v>18</v>
      </c>
      <c r="B13" s="5">
        <v>3.473E-3</v>
      </c>
      <c r="C13" s="6">
        <v>79.903999999999996</v>
      </c>
      <c r="D13" s="5">
        <v>4.3464700000000002E-2</v>
      </c>
      <c r="E13" s="8">
        <v>7520.1</v>
      </c>
      <c r="F13" s="9">
        <v>7520</v>
      </c>
      <c r="G13" s="7" t="s">
        <v>19</v>
      </c>
      <c r="H13">
        <f t="shared" si="2"/>
        <v>1.5426355935577686E-3</v>
      </c>
      <c r="I13">
        <f t="shared" si="3"/>
        <v>0.70189919506878473</v>
      </c>
      <c r="J13">
        <f t="shared" si="4"/>
        <v>5.6084553282776173E-2</v>
      </c>
    </row>
    <row r="14" spans="1:11" x14ac:dyDescent="0.2">
      <c r="A14" s="4" t="s">
        <v>20</v>
      </c>
      <c r="B14" s="5">
        <v>7.3999999999999999E-4</v>
      </c>
      <c r="C14" s="6">
        <v>60.008899999999997</v>
      </c>
      <c r="D14" s="5">
        <v>1.23315E-2</v>
      </c>
      <c r="E14" s="8">
        <v>2133.6</v>
      </c>
      <c r="F14" s="9">
        <v>2134</v>
      </c>
      <c r="G14" s="7" t="s">
        <v>21</v>
      </c>
      <c r="H14">
        <f t="shared" si="2"/>
        <v>4.3767600197003429E-4</v>
      </c>
      <c r="I14">
        <f t="shared" si="3"/>
        <v>0.19914258089636561</v>
      </c>
      <c r="J14">
        <f t="shared" si="4"/>
        <v>1.1950327222751913E-2</v>
      </c>
    </row>
    <row r="15" spans="1:11" ht="19.5" x14ac:dyDescent="0.2">
      <c r="A15" s="4" t="s">
        <v>22</v>
      </c>
      <c r="B15" s="5">
        <v>4.0999999999999999E-4</v>
      </c>
      <c r="C15" s="6">
        <v>78.840360000000004</v>
      </c>
      <c r="D15" s="5">
        <v>5.2004E-3</v>
      </c>
      <c r="E15" s="8">
        <v>899.8</v>
      </c>
      <c r="F15" s="9">
        <v>900</v>
      </c>
      <c r="G15" s="7" t="s">
        <v>23</v>
      </c>
      <c r="H15">
        <f t="shared" si="2"/>
        <v>1.8458045864859244E-4</v>
      </c>
      <c r="I15">
        <f t="shared" si="3"/>
        <v>8.3984108685109554E-2</v>
      </c>
      <c r="J15">
        <f t="shared" si="4"/>
        <v>6.6213373630131644E-3</v>
      </c>
    </row>
    <row r="16" spans="1:11" x14ac:dyDescent="0.2">
      <c r="A16" s="4" t="s">
        <v>24</v>
      </c>
      <c r="B16" s="5">
        <v>6.7000000000000002E-5</v>
      </c>
      <c r="C16" s="6">
        <v>18.998403199999998</v>
      </c>
      <c r="D16" s="5">
        <v>3.5266E-3</v>
      </c>
      <c r="E16" s="8">
        <v>610.20000000000005</v>
      </c>
      <c r="F16" s="9">
        <v>610</v>
      </c>
      <c r="G16" s="7" t="s">
        <v>25</v>
      </c>
      <c r="H16">
        <f t="shared" si="2"/>
        <v>1.2517336726758293E-4</v>
      </c>
      <c r="I16">
        <f t="shared" si="3"/>
        <v>5.6953882106750231E-2</v>
      </c>
      <c r="J16">
        <f t="shared" si="4"/>
        <v>1.0820328160693062E-3</v>
      </c>
    </row>
    <row r="17" spans="1:10" x14ac:dyDescent="0.2">
      <c r="A17" s="4" t="s">
        <v>26</v>
      </c>
      <c r="B17" s="5">
        <v>6.9999999999999999E-6</v>
      </c>
      <c r="C17" s="6">
        <v>17.007339999999999</v>
      </c>
      <c r="D17" s="5">
        <v>4.1159999999999998E-4</v>
      </c>
      <c r="E17" s="8">
        <v>71.2</v>
      </c>
      <c r="F17" s="9">
        <v>71</v>
      </c>
      <c r="G17" s="7" t="s">
        <v>27</v>
      </c>
      <c r="H17">
        <f t="shared" si="2"/>
        <v>1.4605610864391846E-5</v>
      </c>
      <c r="I17">
        <f t="shared" si="3"/>
        <v>6.6455529432982901E-3</v>
      </c>
      <c r="J17">
        <f t="shared" si="4"/>
        <v>1.1302317839467473E-4</v>
      </c>
    </row>
    <row r="18" spans="1:10" x14ac:dyDescent="0.2">
      <c r="A18" s="4" t="s">
        <v>28</v>
      </c>
      <c r="B18" s="5">
        <v>1.003E-3</v>
      </c>
      <c r="C18" s="6">
        <v>61.833019999999998</v>
      </c>
      <c r="D18" s="5">
        <v>1.6221099999999999E-2</v>
      </c>
      <c r="E18" s="8">
        <v>2806.5</v>
      </c>
      <c r="F18" s="9">
        <v>2807</v>
      </c>
      <c r="G18" s="10">
        <v>0</v>
      </c>
      <c r="H18">
        <f t="shared" si="2"/>
        <v>5.7571133273758024E-4</v>
      </c>
      <c r="I18">
        <f t="shared" si="3"/>
        <v>0.261948656395599</v>
      </c>
      <c r="J18">
        <f t="shared" si="4"/>
        <v>1.61970765098822E-2</v>
      </c>
    </row>
    <row r="19" spans="1:10" x14ac:dyDescent="0.2">
      <c r="A19" s="4" t="s">
        <v>29</v>
      </c>
      <c r="B19" s="5">
        <v>2.1999999999999999E-5</v>
      </c>
      <c r="C19" s="6">
        <v>44.009500000000003</v>
      </c>
      <c r="D19" s="5">
        <v>4.9989999999999995E-4</v>
      </c>
      <c r="E19" s="8">
        <v>86.5</v>
      </c>
      <c r="F19" s="9">
        <v>86</v>
      </c>
      <c r="G19" s="10">
        <v>0</v>
      </c>
      <c r="H19">
        <f t="shared" si="2"/>
        <v>1.774417612036369E-5</v>
      </c>
      <c r="I19">
        <f t="shared" si="3"/>
        <v>8.0736001347654785E-3</v>
      </c>
      <c r="J19">
        <f t="shared" si="4"/>
        <v>3.5531510513096132E-4</v>
      </c>
    </row>
    <row r="20" spans="1:10" x14ac:dyDescent="0.2">
      <c r="A20" s="11" t="s">
        <v>30</v>
      </c>
      <c r="B20" s="12">
        <v>1.8150685</v>
      </c>
      <c r="C20" s="11"/>
      <c r="D20" s="12">
        <v>57.797697700000001</v>
      </c>
      <c r="E20" s="11">
        <v>10000000</v>
      </c>
      <c r="F20" s="11">
        <v>10000000</v>
      </c>
      <c r="G20" s="13">
        <v>0</v>
      </c>
      <c r="H20">
        <f t="shared" si="2"/>
        <v>2.0513498405044728</v>
      </c>
    </row>
    <row r="21" spans="1:10" x14ac:dyDescent="0.2">
      <c r="A21" t="s">
        <v>31</v>
      </c>
    </row>
    <row r="22" spans="1:10" x14ac:dyDescent="0.2">
      <c r="A22" t="s">
        <v>31</v>
      </c>
    </row>
    <row r="23" spans="1:10" ht="11.1" customHeight="1" x14ac:dyDescent="0.2">
      <c r="A23" t="s">
        <v>32</v>
      </c>
    </row>
    <row r="26" spans="1:10" x14ac:dyDescent="0.2">
      <c r="A26" s="18" t="s">
        <v>65</v>
      </c>
      <c r="B26" s="18" t="s">
        <v>66</v>
      </c>
      <c r="C26" s="18" t="s">
        <v>67</v>
      </c>
      <c r="D26" s="18" t="s">
        <v>68</v>
      </c>
      <c r="E26" s="18" t="s">
        <v>69</v>
      </c>
      <c r="F26" s="18" t="s">
        <v>56</v>
      </c>
      <c r="G26" s="18" t="s">
        <v>70</v>
      </c>
      <c r="H26" s="18" t="s">
        <v>71</v>
      </c>
      <c r="I26" s="18" t="s">
        <v>72</v>
      </c>
      <c r="J26" s="18" t="s">
        <v>73</v>
      </c>
    </row>
    <row r="27" spans="1:10" x14ac:dyDescent="0.2">
      <c r="A27">
        <f>J7</f>
        <v>0.34348531491389384</v>
      </c>
      <c r="B27">
        <f>J6</f>
        <v>1.0700202730678954</v>
      </c>
      <c r="C27">
        <f>J5</f>
        <v>8.9866914101469693</v>
      </c>
      <c r="D27">
        <f>J8</f>
        <v>0.33266537691495818</v>
      </c>
      <c r="F27">
        <f>SUM(J12:J14)</f>
        <v>0.15539988926774173</v>
      </c>
      <c r="G27">
        <f>J10</f>
        <v>16.131115000000001</v>
      </c>
      <c r="H27">
        <f>J11</f>
        <v>2.2608334582726823</v>
      </c>
    </row>
    <row r="30" spans="1:10" ht="15" x14ac:dyDescent="0.2">
      <c r="A30" t="s">
        <v>77</v>
      </c>
      <c r="B30" s="20">
        <v>9.6763793799999998E-2</v>
      </c>
    </row>
    <row r="31" spans="1:10" ht="15" x14ac:dyDescent="0.2">
      <c r="A31" t="s">
        <v>65</v>
      </c>
      <c r="B31" s="20">
        <v>0.3431140781</v>
      </c>
    </row>
    <row r="32" spans="1:10" ht="15" x14ac:dyDescent="0.2">
      <c r="A32" t="s">
        <v>70</v>
      </c>
      <c r="B32" s="20">
        <v>16.12815325</v>
      </c>
    </row>
    <row r="33" spans="1:2" ht="15" x14ac:dyDescent="0.2">
      <c r="A33" t="s">
        <v>68</v>
      </c>
      <c r="B33" s="20">
        <v>0.33212910159999998</v>
      </c>
    </row>
    <row r="34" spans="1:2" ht="15" x14ac:dyDescent="0.2">
      <c r="A34" t="s">
        <v>66</v>
      </c>
      <c r="B34" s="20">
        <v>1.075029751</v>
      </c>
    </row>
    <row r="35" spans="1:2" ht="15" x14ac:dyDescent="0.2">
      <c r="A35" t="s">
        <v>67</v>
      </c>
      <c r="B35" s="20">
        <v>1.016564617</v>
      </c>
    </row>
    <row r="36" spans="1:2" ht="15" x14ac:dyDescent="0.2">
      <c r="A36" s="15" t="s">
        <v>76</v>
      </c>
      <c r="B36" s="20">
        <v>2.2569133670000001</v>
      </c>
    </row>
    <row r="37" spans="1:2" ht="15" x14ac:dyDescent="0.2">
      <c r="A37" t="s">
        <v>73</v>
      </c>
      <c r="B37" s="20">
        <v>3.561795428E-3</v>
      </c>
    </row>
    <row r="38" spans="1:2" x14ac:dyDescent="0.2">
      <c r="A38" t="s">
        <v>75</v>
      </c>
      <c r="B38" s="21">
        <v>7.4920017100000003</v>
      </c>
    </row>
  </sheetData>
  <pageMargins left="0.25" right="0.25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P11" sqref="P11"/>
    </sheetView>
  </sheetViews>
  <sheetFormatPr defaultRowHeight="12.75" x14ac:dyDescent="0.2"/>
  <sheetData>
    <row r="3" spans="2:6" x14ac:dyDescent="0.2">
      <c r="B3" s="16"/>
      <c r="C3" s="16"/>
      <c r="D3" s="16"/>
      <c r="E3" s="16"/>
      <c r="F3" s="16" t="s">
        <v>35</v>
      </c>
    </row>
    <row r="4" spans="2:6" x14ac:dyDescent="0.2">
      <c r="B4" s="16"/>
      <c r="C4" s="16" t="s">
        <v>49</v>
      </c>
      <c r="D4" s="16" t="s">
        <v>50</v>
      </c>
      <c r="E4" s="16" t="s">
        <v>36</v>
      </c>
      <c r="F4" s="16" t="s">
        <v>37</v>
      </c>
    </row>
    <row r="5" spans="2:6" x14ac:dyDescent="0.2">
      <c r="B5" s="16" t="s">
        <v>51</v>
      </c>
      <c r="C5" s="16">
        <v>40.078000000000003</v>
      </c>
      <c r="D5" s="16">
        <v>2</v>
      </c>
      <c r="E5" s="16" t="s">
        <v>38</v>
      </c>
      <c r="F5" s="16">
        <f>1/C5*D5</f>
        <v>4.9902689754977789E-2</v>
      </c>
    </row>
    <row r="6" spans="2:6" x14ac:dyDescent="0.2">
      <c r="B6" s="16" t="s">
        <v>52</v>
      </c>
      <c r="C6" s="16">
        <v>24.305</v>
      </c>
      <c r="D6" s="16">
        <v>2</v>
      </c>
      <c r="E6" s="16" t="s">
        <v>39</v>
      </c>
      <c r="F6" s="16">
        <f t="shared" ref="F6:F13" si="0">1/C6*D6</f>
        <v>8.2287595145031894E-2</v>
      </c>
    </row>
    <row r="7" spans="2:6" x14ac:dyDescent="0.2">
      <c r="B7" s="16" t="s">
        <v>53</v>
      </c>
      <c r="C7" s="16">
        <v>22.98977</v>
      </c>
      <c r="D7" s="16">
        <v>1</v>
      </c>
      <c r="E7" s="16" t="s">
        <v>40</v>
      </c>
      <c r="F7" s="16">
        <f t="shared" si="0"/>
        <v>4.349760784905634E-2</v>
      </c>
    </row>
    <row r="8" spans="2:6" x14ac:dyDescent="0.2">
      <c r="B8" s="16" t="s">
        <v>54</v>
      </c>
      <c r="C8" s="16">
        <v>39.098300000000002</v>
      </c>
      <c r="D8" s="16">
        <v>1</v>
      </c>
      <c r="E8" s="16" t="s">
        <v>41</v>
      </c>
      <c r="F8" s="16">
        <f t="shared" si="0"/>
        <v>2.5576559594662682E-2</v>
      </c>
    </row>
    <row r="9" spans="2:6" x14ac:dyDescent="0.2">
      <c r="B9" s="16" t="s">
        <v>55</v>
      </c>
      <c r="C9" s="16">
        <v>14.007</v>
      </c>
      <c r="D9" s="16">
        <v>1</v>
      </c>
      <c r="E9" s="16" t="s">
        <v>42</v>
      </c>
      <c r="F9" s="16">
        <f t="shared" si="0"/>
        <v>7.1392874991075897E-2</v>
      </c>
    </row>
    <row r="10" spans="2:6" x14ac:dyDescent="0.2">
      <c r="B10" s="16" t="s">
        <v>56</v>
      </c>
      <c r="C10" s="16">
        <v>50</v>
      </c>
      <c r="D10" s="16">
        <v>1</v>
      </c>
      <c r="E10" s="16" t="s">
        <v>43</v>
      </c>
      <c r="F10" s="16">
        <f t="shared" si="0"/>
        <v>0.02</v>
      </c>
    </row>
    <row r="11" spans="2:6" x14ac:dyDescent="0.2">
      <c r="B11" s="16" t="s">
        <v>57</v>
      </c>
      <c r="C11" s="16">
        <v>35.4527</v>
      </c>
      <c r="D11" s="16">
        <v>1</v>
      </c>
      <c r="E11" s="16" t="s">
        <v>44</v>
      </c>
      <c r="F11" s="16">
        <f t="shared" si="0"/>
        <v>2.8206596394632848E-2</v>
      </c>
    </row>
    <row r="12" spans="2:6" x14ac:dyDescent="0.2">
      <c r="B12" s="16" t="s">
        <v>58</v>
      </c>
      <c r="C12" s="16">
        <v>14.007</v>
      </c>
      <c r="D12" s="16">
        <v>1</v>
      </c>
      <c r="E12" s="16" t="s">
        <v>45</v>
      </c>
      <c r="F12" s="16">
        <f t="shared" si="0"/>
        <v>7.1392874991075897E-2</v>
      </c>
    </row>
    <row r="13" spans="2:6" x14ac:dyDescent="0.2">
      <c r="B13" s="16" t="s">
        <v>59</v>
      </c>
      <c r="C13" s="16">
        <v>96.114898999999994</v>
      </c>
      <c r="D13" s="16">
        <v>2</v>
      </c>
      <c r="E13" s="16" t="s">
        <v>46</v>
      </c>
      <c r="F13" s="16">
        <f t="shared" si="0"/>
        <v>2.0808428462272016E-2</v>
      </c>
    </row>
    <row r="14" spans="2:6" x14ac:dyDescent="0.2">
      <c r="B14" s="16"/>
      <c r="C14" s="16"/>
      <c r="D14" s="16"/>
      <c r="E14" s="16"/>
      <c r="F14" s="16"/>
    </row>
    <row r="15" spans="2:6" x14ac:dyDescent="0.2">
      <c r="B15" s="16"/>
      <c r="C15" s="16"/>
      <c r="D15" s="16"/>
      <c r="E15" s="16"/>
      <c r="F15" s="16" t="s">
        <v>35</v>
      </c>
    </row>
    <row r="16" spans="2:6" x14ac:dyDescent="0.2">
      <c r="B16" s="16"/>
      <c r="C16" s="16" t="s">
        <v>49</v>
      </c>
      <c r="D16" s="16" t="s">
        <v>50</v>
      </c>
      <c r="E16" s="16" t="s">
        <v>36</v>
      </c>
      <c r="F16" s="16" t="s">
        <v>47</v>
      </c>
    </row>
    <row r="17" spans="2:6" x14ac:dyDescent="0.2">
      <c r="B17" s="16" t="s">
        <v>60</v>
      </c>
      <c r="C17" s="16">
        <v>60.084000000000003</v>
      </c>
      <c r="D17" s="16" t="s">
        <v>61</v>
      </c>
      <c r="E17" s="16" t="s">
        <v>48</v>
      </c>
      <c r="F17" s="16">
        <f>1/C17</f>
        <v>1.6643365954330604E-2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Table 1</vt:lpstr>
      <vt:lpstr>mg2meq</vt:lpstr>
      <vt:lpstr>MW_Alk</vt:lpstr>
      <vt:lpstr>MW_Ca</vt:lpstr>
      <vt:lpstr>MW_Cl</vt:lpstr>
      <vt:lpstr>MW_K</vt:lpstr>
      <vt:lpstr>MW_mg</vt:lpstr>
      <vt:lpstr>MW_N</vt:lpstr>
      <vt:lpstr>MW_Na</vt:lpstr>
      <vt:lpstr>MW_SO4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doi:10.1016/j.dsr.2007.10.001</dc:title>
  <cp:lastModifiedBy>Richard M Webb</cp:lastModifiedBy>
  <cp:lastPrinted>2015-07-09T22:26:02Z</cp:lastPrinted>
  <dcterms:created xsi:type="dcterms:W3CDTF">2015-04-03T10:02:40Z</dcterms:created>
  <dcterms:modified xsi:type="dcterms:W3CDTF">2015-07-09T23:05:46Z</dcterms:modified>
</cp:coreProperties>
</file>