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cole/bin/adventofcode/4/"/>
    </mc:Choice>
  </mc:AlternateContent>
  <xr:revisionPtr revIDLastSave="0" documentId="13_ncr:1_{4DA8E987-5889-264D-8153-75542ED22453}" xr6:coauthVersionLast="45" xr6:coauthVersionMax="45" xr10:uidLastSave="{00000000-0000-0000-0000-000000000000}"/>
  <bookViews>
    <workbookView xWindow="6700" yWindow="1700" windowWidth="34800" windowHeight="19220" xr2:uid="{9AFBFD2D-A4F9-0142-833C-2A8DE3165374}"/>
  </bookViews>
  <sheets>
    <sheet name="Sheet1" sheetId="1" r:id="rId1"/>
    <sheet name="Sheet2" sheetId="2" r:id="rId2"/>
  </sheets>
  <definedNames>
    <definedName name="_xlnm._FilterDatabase" localSheetId="0" hidden="1">Sheet1!$A$1:$S$255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H253" i="1"/>
  <c r="H251" i="1"/>
  <c r="H246" i="1"/>
  <c r="H243" i="1"/>
  <c r="H242" i="1"/>
  <c r="H240" i="1"/>
  <c r="H239" i="1"/>
  <c r="H238" i="1"/>
  <c r="H232" i="1"/>
  <c r="H229" i="1"/>
  <c r="H228" i="1"/>
  <c r="H227" i="1"/>
  <c r="H224" i="1"/>
  <c r="H223" i="1"/>
  <c r="H222" i="1"/>
  <c r="H217" i="1"/>
  <c r="H213" i="1"/>
  <c r="H209" i="1"/>
  <c r="H208" i="1"/>
  <c r="H206" i="1"/>
  <c r="H204" i="1"/>
  <c r="H203" i="1"/>
  <c r="H201" i="1"/>
  <c r="H199" i="1"/>
  <c r="H198" i="1"/>
  <c r="H196" i="1"/>
  <c r="H192" i="1"/>
  <c r="H189" i="1"/>
  <c r="H188" i="1"/>
  <c r="H184" i="1"/>
  <c r="H182" i="1"/>
  <c r="H180" i="1"/>
  <c r="H177" i="1"/>
  <c r="H174" i="1"/>
  <c r="H170" i="1"/>
  <c r="H168" i="1"/>
  <c r="H163" i="1"/>
  <c r="H161" i="1"/>
  <c r="H160" i="1"/>
  <c r="H158" i="1"/>
  <c r="H156" i="1"/>
  <c r="H154" i="1"/>
  <c r="H153" i="1"/>
  <c r="H152" i="1"/>
  <c r="H151" i="1"/>
  <c r="H150" i="1"/>
  <c r="H148" i="1"/>
  <c r="H144" i="1"/>
  <c r="H142" i="1"/>
  <c r="H141" i="1"/>
  <c r="H139" i="1"/>
  <c r="H136" i="1"/>
  <c r="H135" i="1"/>
  <c r="H134" i="1"/>
  <c r="H133" i="1"/>
  <c r="H129" i="1"/>
  <c r="H128" i="1"/>
  <c r="H126" i="1"/>
  <c r="H123" i="1"/>
  <c r="H118" i="1"/>
  <c r="H116" i="1"/>
  <c r="H115" i="1"/>
  <c r="H113" i="1"/>
  <c r="H112" i="1"/>
  <c r="H111" i="1"/>
  <c r="H110" i="1"/>
  <c r="H106" i="1"/>
  <c r="H105" i="1"/>
  <c r="H104" i="1"/>
  <c r="H102" i="1"/>
  <c r="H101" i="1"/>
  <c r="H98" i="1"/>
  <c r="H93" i="1"/>
  <c r="H92" i="1"/>
  <c r="H90" i="1"/>
  <c r="H88" i="1"/>
  <c r="H87" i="1"/>
  <c r="H84" i="1"/>
  <c r="H83" i="1"/>
  <c r="H79" i="1"/>
  <c r="H78" i="1"/>
  <c r="H75" i="1"/>
  <c r="H67" i="1"/>
  <c r="H63" i="1"/>
  <c r="H62" i="1"/>
  <c r="H58" i="1"/>
  <c r="H57" i="1"/>
  <c r="H56" i="1"/>
  <c r="H54" i="1"/>
  <c r="H53" i="1"/>
  <c r="H52" i="1"/>
  <c r="H51" i="1"/>
  <c r="H49" i="1"/>
  <c r="H48" i="1"/>
  <c r="H47" i="1"/>
  <c r="H44" i="1"/>
  <c r="H41" i="1"/>
  <c r="H38" i="1"/>
  <c r="H37" i="1"/>
  <c r="H36" i="1"/>
  <c r="H35" i="1"/>
  <c r="H32" i="1"/>
  <c r="H30" i="1"/>
  <c r="H29" i="1"/>
  <c r="H27" i="1"/>
  <c r="H26" i="1"/>
  <c r="H25" i="1"/>
  <c r="H24" i="1"/>
  <c r="H23" i="1"/>
  <c r="H21" i="1"/>
  <c r="H20" i="1"/>
  <c r="H18" i="1"/>
  <c r="H15" i="1"/>
  <c r="H14" i="1"/>
  <c r="H13" i="1"/>
  <c r="H12" i="1"/>
  <c r="H11" i="1"/>
  <c r="H8" i="1"/>
  <c r="H7" i="1"/>
  <c r="H6" i="1"/>
  <c r="H5" i="1"/>
  <c r="H4" i="1"/>
  <c r="H3" i="1"/>
  <c r="F253" i="1"/>
  <c r="F251" i="1"/>
  <c r="F246" i="1"/>
  <c r="F243" i="1"/>
  <c r="F242" i="1"/>
  <c r="F240" i="1"/>
  <c r="F239" i="1"/>
  <c r="F238" i="1"/>
  <c r="F232" i="1"/>
  <c r="F229" i="1"/>
  <c r="F228" i="1"/>
  <c r="F227" i="1"/>
  <c r="F224" i="1"/>
  <c r="F223" i="1"/>
  <c r="F222" i="1"/>
  <c r="F217" i="1"/>
  <c r="F213" i="1"/>
  <c r="F209" i="1"/>
  <c r="F208" i="1"/>
  <c r="F206" i="1"/>
  <c r="F204" i="1"/>
  <c r="F203" i="1"/>
  <c r="F201" i="1"/>
  <c r="F199" i="1"/>
  <c r="F198" i="1"/>
  <c r="F196" i="1"/>
  <c r="F192" i="1"/>
  <c r="F189" i="1"/>
  <c r="F188" i="1"/>
  <c r="F184" i="1"/>
  <c r="F182" i="1"/>
  <c r="F180" i="1"/>
  <c r="F177" i="1"/>
  <c r="F174" i="1"/>
  <c r="F170" i="1"/>
  <c r="F168" i="1"/>
  <c r="F163" i="1"/>
  <c r="F161" i="1"/>
  <c r="F160" i="1"/>
  <c r="F158" i="1"/>
  <c r="F156" i="1"/>
  <c r="F154" i="1"/>
  <c r="F153" i="1"/>
  <c r="F152" i="1"/>
  <c r="F151" i="1"/>
  <c r="F150" i="1"/>
  <c r="F148" i="1"/>
  <c r="F144" i="1"/>
  <c r="F142" i="1"/>
  <c r="F141" i="1"/>
  <c r="F139" i="1"/>
  <c r="F136" i="1"/>
  <c r="F135" i="1"/>
  <c r="F134" i="1"/>
  <c r="F133" i="1"/>
  <c r="F129" i="1"/>
  <c r="F128" i="1"/>
  <c r="F126" i="1"/>
  <c r="F123" i="1"/>
  <c r="F118" i="1"/>
  <c r="F116" i="1"/>
  <c r="F115" i="1"/>
  <c r="F113" i="1"/>
  <c r="F112" i="1"/>
  <c r="F111" i="1"/>
  <c r="F110" i="1"/>
  <c r="F106" i="1"/>
  <c r="F105" i="1"/>
  <c r="F104" i="1"/>
  <c r="F102" i="1"/>
  <c r="F101" i="1"/>
  <c r="F98" i="1"/>
  <c r="F93" i="1"/>
  <c r="F92" i="1"/>
  <c r="F90" i="1"/>
  <c r="F88" i="1"/>
  <c r="F87" i="1"/>
  <c r="F84" i="1"/>
  <c r="F83" i="1"/>
  <c r="F79" i="1"/>
  <c r="F78" i="1"/>
  <c r="F75" i="1"/>
  <c r="F67" i="1"/>
  <c r="F63" i="1"/>
  <c r="F62" i="1"/>
  <c r="F58" i="1"/>
  <c r="F57" i="1"/>
  <c r="F56" i="1"/>
  <c r="F54" i="1"/>
  <c r="F53" i="1"/>
  <c r="F52" i="1"/>
  <c r="F51" i="1"/>
  <c r="F49" i="1"/>
  <c r="F48" i="1"/>
  <c r="F47" i="1"/>
  <c r="F44" i="1"/>
  <c r="F41" i="1"/>
  <c r="F38" i="1"/>
  <c r="F37" i="1"/>
  <c r="F36" i="1"/>
  <c r="F35" i="1"/>
  <c r="F32" i="1"/>
  <c r="F30" i="1"/>
  <c r="F29" i="1"/>
  <c r="F27" i="1"/>
  <c r="F26" i="1"/>
  <c r="F25" i="1"/>
  <c r="F24" i="1"/>
  <c r="F23" i="1"/>
  <c r="F21" i="1"/>
  <c r="F20" i="1"/>
  <c r="F18" i="1"/>
  <c r="F15" i="1"/>
  <c r="F14" i="1"/>
  <c r="F13" i="1"/>
  <c r="F12" i="1"/>
  <c r="F11" i="1"/>
  <c r="F8" i="1"/>
  <c r="F7" i="1"/>
  <c r="F6" i="1"/>
  <c r="F5" i="1"/>
  <c r="F4" i="1"/>
  <c r="F3" i="1"/>
  <c r="R253" i="1"/>
  <c r="R251" i="1"/>
  <c r="R246" i="1"/>
  <c r="R243" i="1"/>
  <c r="R242" i="1"/>
  <c r="R240" i="1"/>
  <c r="R239" i="1"/>
  <c r="R238" i="1"/>
  <c r="R232" i="1"/>
  <c r="R229" i="1"/>
  <c r="R228" i="1"/>
  <c r="R227" i="1"/>
  <c r="R224" i="1"/>
  <c r="R223" i="1"/>
  <c r="R222" i="1"/>
  <c r="R217" i="1"/>
  <c r="R213" i="1"/>
  <c r="R209" i="1"/>
  <c r="R208" i="1"/>
  <c r="R206" i="1"/>
  <c r="R204" i="1"/>
  <c r="R203" i="1"/>
  <c r="R201" i="1"/>
  <c r="R199" i="1"/>
  <c r="R198" i="1"/>
  <c r="R196" i="1"/>
  <c r="R192" i="1"/>
  <c r="R189" i="1"/>
  <c r="R188" i="1"/>
  <c r="R184" i="1"/>
  <c r="R182" i="1"/>
  <c r="R180" i="1"/>
  <c r="R177" i="1"/>
  <c r="R174" i="1"/>
  <c r="R170" i="1"/>
  <c r="R168" i="1"/>
  <c r="R163" i="1"/>
  <c r="R161" i="1"/>
  <c r="R160" i="1"/>
  <c r="R158" i="1"/>
  <c r="R156" i="1"/>
  <c r="R154" i="1"/>
  <c r="R153" i="1"/>
  <c r="R152" i="1"/>
  <c r="R151" i="1"/>
  <c r="R150" i="1"/>
  <c r="R148" i="1"/>
  <c r="R144" i="1"/>
  <c r="R142" i="1"/>
  <c r="R141" i="1"/>
  <c r="R139" i="1"/>
  <c r="R136" i="1"/>
  <c r="R135" i="1"/>
  <c r="R134" i="1"/>
  <c r="R133" i="1"/>
  <c r="R129" i="1"/>
  <c r="R128" i="1"/>
  <c r="R126" i="1"/>
  <c r="R123" i="1"/>
  <c r="R118" i="1"/>
  <c r="R116" i="1"/>
  <c r="R115" i="1"/>
  <c r="R113" i="1"/>
  <c r="R112" i="1"/>
  <c r="R111" i="1"/>
  <c r="R110" i="1"/>
  <c r="R106" i="1"/>
  <c r="R105" i="1"/>
  <c r="R104" i="1"/>
  <c r="R102" i="1"/>
  <c r="R101" i="1"/>
  <c r="R98" i="1"/>
  <c r="R93" i="1"/>
  <c r="R92" i="1"/>
  <c r="R90" i="1"/>
  <c r="R88" i="1"/>
  <c r="R87" i="1"/>
  <c r="R84" i="1"/>
  <c r="R83" i="1"/>
  <c r="R79" i="1"/>
  <c r="R78" i="1"/>
  <c r="R75" i="1"/>
  <c r="R67" i="1"/>
  <c r="R63" i="1"/>
  <c r="R62" i="1"/>
  <c r="R58" i="1"/>
  <c r="R57" i="1"/>
  <c r="R56" i="1"/>
  <c r="R54" i="1"/>
  <c r="R53" i="1"/>
  <c r="R52" i="1"/>
  <c r="R51" i="1"/>
  <c r="R49" i="1"/>
  <c r="R48" i="1"/>
  <c r="R47" i="1"/>
  <c r="R44" i="1"/>
  <c r="R41" i="1"/>
  <c r="R38" i="1"/>
  <c r="R37" i="1"/>
  <c r="R36" i="1"/>
  <c r="R35" i="1"/>
  <c r="R32" i="1"/>
  <c r="R30" i="1"/>
  <c r="R29" i="1"/>
  <c r="R27" i="1"/>
  <c r="R26" i="1"/>
  <c r="R25" i="1"/>
  <c r="R24" i="1"/>
  <c r="R23" i="1"/>
  <c r="R21" i="1"/>
  <c r="R20" i="1"/>
  <c r="R18" i="1"/>
  <c r="R15" i="1"/>
  <c r="R14" i="1"/>
  <c r="R13" i="1"/>
  <c r="R12" i="1"/>
  <c r="R11" i="1"/>
  <c r="R8" i="1"/>
  <c r="R7" i="1"/>
  <c r="R6" i="1"/>
  <c r="R5" i="1"/>
  <c r="R4" i="1"/>
  <c r="R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" i="1"/>
  <c r="L3" i="1"/>
  <c r="J3" i="1" s="1"/>
  <c r="N3" i="1"/>
  <c r="O3" i="1" s="1"/>
  <c r="P3" i="1"/>
  <c r="L4" i="1"/>
  <c r="M4" i="1" s="1"/>
  <c r="N4" i="1"/>
  <c r="O4" i="1" s="1"/>
  <c r="P4" i="1"/>
  <c r="L5" i="1"/>
  <c r="M5" i="1" s="1"/>
  <c r="N5" i="1"/>
  <c r="O5" i="1" s="1"/>
  <c r="P5" i="1"/>
  <c r="L6" i="1"/>
  <c r="N6" i="1"/>
  <c r="O6" i="1" s="1"/>
  <c r="P6" i="1"/>
  <c r="L7" i="1"/>
  <c r="J7" i="1" s="1"/>
  <c r="N7" i="1"/>
  <c r="O7" i="1" s="1"/>
  <c r="P7" i="1"/>
  <c r="L8" i="1"/>
  <c r="M8" i="1" s="1"/>
  <c r="N8" i="1"/>
  <c r="O8" i="1" s="1"/>
  <c r="P8" i="1"/>
  <c r="L9" i="1"/>
  <c r="M9" i="1" s="1"/>
  <c r="N9" i="1"/>
  <c r="O9" i="1" s="1"/>
  <c r="P9" i="1"/>
  <c r="L10" i="1"/>
  <c r="J10" i="1" s="1"/>
  <c r="N10" i="1"/>
  <c r="O10" i="1" s="1"/>
  <c r="P10" i="1"/>
  <c r="L11" i="1"/>
  <c r="J11" i="1" s="1"/>
  <c r="N11" i="1"/>
  <c r="O11" i="1" s="1"/>
  <c r="P11" i="1"/>
  <c r="L12" i="1"/>
  <c r="N12" i="1"/>
  <c r="O12" i="1" s="1"/>
  <c r="P12" i="1"/>
  <c r="L13" i="1"/>
  <c r="M13" i="1" s="1"/>
  <c r="N13" i="1"/>
  <c r="O13" i="1" s="1"/>
  <c r="P13" i="1"/>
  <c r="L14" i="1"/>
  <c r="J14" i="1" s="1"/>
  <c r="N14" i="1"/>
  <c r="O14" i="1" s="1"/>
  <c r="P14" i="1"/>
  <c r="L15" i="1"/>
  <c r="J15" i="1" s="1"/>
  <c r="N15" i="1"/>
  <c r="O15" i="1" s="1"/>
  <c r="P15" i="1"/>
  <c r="L16" i="1"/>
  <c r="J16" i="1" s="1"/>
  <c r="N16" i="1"/>
  <c r="O16" i="1" s="1"/>
  <c r="P16" i="1"/>
  <c r="L17" i="1"/>
  <c r="M17" i="1" s="1"/>
  <c r="N17" i="1"/>
  <c r="O17" i="1" s="1"/>
  <c r="P17" i="1"/>
  <c r="L18" i="1"/>
  <c r="J18" i="1" s="1"/>
  <c r="N18" i="1"/>
  <c r="O18" i="1" s="1"/>
  <c r="P18" i="1"/>
  <c r="L19" i="1"/>
  <c r="M19" i="1" s="1"/>
  <c r="N19" i="1"/>
  <c r="O19" i="1" s="1"/>
  <c r="P19" i="1"/>
  <c r="L20" i="1"/>
  <c r="N20" i="1"/>
  <c r="O20" i="1" s="1"/>
  <c r="P20" i="1"/>
  <c r="L21" i="1"/>
  <c r="M21" i="1" s="1"/>
  <c r="N21" i="1"/>
  <c r="O21" i="1" s="1"/>
  <c r="P21" i="1"/>
  <c r="L22" i="1"/>
  <c r="J22" i="1" s="1"/>
  <c r="N22" i="1"/>
  <c r="O22" i="1" s="1"/>
  <c r="P22" i="1"/>
  <c r="L23" i="1"/>
  <c r="J23" i="1" s="1"/>
  <c r="K23" i="1" s="1"/>
  <c r="N23" i="1"/>
  <c r="O23" i="1" s="1"/>
  <c r="P23" i="1"/>
  <c r="L24" i="1"/>
  <c r="M24" i="1" s="1"/>
  <c r="N24" i="1"/>
  <c r="O24" i="1" s="1"/>
  <c r="P24" i="1"/>
  <c r="L25" i="1"/>
  <c r="M25" i="1" s="1"/>
  <c r="N25" i="1"/>
  <c r="O25" i="1" s="1"/>
  <c r="P25" i="1"/>
  <c r="L26" i="1"/>
  <c r="J26" i="1" s="1"/>
  <c r="N26" i="1"/>
  <c r="O26" i="1" s="1"/>
  <c r="P26" i="1"/>
  <c r="L27" i="1"/>
  <c r="M27" i="1" s="1"/>
  <c r="N27" i="1"/>
  <c r="O27" i="1" s="1"/>
  <c r="P27" i="1"/>
  <c r="L28" i="1"/>
  <c r="M28" i="1" s="1"/>
  <c r="N28" i="1"/>
  <c r="O28" i="1" s="1"/>
  <c r="P28" i="1"/>
  <c r="L29" i="1"/>
  <c r="M29" i="1" s="1"/>
  <c r="N29" i="1"/>
  <c r="O29" i="1" s="1"/>
  <c r="P29" i="1"/>
  <c r="L30" i="1"/>
  <c r="N30" i="1"/>
  <c r="O30" i="1" s="1"/>
  <c r="P30" i="1"/>
  <c r="L31" i="1"/>
  <c r="K31" i="1" s="1"/>
  <c r="N31" i="1"/>
  <c r="O31" i="1" s="1"/>
  <c r="P31" i="1"/>
  <c r="L32" i="1"/>
  <c r="N32" i="1"/>
  <c r="O32" i="1" s="1"/>
  <c r="P32" i="1"/>
  <c r="L33" i="1"/>
  <c r="M33" i="1" s="1"/>
  <c r="N33" i="1"/>
  <c r="O33" i="1" s="1"/>
  <c r="P33" i="1"/>
  <c r="L34" i="1"/>
  <c r="J34" i="1" s="1"/>
  <c r="N34" i="1"/>
  <c r="O34" i="1" s="1"/>
  <c r="P34" i="1"/>
  <c r="L35" i="1"/>
  <c r="J35" i="1" s="1"/>
  <c r="K35" i="1" s="1"/>
  <c r="N35" i="1"/>
  <c r="O35" i="1" s="1"/>
  <c r="P35" i="1"/>
  <c r="L36" i="1"/>
  <c r="M36" i="1" s="1"/>
  <c r="N36" i="1"/>
  <c r="O36" i="1" s="1"/>
  <c r="P36" i="1"/>
  <c r="L37" i="1"/>
  <c r="M37" i="1" s="1"/>
  <c r="N37" i="1"/>
  <c r="O37" i="1" s="1"/>
  <c r="P37" i="1"/>
  <c r="L38" i="1"/>
  <c r="J38" i="1" s="1"/>
  <c r="N38" i="1"/>
  <c r="O38" i="1" s="1"/>
  <c r="P38" i="1"/>
  <c r="L39" i="1"/>
  <c r="M39" i="1" s="1"/>
  <c r="N39" i="1"/>
  <c r="O39" i="1" s="1"/>
  <c r="P39" i="1"/>
  <c r="L40" i="1"/>
  <c r="N40" i="1"/>
  <c r="O40" i="1" s="1"/>
  <c r="P40" i="1"/>
  <c r="L41" i="1"/>
  <c r="M41" i="1" s="1"/>
  <c r="N41" i="1"/>
  <c r="O41" i="1" s="1"/>
  <c r="P41" i="1"/>
  <c r="L42" i="1"/>
  <c r="N42" i="1"/>
  <c r="O42" i="1" s="1"/>
  <c r="P42" i="1"/>
  <c r="L43" i="1"/>
  <c r="K43" i="1" s="1"/>
  <c r="N43" i="1"/>
  <c r="O43" i="1" s="1"/>
  <c r="P43" i="1"/>
  <c r="L44" i="1"/>
  <c r="M44" i="1" s="1"/>
  <c r="N44" i="1"/>
  <c r="O44" i="1" s="1"/>
  <c r="P44" i="1"/>
  <c r="L45" i="1"/>
  <c r="N45" i="1"/>
  <c r="O45" i="1" s="1"/>
  <c r="P45" i="1"/>
  <c r="L46" i="1"/>
  <c r="J46" i="1" s="1"/>
  <c r="N46" i="1"/>
  <c r="O46" i="1" s="1"/>
  <c r="P46" i="1"/>
  <c r="L47" i="1"/>
  <c r="M47" i="1" s="1"/>
  <c r="N47" i="1"/>
  <c r="O47" i="1" s="1"/>
  <c r="P47" i="1"/>
  <c r="L48" i="1"/>
  <c r="N48" i="1"/>
  <c r="O48" i="1" s="1"/>
  <c r="P48" i="1"/>
  <c r="L49" i="1"/>
  <c r="N49" i="1"/>
  <c r="O49" i="1" s="1"/>
  <c r="P49" i="1"/>
  <c r="L50" i="1"/>
  <c r="J50" i="1" s="1"/>
  <c r="N50" i="1"/>
  <c r="O50" i="1" s="1"/>
  <c r="P50" i="1"/>
  <c r="L51" i="1"/>
  <c r="J51" i="1" s="1"/>
  <c r="K51" i="1" s="1"/>
  <c r="N51" i="1"/>
  <c r="O51" i="1" s="1"/>
  <c r="P51" i="1"/>
  <c r="L52" i="1"/>
  <c r="M52" i="1" s="1"/>
  <c r="N52" i="1"/>
  <c r="O52" i="1" s="1"/>
  <c r="P52" i="1"/>
  <c r="L53" i="1"/>
  <c r="N53" i="1"/>
  <c r="O53" i="1" s="1"/>
  <c r="P53" i="1"/>
  <c r="L54" i="1"/>
  <c r="J54" i="1" s="1"/>
  <c r="N54" i="1"/>
  <c r="O54" i="1" s="1"/>
  <c r="P54" i="1"/>
  <c r="L55" i="1"/>
  <c r="N55" i="1"/>
  <c r="O55" i="1" s="1"/>
  <c r="P55" i="1"/>
  <c r="L56" i="1"/>
  <c r="M56" i="1" s="1"/>
  <c r="N56" i="1"/>
  <c r="O56" i="1" s="1"/>
  <c r="P56" i="1"/>
  <c r="L57" i="1"/>
  <c r="N57" i="1"/>
  <c r="O57" i="1" s="1"/>
  <c r="P57" i="1"/>
  <c r="L58" i="1"/>
  <c r="N58" i="1"/>
  <c r="O58" i="1" s="1"/>
  <c r="P58" i="1"/>
  <c r="L59" i="1"/>
  <c r="M59" i="1" s="1"/>
  <c r="N59" i="1"/>
  <c r="O59" i="1" s="1"/>
  <c r="P59" i="1"/>
  <c r="L60" i="1"/>
  <c r="N60" i="1"/>
  <c r="O60" i="1" s="1"/>
  <c r="P60" i="1"/>
  <c r="L61" i="1"/>
  <c r="N61" i="1"/>
  <c r="O61" i="1" s="1"/>
  <c r="P61" i="1"/>
  <c r="L62" i="1"/>
  <c r="J62" i="1" s="1"/>
  <c r="N62" i="1"/>
  <c r="O62" i="1" s="1"/>
  <c r="P62" i="1"/>
  <c r="L63" i="1"/>
  <c r="M63" i="1" s="1"/>
  <c r="N63" i="1"/>
  <c r="O63" i="1" s="1"/>
  <c r="P63" i="1"/>
  <c r="L64" i="1"/>
  <c r="M64" i="1" s="1"/>
  <c r="N64" i="1"/>
  <c r="O64" i="1" s="1"/>
  <c r="P64" i="1"/>
  <c r="L65" i="1"/>
  <c r="N65" i="1"/>
  <c r="O65" i="1" s="1"/>
  <c r="P65" i="1"/>
  <c r="L66" i="1"/>
  <c r="J66" i="1" s="1"/>
  <c r="N66" i="1"/>
  <c r="O66" i="1" s="1"/>
  <c r="P66" i="1"/>
  <c r="L67" i="1"/>
  <c r="N67" i="1"/>
  <c r="O67" i="1" s="1"/>
  <c r="P67" i="1"/>
  <c r="L68" i="1"/>
  <c r="M68" i="1" s="1"/>
  <c r="N68" i="1"/>
  <c r="O68" i="1" s="1"/>
  <c r="P68" i="1"/>
  <c r="L69" i="1"/>
  <c r="N69" i="1"/>
  <c r="O69" i="1" s="1"/>
  <c r="P69" i="1"/>
  <c r="L70" i="1"/>
  <c r="J70" i="1" s="1"/>
  <c r="N70" i="1"/>
  <c r="O70" i="1" s="1"/>
  <c r="P70" i="1"/>
  <c r="L71" i="1"/>
  <c r="M71" i="1" s="1"/>
  <c r="N71" i="1"/>
  <c r="O71" i="1" s="1"/>
  <c r="P71" i="1"/>
  <c r="L72" i="1"/>
  <c r="M72" i="1" s="1"/>
  <c r="N72" i="1"/>
  <c r="O72" i="1" s="1"/>
  <c r="P72" i="1"/>
  <c r="L73" i="1"/>
  <c r="N73" i="1"/>
  <c r="O73" i="1" s="1"/>
  <c r="P73" i="1"/>
  <c r="L74" i="1"/>
  <c r="J74" i="1" s="1"/>
  <c r="N74" i="1"/>
  <c r="O74" i="1" s="1"/>
  <c r="P74" i="1"/>
  <c r="L75" i="1"/>
  <c r="M75" i="1" s="1"/>
  <c r="N75" i="1"/>
  <c r="O75" i="1" s="1"/>
  <c r="P75" i="1"/>
  <c r="L76" i="1"/>
  <c r="N76" i="1"/>
  <c r="O76" i="1" s="1"/>
  <c r="P76" i="1"/>
  <c r="L77" i="1"/>
  <c r="N77" i="1"/>
  <c r="O77" i="1" s="1"/>
  <c r="P77" i="1"/>
  <c r="L78" i="1"/>
  <c r="M78" i="1" s="1"/>
  <c r="N78" i="1"/>
  <c r="O78" i="1" s="1"/>
  <c r="P78" i="1"/>
  <c r="L79" i="1"/>
  <c r="M79" i="1" s="1"/>
  <c r="N79" i="1"/>
  <c r="O79" i="1" s="1"/>
  <c r="P79" i="1"/>
  <c r="L80" i="1"/>
  <c r="M80" i="1" s="1"/>
  <c r="N80" i="1"/>
  <c r="O80" i="1" s="1"/>
  <c r="P80" i="1"/>
  <c r="L81" i="1"/>
  <c r="N81" i="1"/>
  <c r="O81" i="1" s="1"/>
  <c r="P81" i="1"/>
  <c r="L82" i="1"/>
  <c r="M82" i="1" s="1"/>
  <c r="N82" i="1"/>
  <c r="O82" i="1" s="1"/>
  <c r="P82" i="1"/>
  <c r="L83" i="1"/>
  <c r="M83" i="1" s="1"/>
  <c r="N83" i="1"/>
  <c r="O83" i="1" s="1"/>
  <c r="P83" i="1"/>
  <c r="L84" i="1"/>
  <c r="M84" i="1" s="1"/>
  <c r="N84" i="1"/>
  <c r="O84" i="1" s="1"/>
  <c r="P84" i="1"/>
  <c r="L85" i="1"/>
  <c r="N85" i="1"/>
  <c r="O85" i="1" s="1"/>
  <c r="P85" i="1"/>
  <c r="L86" i="1"/>
  <c r="M86" i="1" s="1"/>
  <c r="N86" i="1"/>
  <c r="O86" i="1" s="1"/>
  <c r="P86" i="1"/>
  <c r="L87" i="1"/>
  <c r="N87" i="1"/>
  <c r="O87" i="1" s="1"/>
  <c r="P87" i="1"/>
  <c r="L88" i="1"/>
  <c r="M88" i="1" s="1"/>
  <c r="N88" i="1"/>
  <c r="O88" i="1" s="1"/>
  <c r="P88" i="1"/>
  <c r="L89" i="1"/>
  <c r="N89" i="1"/>
  <c r="O89" i="1" s="1"/>
  <c r="P89" i="1"/>
  <c r="L90" i="1"/>
  <c r="J90" i="1" s="1"/>
  <c r="N90" i="1"/>
  <c r="O90" i="1" s="1"/>
  <c r="P90" i="1"/>
  <c r="L91" i="1"/>
  <c r="N91" i="1"/>
  <c r="O91" i="1" s="1"/>
  <c r="P91" i="1"/>
  <c r="L92" i="1"/>
  <c r="M92" i="1" s="1"/>
  <c r="N92" i="1"/>
  <c r="O92" i="1" s="1"/>
  <c r="P92" i="1"/>
  <c r="L93" i="1"/>
  <c r="N93" i="1"/>
  <c r="O93" i="1" s="1"/>
  <c r="P93" i="1"/>
  <c r="J94" i="1"/>
  <c r="L94" i="1"/>
  <c r="K94" i="1" s="1"/>
  <c r="N94" i="1"/>
  <c r="O94" i="1" s="1"/>
  <c r="P94" i="1"/>
  <c r="L95" i="1"/>
  <c r="M95" i="1" s="1"/>
  <c r="N95" i="1"/>
  <c r="O95" i="1" s="1"/>
  <c r="P95" i="1"/>
  <c r="L96" i="1"/>
  <c r="M96" i="1" s="1"/>
  <c r="N96" i="1"/>
  <c r="O96" i="1" s="1"/>
  <c r="P96" i="1"/>
  <c r="L97" i="1"/>
  <c r="M97" i="1" s="1"/>
  <c r="N97" i="1"/>
  <c r="O97" i="1" s="1"/>
  <c r="P97" i="1"/>
  <c r="L98" i="1"/>
  <c r="J98" i="1" s="1"/>
  <c r="K98" i="1" s="1"/>
  <c r="N98" i="1"/>
  <c r="O98" i="1" s="1"/>
  <c r="P98" i="1"/>
  <c r="L99" i="1"/>
  <c r="N99" i="1"/>
  <c r="O99" i="1" s="1"/>
  <c r="P99" i="1"/>
  <c r="L100" i="1"/>
  <c r="J100" i="1" s="1"/>
  <c r="N100" i="1"/>
  <c r="O100" i="1" s="1"/>
  <c r="P100" i="1"/>
  <c r="L101" i="1"/>
  <c r="M101" i="1" s="1"/>
  <c r="N101" i="1"/>
  <c r="O101" i="1" s="1"/>
  <c r="P101" i="1"/>
  <c r="L102" i="1"/>
  <c r="J102" i="1" s="1"/>
  <c r="K102" i="1" s="1"/>
  <c r="N102" i="1"/>
  <c r="O102" i="1" s="1"/>
  <c r="P102" i="1"/>
  <c r="L103" i="1"/>
  <c r="N103" i="1"/>
  <c r="O103" i="1" s="1"/>
  <c r="P103" i="1"/>
  <c r="L104" i="1"/>
  <c r="N104" i="1"/>
  <c r="O104" i="1" s="1"/>
  <c r="P104" i="1"/>
  <c r="L105" i="1"/>
  <c r="M105" i="1" s="1"/>
  <c r="N105" i="1"/>
  <c r="O105" i="1" s="1"/>
  <c r="P105" i="1"/>
  <c r="L106" i="1"/>
  <c r="J106" i="1" s="1"/>
  <c r="K106" i="1" s="1"/>
  <c r="N106" i="1"/>
  <c r="O106" i="1" s="1"/>
  <c r="P106" i="1"/>
  <c r="L107" i="1"/>
  <c r="N107" i="1"/>
  <c r="O107" i="1" s="1"/>
  <c r="P107" i="1"/>
  <c r="L108" i="1"/>
  <c r="M108" i="1" s="1"/>
  <c r="N108" i="1"/>
  <c r="O108" i="1" s="1"/>
  <c r="P108" i="1"/>
  <c r="L109" i="1"/>
  <c r="N109" i="1"/>
  <c r="O109" i="1" s="1"/>
  <c r="P109" i="1"/>
  <c r="L110" i="1"/>
  <c r="J110" i="1" s="1"/>
  <c r="K110" i="1" s="1"/>
  <c r="N110" i="1"/>
  <c r="O110" i="1" s="1"/>
  <c r="P110" i="1"/>
  <c r="L111" i="1"/>
  <c r="N111" i="1"/>
  <c r="O111" i="1" s="1"/>
  <c r="P111" i="1"/>
  <c r="L112" i="1"/>
  <c r="J112" i="1" s="1"/>
  <c r="K112" i="1" s="1"/>
  <c r="N112" i="1"/>
  <c r="O112" i="1" s="1"/>
  <c r="P112" i="1"/>
  <c r="L113" i="1"/>
  <c r="M113" i="1" s="1"/>
  <c r="N113" i="1"/>
  <c r="O113" i="1" s="1"/>
  <c r="P113" i="1"/>
  <c r="L114" i="1"/>
  <c r="J114" i="1" s="1"/>
  <c r="N114" i="1"/>
  <c r="O114" i="1" s="1"/>
  <c r="P114" i="1"/>
  <c r="L115" i="1"/>
  <c r="M115" i="1" s="1"/>
  <c r="N115" i="1"/>
  <c r="O115" i="1" s="1"/>
  <c r="P115" i="1"/>
  <c r="L116" i="1"/>
  <c r="J116" i="1" s="1"/>
  <c r="K116" i="1" s="1"/>
  <c r="N116" i="1"/>
  <c r="O116" i="1" s="1"/>
  <c r="P116" i="1"/>
  <c r="L117" i="1"/>
  <c r="M117" i="1" s="1"/>
  <c r="N117" i="1"/>
  <c r="O117" i="1" s="1"/>
  <c r="P117" i="1"/>
  <c r="L118" i="1"/>
  <c r="J118" i="1" s="1"/>
  <c r="N118" i="1"/>
  <c r="O118" i="1" s="1"/>
  <c r="P118" i="1"/>
  <c r="L119" i="1"/>
  <c r="M119" i="1" s="1"/>
  <c r="N119" i="1"/>
  <c r="O119" i="1" s="1"/>
  <c r="P119" i="1"/>
  <c r="L120" i="1"/>
  <c r="J120" i="1" s="1"/>
  <c r="K120" i="1" s="1"/>
  <c r="N120" i="1"/>
  <c r="O120" i="1" s="1"/>
  <c r="P120" i="1"/>
  <c r="L121" i="1"/>
  <c r="M121" i="1" s="1"/>
  <c r="N121" i="1"/>
  <c r="O121" i="1" s="1"/>
  <c r="P121" i="1"/>
  <c r="L122" i="1"/>
  <c r="J122" i="1" s="1"/>
  <c r="N122" i="1"/>
  <c r="O122" i="1" s="1"/>
  <c r="P122" i="1"/>
  <c r="L123" i="1"/>
  <c r="M123" i="1" s="1"/>
  <c r="N123" i="1"/>
  <c r="O123" i="1" s="1"/>
  <c r="P123" i="1"/>
  <c r="L124" i="1"/>
  <c r="J124" i="1" s="1"/>
  <c r="N124" i="1"/>
  <c r="O124" i="1" s="1"/>
  <c r="P124" i="1"/>
  <c r="L125" i="1"/>
  <c r="N125" i="1"/>
  <c r="O125" i="1" s="1"/>
  <c r="P125" i="1"/>
  <c r="L126" i="1"/>
  <c r="J126" i="1" s="1"/>
  <c r="N126" i="1"/>
  <c r="O126" i="1" s="1"/>
  <c r="P126" i="1"/>
  <c r="L127" i="1"/>
  <c r="M127" i="1" s="1"/>
  <c r="N127" i="1"/>
  <c r="O127" i="1" s="1"/>
  <c r="P127" i="1"/>
  <c r="L128" i="1"/>
  <c r="M128" i="1" s="1"/>
  <c r="N128" i="1"/>
  <c r="O128" i="1" s="1"/>
  <c r="P128" i="1"/>
  <c r="L129" i="1"/>
  <c r="N129" i="1"/>
  <c r="O129" i="1" s="1"/>
  <c r="P129" i="1"/>
  <c r="L130" i="1"/>
  <c r="J130" i="1" s="1"/>
  <c r="N130" i="1"/>
  <c r="O130" i="1" s="1"/>
  <c r="P130" i="1"/>
  <c r="L131" i="1"/>
  <c r="M131" i="1" s="1"/>
  <c r="N131" i="1"/>
  <c r="O131" i="1" s="1"/>
  <c r="P131" i="1"/>
  <c r="L132" i="1"/>
  <c r="J132" i="1" s="1"/>
  <c r="K132" i="1" s="1"/>
  <c r="N132" i="1"/>
  <c r="O132" i="1" s="1"/>
  <c r="P132" i="1"/>
  <c r="L133" i="1"/>
  <c r="M133" i="1" s="1"/>
  <c r="N133" i="1"/>
  <c r="O133" i="1" s="1"/>
  <c r="P133" i="1"/>
  <c r="L134" i="1"/>
  <c r="J134" i="1" s="1"/>
  <c r="N134" i="1"/>
  <c r="O134" i="1" s="1"/>
  <c r="P134" i="1"/>
  <c r="L135" i="1"/>
  <c r="M135" i="1" s="1"/>
  <c r="N135" i="1"/>
  <c r="O135" i="1" s="1"/>
  <c r="P135" i="1"/>
  <c r="L136" i="1"/>
  <c r="N136" i="1"/>
  <c r="O136" i="1" s="1"/>
  <c r="P136" i="1"/>
  <c r="L137" i="1"/>
  <c r="M137" i="1" s="1"/>
  <c r="N137" i="1"/>
  <c r="O137" i="1" s="1"/>
  <c r="P137" i="1"/>
  <c r="L138" i="1"/>
  <c r="J138" i="1" s="1"/>
  <c r="N138" i="1"/>
  <c r="O138" i="1" s="1"/>
  <c r="P138" i="1"/>
  <c r="L139" i="1"/>
  <c r="M139" i="1" s="1"/>
  <c r="N139" i="1"/>
  <c r="O139" i="1" s="1"/>
  <c r="P139" i="1"/>
  <c r="L140" i="1"/>
  <c r="J140" i="1" s="1"/>
  <c r="K140" i="1" s="1"/>
  <c r="M140" i="1"/>
  <c r="N140" i="1"/>
  <c r="O140" i="1" s="1"/>
  <c r="P140" i="1"/>
  <c r="L141" i="1"/>
  <c r="M141" i="1" s="1"/>
  <c r="N141" i="1"/>
  <c r="O141" i="1" s="1"/>
  <c r="P141" i="1"/>
  <c r="L142" i="1"/>
  <c r="N142" i="1"/>
  <c r="O142" i="1" s="1"/>
  <c r="P142" i="1"/>
  <c r="L143" i="1"/>
  <c r="M143" i="1" s="1"/>
  <c r="N143" i="1"/>
  <c r="O143" i="1" s="1"/>
  <c r="P143" i="1"/>
  <c r="L144" i="1"/>
  <c r="J144" i="1" s="1"/>
  <c r="K144" i="1" s="1"/>
  <c r="N144" i="1"/>
  <c r="O144" i="1" s="1"/>
  <c r="P144" i="1"/>
  <c r="L145" i="1"/>
  <c r="N145" i="1"/>
  <c r="O145" i="1" s="1"/>
  <c r="P145" i="1"/>
  <c r="L146" i="1"/>
  <c r="N146" i="1"/>
  <c r="O146" i="1" s="1"/>
  <c r="P146" i="1"/>
  <c r="L147" i="1"/>
  <c r="M147" i="1" s="1"/>
  <c r="N147" i="1"/>
  <c r="O147" i="1" s="1"/>
  <c r="P147" i="1"/>
  <c r="L148" i="1"/>
  <c r="M148" i="1" s="1"/>
  <c r="N148" i="1"/>
  <c r="O148" i="1" s="1"/>
  <c r="P148" i="1"/>
  <c r="L149" i="1"/>
  <c r="N149" i="1"/>
  <c r="O149" i="1" s="1"/>
  <c r="P149" i="1"/>
  <c r="L150" i="1"/>
  <c r="N150" i="1"/>
  <c r="O150" i="1" s="1"/>
  <c r="P150" i="1"/>
  <c r="L151" i="1"/>
  <c r="M151" i="1" s="1"/>
  <c r="N151" i="1"/>
  <c r="O151" i="1" s="1"/>
  <c r="P151" i="1"/>
  <c r="L152" i="1"/>
  <c r="M152" i="1" s="1"/>
  <c r="N152" i="1"/>
  <c r="O152" i="1" s="1"/>
  <c r="P152" i="1"/>
  <c r="L153" i="1"/>
  <c r="N153" i="1"/>
  <c r="O153" i="1" s="1"/>
  <c r="P153" i="1"/>
  <c r="L154" i="1"/>
  <c r="N154" i="1"/>
  <c r="O154" i="1" s="1"/>
  <c r="P154" i="1"/>
  <c r="L155" i="1"/>
  <c r="M155" i="1" s="1"/>
  <c r="N155" i="1"/>
  <c r="O155" i="1" s="1"/>
  <c r="P155" i="1"/>
  <c r="L156" i="1"/>
  <c r="M156" i="1" s="1"/>
  <c r="N156" i="1"/>
  <c r="O156" i="1" s="1"/>
  <c r="P156" i="1"/>
  <c r="L157" i="1"/>
  <c r="N157" i="1"/>
  <c r="O157" i="1" s="1"/>
  <c r="P157" i="1"/>
  <c r="L158" i="1"/>
  <c r="J158" i="1" s="1"/>
  <c r="N158" i="1"/>
  <c r="O158" i="1" s="1"/>
  <c r="P158" i="1"/>
  <c r="L159" i="1"/>
  <c r="M159" i="1" s="1"/>
  <c r="N159" i="1"/>
  <c r="O159" i="1" s="1"/>
  <c r="P159" i="1"/>
  <c r="L160" i="1"/>
  <c r="M160" i="1" s="1"/>
  <c r="N160" i="1"/>
  <c r="O160" i="1" s="1"/>
  <c r="P160" i="1"/>
  <c r="L161" i="1"/>
  <c r="N161" i="1"/>
  <c r="O161" i="1" s="1"/>
  <c r="P161" i="1"/>
  <c r="L162" i="1"/>
  <c r="J162" i="1" s="1"/>
  <c r="N162" i="1"/>
  <c r="O162" i="1" s="1"/>
  <c r="P162" i="1"/>
  <c r="L163" i="1"/>
  <c r="M163" i="1" s="1"/>
  <c r="N163" i="1"/>
  <c r="O163" i="1" s="1"/>
  <c r="P163" i="1"/>
  <c r="L164" i="1"/>
  <c r="M164" i="1" s="1"/>
  <c r="N164" i="1"/>
  <c r="O164" i="1" s="1"/>
  <c r="P164" i="1"/>
  <c r="L165" i="1"/>
  <c r="N165" i="1"/>
  <c r="O165" i="1" s="1"/>
  <c r="P165" i="1"/>
  <c r="L166" i="1"/>
  <c r="J166" i="1" s="1"/>
  <c r="N166" i="1"/>
  <c r="O166" i="1" s="1"/>
  <c r="P166" i="1"/>
  <c r="L167" i="1"/>
  <c r="M167" i="1" s="1"/>
  <c r="N167" i="1"/>
  <c r="O167" i="1" s="1"/>
  <c r="P167" i="1"/>
  <c r="J168" i="1"/>
  <c r="K168" i="1" s="1"/>
  <c r="L168" i="1"/>
  <c r="M168" i="1" s="1"/>
  <c r="N168" i="1"/>
  <c r="O168" i="1" s="1"/>
  <c r="P168" i="1"/>
  <c r="L169" i="1"/>
  <c r="N169" i="1"/>
  <c r="O169" i="1" s="1"/>
  <c r="P169" i="1"/>
  <c r="L170" i="1"/>
  <c r="J170" i="1" s="1"/>
  <c r="N170" i="1"/>
  <c r="O170" i="1" s="1"/>
  <c r="P170" i="1"/>
  <c r="L171" i="1"/>
  <c r="N171" i="1"/>
  <c r="O171" i="1" s="1"/>
  <c r="P171" i="1"/>
  <c r="L172" i="1"/>
  <c r="J172" i="1" s="1"/>
  <c r="N172" i="1"/>
  <c r="O172" i="1" s="1"/>
  <c r="P172" i="1"/>
  <c r="L173" i="1"/>
  <c r="N173" i="1"/>
  <c r="O173" i="1" s="1"/>
  <c r="P173" i="1"/>
  <c r="L174" i="1"/>
  <c r="M174" i="1" s="1"/>
  <c r="N174" i="1"/>
  <c r="O174" i="1" s="1"/>
  <c r="P174" i="1"/>
  <c r="L175" i="1"/>
  <c r="M175" i="1" s="1"/>
  <c r="N175" i="1"/>
  <c r="O175" i="1" s="1"/>
  <c r="P175" i="1"/>
  <c r="L176" i="1"/>
  <c r="J176" i="1" s="1"/>
  <c r="N176" i="1"/>
  <c r="O176" i="1" s="1"/>
  <c r="P176" i="1"/>
  <c r="L177" i="1"/>
  <c r="J177" i="1" s="1"/>
  <c r="K177" i="1" s="1"/>
  <c r="N177" i="1"/>
  <c r="O177" i="1" s="1"/>
  <c r="P177" i="1"/>
  <c r="L178" i="1"/>
  <c r="M178" i="1" s="1"/>
  <c r="N178" i="1"/>
  <c r="O178" i="1" s="1"/>
  <c r="P178" i="1"/>
  <c r="L179" i="1"/>
  <c r="M179" i="1" s="1"/>
  <c r="N179" i="1"/>
  <c r="O179" i="1" s="1"/>
  <c r="P179" i="1"/>
  <c r="L180" i="1"/>
  <c r="J180" i="1" s="1"/>
  <c r="N180" i="1"/>
  <c r="O180" i="1" s="1"/>
  <c r="P180" i="1"/>
  <c r="L181" i="1"/>
  <c r="J181" i="1" s="1"/>
  <c r="K181" i="1" s="1"/>
  <c r="N181" i="1"/>
  <c r="O181" i="1" s="1"/>
  <c r="P181" i="1"/>
  <c r="L182" i="1"/>
  <c r="M182" i="1" s="1"/>
  <c r="N182" i="1"/>
  <c r="O182" i="1" s="1"/>
  <c r="P182" i="1"/>
  <c r="L183" i="1"/>
  <c r="M183" i="1" s="1"/>
  <c r="N183" i="1"/>
  <c r="O183" i="1" s="1"/>
  <c r="P183" i="1"/>
  <c r="L184" i="1"/>
  <c r="N184" i="1"/>
  <c r="O184" i="1" s="1"/>
  <c r="P184" i="1"/>
  <c r="L185" i="1"/>
  <c r="J185" i="1" s="1"/>
  <c r="K185" i="1" s="1"/>
  <c r="N185" i="1"/>
  <c r="O185" i="1" s="1"/>
  <c r="P185" i="1"/>
  <c r="L186" i="1"/>
  <c r="M186" i="1" s="1"/>
  <c r="N186" i="1"/>
  <c r="O186" i="1" s="1"/>
  <c r="P186" i="1"/>
  <c r="L187" i="1"/>
  <c r="N187" i="1"/>
  <c r="O187" i="1" s="1"/>
  <c r="P187" i="1"/>
  <c r="L188" i="1"/>
  <c r="J188" i="1" s="1"/>
  <c r="N188" i="1"/>
  <c r="O188" i="1" s="1"/>
  <c r="P188" i="1"/>
  <c r="L189" i="1"/>
  <c r="N189" i="1"/>
  <c r="O189" i="1" s="1"/>
  <c r="P189" i="1"/>
  <c r="L190" i="1"/>
  <c r="M190" i="1" s="1"/>
  <c r="N190" i="1"/>
  <c r="O190" i="1" s="1"/>
  <c r="P190" i="1"/>
  <c r="L191" i="1"/>
  <c r="M191" i="1" s="1"/>
  <c r="N191" i="1"/>
  <c r="O191" i="1" s="1"/>
  <c r="P191" i="1"/>
  <c r="L192" i="1"/>
  <c r="J192" i="1" s="1"/>
  <c r="N192" i="1"/>
  <c r="O192" i="1" s="1"/>
  <c r="P192" i="1"/>
  <c r="L193" i="1"/>
  <c r="J193" i="1" s="1"/>
  <c r="K193" i="1" s="1"/>
  <c r="N193" i="1"/>
  <c r="O193" i="1" s="1"/>
  <c r="P193" i="1"/>
  <c r="L194" i="1"/>
  <c r="M194" i="1" s="1"/>
  <c r="N194" i="1"/>
  <c r="O194" i="1" s="1"/>
  <c r="P194" i="1"/>
  <c r="L195" i="1"/>
  <c r="M195" i="1" s="1"/>
  <c r="N195" i="1"/>
  <c r="O195" i="1" s="1"/>
  <c r="P195" i="1"/>
  <c r="L196" i="1"/>
  <c r="J196" i="1" s="1"/>
  <c r="N196" i="1"/>
  <c r="O196" i="1" s="1"/>
  <c r="P196" i="1"/>
  <c r="L197" i="1"/>
  <c r="J197" i="1" s="1"/>
  <c r="K197" i="1" s="1"/>
  <c r="N197" i="1"/>
  <c r="O197" i="1" s="1"/>
  <c r="P197" i="1"/>
  <c r="L198" i="1"/>
  <c r="M198" i="1" s="1"/>
  <c r="N198" i="1"/>
  <c r="O198" i="1" s="1"/>
  <c r="P198" i="1"/>
  <c r="L199" i="1"/>
  <c r="M199" i="1" s="1"/>
  <c r="N199" i="1"/>
  <c r="O199" i="1" s="1"/>
  <c r="P199" i="1"/>
  <c r="L200" i="1"/>
  <c r="N200" i="1"/>
  <c r="O200" i="1" s="1"/>
  <c r="P200" i="1"/>
  <c r="L201" i="1"/>
  <c r="J201" i="1" s="1"/>
  <c r="K201" i="1" s="1"/>
  <c r="N201" i="1"/>
  <c r="O201" i="1" s="1"/>
  <c r="P201" i="1"/>
  <c r="L202" i="1"/>
  <c r="M202" i="1" s="1"/>
  <c r="N202" i="1"/>
  <c r="O202" i="1" s="1"/>
  <c r="P202" i="1"/>
  <c r="L203" i="1"/>
  <c r="N203" i="1"/>
  <c r="O203" i="1" s="1"/>
  <c r="P203" i="1"/>
  <c r="L204" i="1"/>
  <c r="J204" i="1" s="1"/>
  <c r="N204" i="1"/>
  <c r="O204" i="1" s="1"/>
  <c r="P204" i="1"/>
  <c r="L205" i="1"/>
  <c r="J205" i="1" s="1"/>
  <c r="N205" i="1"/>
  <c r="O205" i="1" s="1"/>
  <c r="P205" i="1"/>
  <c r="L206" i="1"/>
  <c r="M206" i="1" s="1"/>
  <c r="N206" i="1"/>
  <c r="O206" i="1" s="1"/>
  <c r="P206" i="1"/>
  <c r="L207" i="1"/>
  <c r="M207" i="1" s="1"/>
  <c r="N207" i="1"/>
  <c r="O207" i="1" s="1"/>
  <c r="P207" i="1"/>
  <c r="L208" i="1"/>
  <c r="J208" i="1" s="1"/>
  <c r="N208" i="1"/>
  <c r="O208" i="1" s="1"/>
  <c r="P208" i="1"/>
  <c r="L209" i="1"/>
  <c r="J209" i="1" s="1"/>
  <c r="K209" i="1" s="1"/>
  <c r="N209" i="1"/>
  <c r="O209" i="1" s="1"/>
  <c r="P209" i="1"/>
  <c r="L210" i="1"/>
  <c r="N210" i="1"/>
  <c r="O210" i="1" s="1"/>
  <c r="P210" i="1"/>
  <c r="L211" i="1"/>
  <c r="J211" i="1" s="1"/>
  <c r="K211" i="1" s="1"/>
  <c r="N211" i="1"/>
  <c r="O211" i="1" s="1"/>
  <c r="P211" i="1"/>
  <c r="L212" i="1"/>
  <c r="N212" i="1"/>
  <c r="O212" i="1" s="1"/>
  <c r="P212" i="1"/>
  <c r="L213" i="1"/>
  <c r="J213" i="1" s="1"/>
  <c r="K213" i="1" s="1"/>
  <c r="N213" i="1"/>
  <c r="O213" i="1" s="1"/>
  <c r="P213" i="1"/>
  <c r="L214" i="1"/>
  <c r="N214" i="1"/>
  <c r="O214" i="1" s="1"/>
  <c r="P214" i="1"/>
  <c r="L215" i="1"/>
  <c r="M215" i="1" s="1"/>
  <c r="N215" i="1"/>
  <c r="O215" i="1" s="1"/>
  <c r="P215" i="1"/>
  <c r="L216" i="1"/>
  <c r="N216" i="1"/>
  <c r="O216" i="1" s="1"/>
  <c r="P216" i="1"/>
  <c r="L217" i="1"/>
  <c r="J217" i="1" s="1"/>
  <c r="K217" i="1" s="1"/>
  <c r="N217" i="1"/>
  <c r="O217" i="1" s="1"/>
  <c r="P217" i="1"/>
  <c r="L218" i="1"/>
  <c r="N218" i="1"/>
  <c r="O218" i="1" s="1"/>
  <c r="P218" i="1"/>
  <c r="L219" i="1"/>
  <c r="N219" i="1"/>
  <c r="O219" i="1" s="1"/>
  <c r="P219" i="1"/>
  <c r="L220" i="1"/>
  <c r="N220" i="1"/>
  <c r="O220" i="1" s="1"/>
  <c r="P220" i="1"/>
  <c r="L221" i="1"/>
  <c r="J221" i="1" s="1"/>
  <c r="K221" i="1" s="1"/>
  <c r="N221" i="1"/>
  <c r="O221" i="1" s="1"/>
  <c r="P221" i="1"/>
  <c r="L222" i="1"/>
  <c r="J222" i="1" s="1"/>
  <c r="N222" i="1"/>
  <c r="O222" i="1" s="1"/>
  <c r="P222" i="1"/>
  <c r="L223" i="1"/>
  <c r="M223" i="1" s="1"/>
  <c r="N223" i="1"/>
  <c r="O223" i="1" s="1"/>
  <c r="P223" i="1"/>
  <c r="L224" i="1"/>
  <c r="J224" i="1" s="1"/>
  <c r="N224" i="1"/>
  <c r="O224" i="1" s="1"/>
  <c r="P224" i="1"/>
  <c r="L225" i="1"/>
  <c r="J225" i="1" s="1"/>
  <c r="N225" i="1"/>
  <c r="O225" i="1" s="1"/>
  <c r="P225" i="1"/>
  <c r="L226" i="1"/>
  <c r="K226" i="1" s="1"/>
  <c r="N226" i="1"/>
  <c r="O226" i="1" s="1"/>
  <c r="P226" i="1"/>
  <c r="L227" i="1"/>
  <c r="M227" i="1" s="1"/>
  <c r="N227" i="1"/>
  <c r="O227" i="1" s="1"/>
  <c r="P227" i="1"/>
  <c r="L228" i="1"/>
  <c r="N228" i="1"/>
  <c r="O228" i="1" s="1"/>
  <c r="P228" i="1"/>
  <c r="L229" i="1"/>
  <c r="J229" i="1" s="1"/>
  <c r="N229" i="1"/>
  <c r="O229" i="1" s="1"/>
  <c r="P229" i="1"/>
  <c r="L230" i="1"/>
  <c r="K230" i="1" s="1"/>
  <c r="N230" i="1"/>
  <c r="O230" i="1" s="1"/>
  <c r="P230" i="1"/>
  <c r="L231" i="1"/>
  <c r="J231" i="1" s="1"/>
  <c r="K231" i="1" s="1"/>
  <c r="N231" i="1"/>
  <c r="O231" i="1" s="1"/>
  <c r="P231" i="1"/>
  <c r="L232" i="1"/>
  <c r="M232" i="1" s="1"/>
  <c r="N232" i="1"/>
  <c r="O232" i="1" s="1"/>
  <c r="P232" i="1"/>
  <c r="L233" i="1"/>
  <c r="J233" i="1" s="1"/>
  <c r="N233" i="1"/>
  <c r="O233" i="1" s="1"/>
  <c r="P233" i="1"/>
  <c r="L234" i="1"/>
  <c r="M234" i="1" s="1"/>
  <c r="N234" i="1"/>
  <c r="O234" i="1" s="1"/>
  <c r="P234" i="1"/>
  <c r="L235" i="1"/>
  <c r="J235" i="1" s="1"/>
  <c r="K235" i="1" s="1"/>
  <c r="N235" i="1"/>
  <c r="O235" i="1" s="1"/>
  <c r="P235" i="1"/>
  <c r="L236" i="1"/>
  <c r="M236" i="1" s="1"/>
  <c r="N236" i="1"/>
  <c r="O236" i="1" s="1"/>
  <c r="P236" i="1"/>
  <c r="L237" i="1"/>
  <c r="M237" i="1" s="1"/>
  <c r="N237" i="1"/>
  <c r="O237" i="1" s="1"/>
  <c r="P237" i="1"/>
  <c r="L238" i="1"/>
  <c r="J238" i="1" s="1"/>
  <c r="N238" i="1"/>
  <c r="O238" i="1" s="1"/>
  <c r="P238" i="1"/>
  <c r="L239" i="1"/>
  <c r="M239" i="1" s="1"/>
  <c r="N239" i="1"/>
  <c r="O239" i="1" s="1"/>
  <c r="P239" i="1"/>
  <c r="L240" i="1"/>
  <c r="J240" i="1" s="1"/>
  <c r="N240" i="1"/>
  <c r="O240" i="1" s="1"/>
  <c r="P240" i="1"/>
  <c r="L241" i="1"/>
  <c r="M241" i="1" s="1"/>
  <c r="N241" i="1"/>
  <c r="O241" i="1" s="1"/>
  <c r="P241" i="1"/>
  <c r="L242" i="1"/>
  <c r="J242" i="1" s="1"/>
  <c r="N242" i="1"/>
  <c r="O242" i="1" s="1"/>
  <c r="P242" i="1"/>
  <c r="L243" i="1"/>
  <c r="M243" i="1" s="1"/>
  <c r="N243" i="1"/>
  <c r="O243" i="1" s="1"/>
  <c r="P243" i="1"/>
  <c r="L244" i="1"/>
  <c r="M244" i="1" s="1"/>
  <c r="N244" i="1"/>
  <c r="O244" i="1" s="1"/>
  <c r="P244" i="1"/>
  <c r="L245" i="1"/>
  <c r="J245" i="1" s="1"/>
  <c r="N245" i="1"/>
  <c r="O245" i="1" s="1"/>
  <c r="P245" i="1"/>
  <c r="L246" i="1"/>
  <c r="J246" i="1" s="1"/>
  <c r="N246" i="1"/>
  <c r="O246" i="1" s="1"/>
  <c r="P246" i="1"/>
  <c r="L247" i="1"/>
  <c r="M247" i="1" s="1"/>
  <c r="N247" i="1"/>
  <c r="O247" i="1" s="1"/>
  <c r="P247" i="1"/>
  <c r="L248" i="1"/>
  <c r="K248" i="1" s="1"/>
  <c r="N248" i="1"/>
  <c r="O248" i="1" s="1"/>
  <c r="P248" i="1"/>
  <c r="L249" i="1"/>
  <c r="M249" i="1" s="1"/>
  <c r="N249" i="1"/>
  <c r="O249" i="1" s="1"/>
  <c r="P249" i="1"/>
  <c r="L250" i="1"/>
  <c r="J250" i="1" s="1"/>
  <c r="N250" i="1"/>
  <c r="O250" i="1" s="1"/>
  <c r="P250" i="1"/>
  <c r="L251" i="1"/>
  <c r="J251" i="1" s="1"/>
  <c r="N251" i="1"/>
  <c r="O251" i="1" s="1"/>
  <c r="P251" i="1"/>
  <c r="L252" i="1"/>
  <c r="M252" i="1" s="1"/>
  <c r="N252" i="1"/>
  <c r="O252" i="1" s="1"/>
  <c r="P252" i="1"/>
  <c r="L253" i="1"/>
  <c r="J253" i="1" s="1"/>
  <c r="N253" i="1"/>
  <c r="O253" i="1" s="1"/>
  <c r="P253" i="1"/>
  <c r="L254" i="1"/>
  <c r="K254" i="1" s="1"/>
  <c r="N254" i="1"/>
  <c r="O254" i="1" s="1"/>
  <c r="P254" i="1"/>
  <c r="L255" i="1"/>
  <c r="K255" i="1" s="1"/>
  <c r="N255" i="1"/>
  <c r="O255" i="1" s="1"/>
  <c r="P255" i="1"/>
  <c r="P2" i="1"/>
  <c r="N2" i="1"/>
  <c r="O2" i="1" s="1"/>
  <c r="L2" i="1"/>
  <c r="K2" i="1" s="1"/>
  <c r="B3" i="1"/>
  <c r="C3" i="1"/>
  <c r="D3" i="1" s="1"/>
  <c r="B4" i="1"/>
  <c r="C4" i="1"/>
  <c r="D4" i="1" s="1"/>
  <c r="B5" i="1"/>
  <c r="C5" i="1"/>
  <c r="D5" i="1" s="1"/>
  <c r="B6" i="1"/>
  <c r="C6" i="1"/>
  <c r="D6" i="1" s="1"/>
  <c r="B7" i="1"/>
  <c r="C7" i="1"/>
  <c r="D7" i="1" s="1"/>
  <c r="B8" i="1"/>
  <c r="C8" i="1"/>
  <c r="D8" i="1" s="1"/>
  <c r="B9" i="1"/>
  <c r="C9" i="1"/>
  <c r="D9" i="1" s="1"/>
  <c r="B10" i="1"/>
  <c r="C10" i="1"/>
  <c r="D10" i="1" s="1"/>
  <c r="B11" i="1"/>
  <c r="C11" i="1"/>
  <c r="D11" i="1" s="1"/>
  <c r="B12" i="1"/>
  <c r="C12" i="1"/>
  <c r="D12" i="1" s="1"/>
  <c r="B13" i="1"/>
  <c r="C13" i="1"/>
  <c r="D13" i="1" s="1"/>
  <c r="B14" i="1"/>
  <c r="C14" i="1"/>
  <c r="D14" i="1" s="1"/>
  <c r="B15" i="1"/>
  <c r="C15" i="1"/>
  <c r="D15" i="1" s="1"/>
  <c r="B16" i="1"/>
  <c r="C16" i="1"/>
  <c r="D16" i="1" s="1"/>
  <c r="B17" i="1"/>
  <c r="C17" i="1"/>
  <c r="D17" i="1" s="1"/>
  <c r="B18" i="1"/>
  <c r="C18" i="1"/>
  <c r="D18" i="1" s="1"/>
  <c r="B19" i="1"/>
  <c r="C19" i="1"/>
  <c r="D19" i="1" s="1"/>
  <c r="B20" i="1"/>
  <c r="C20" i="1"/>
  <c r="D20" i="1" s="1"/>
  <c r="B21" i="1"/>
  <c r="C21" i="1"/>
  <c r="D21" i="1" s="1"/>
  <c r="B22" i="1"/>
  <c r="C22" i="1"/>
  <c r="D22" i="1" s="1"/>
  <c r="B23" i="1"/>
  <c r="C23" i="1"/>
  <c r="D23" i="1" s="1"/>
  <c r="B24" i="1"/>
  <c r="C24" i="1"/>
  <c r="D24" i="1" s="1"/>
  <c r="B25" i="1"/>
  <c r="C25" i="1"/>
  <c r="D25" i="1" s="1"/>
  <c r="B26" i="1"/>
  <c r="C26" i="1"/>
  <c r="D26" i="1" s="1"/>
  <c r="B27" i="1"/>
  <c r="C27" i="1"/>
  <c r="D27" i="1" s="1"/>
  <c r="B28" i="1"/>
  <c r="C28" i="1"/>
  <c r="D28" i="1" s="1"/>
  <c r="B29" i="1"/>
  <c r="C29" i="1"/>
  <c r="D29" i="1" s="1"/>
  <c r="B30" i="1"/>
  <c r="C30" i="1"/>
  <c r="D30" i="1" s="1"/>
  <c r="B31" i="1"/>
  <c r="C31" i="1"/>
  <c r="D31" i="1" s="1"/>
  <c r="B32" i="1"/>
  <c r="C32" i="1"/>
  <c r="D32" i="1" s="1"/>
  <c r="B33" i="1"/>
  <c r="C33" i="1"/>
  <c r="D33" i="1" s="1"/>
  <c r="B34" i="1"/>
  <c r="C34" i="1"/>
  <c r="D34" i="1" s="1"/>
  <c r="B35" i="1"/>
  <c r="C35" i="1"/>
  <c r="D35" i="1" s="1"/>
  <c r="B36" i="1"/>
  <c r="C36" i="1"/>
  <c r="D36" i="1" s="1"/>
  <c r="B37" i="1"/>
  <c r="C37" i="1"/>
  <c r="D37" i="1" s="1"/>
  <c r="B38" i="1"/>
  <c r="C38" i="1"/>
  <c r="D38" i="1" s="1"/>
  <c r="B39" i="1"/>
  <c r="C39" i="1"/>
  <c r="D39" i="1" s="1"/>
  <c r="B40" i="1"/>
  <c r="C40" i="1"/>
  <c r="D40" i="1" s="1"/>
  <c r="B41" i="1"/>
  <c r="C41" i="1"/>
  <c r="D41" i="1" s="1"/>
  <c r="B42" i="1"/>
  <c r="C42" i="1"/>
  <c r="D42" i="1" s="1"/>
  <c r="B43" i="1"/>
  <c r="C43" i="1"/>
  <c r="D43" i="1" s="1"/>
  <c r="B44" i="1"/>
  <c r="C44" i="1"/>
  <c r="D44" i="1" s="1"/>
  <c r="B45" i="1"/>
  <c r="C45" i="1"/>
  <c r="D45" i="1" s="1"/>
  <c r="B46" i="1"/>
  <c r="C46" i="1"/>
  <c r="D46" i="1"/>
  <c r="B47" i="1"/>
  <c r="C47" i="1"/>
  <c r="D47" i="1" s="1"/>
  <c r="B48" i="1"/>
  <c r="C48" i="1"/>
  <c r="D48" i="1" s="1"/>
  <c r="B49" i="1"/>
  <c r="C49" i="1"/>
  <c r="D49" i="1" s="1"/>
  <c r="B50" i="1"/>
  <c r="C50" i="1"/>
  <c r="D50" i="1" s="1"/>
  <c r="B51" i="1"/>
  <c r="C51" i="1"/>
  <c r="D51" i="1" s="1"/>
  <c r="B52" i="1"/>
  <c r="C52" i="1"/>
  <c r="D52" i="1" s="1"/>
  <c r="B53" i="1"/>
  <c r="C53" i="1"/>
  <c r="D53" i="1" s="1"/>
  <c r="B54" i="1"/>
  <c r="C54" i="1"/>
  <c r="D54" i="1" s="1"/>
  <c r="B55" i="1"/>
  <c r="C55" i="1"/>
  <c r="D55" i="1" s="1"/>
  <c r="B56" i="1"/>
  <c r="C56" i="1"/>
  <c r="D56" i="1" s="1"/>
  <c r="B57" i="1"/>
  <c r="C57" i="1"/>
  <c r="D57" i="1" s="1"/>
  <c r="B58" i="1"/>
  <c r="C58" i="1"/>
  <c r="D58" i="1" s="1"/>
  <c r="B59" i="1"/>
  <c r="C59" i="1"/>
  <c r="D59" i="1" s="1"/>
  <c r="B60" i="1"/>
  <c r="C60" i="1"/>
  <c r="D60" i="1" s="1"/>
  <c r="B61" i="1"/>
  <c r="C61" i="1"/>
  <c r="D61" i="1" s="1"/>
  <c r="B62" i="1"/>
  <c r="C62" i="1"/>
  <c r="D62" i="1" s="1"/>
  <c r="B63" i="1"/>
  <c r="C63" i="1"/>
  <c r="D63" i="1" s="1"/>
  <c r="B64" i="1"/>
  <c r="C64" i="1"/>
  <c r="D64" i="1" s="1"/>
  <c r="B65" i="1"/>
  <c r="C65" i="1"/>
  <c r="D65" i="1" s="1"/>
  <c r="B66" i="1"/>
  <c r="C66" i="1"/>
  <c r="D66" i="1" s="1"/>
  <c r="B67" i="1"/>
  <c r="C67" i="1"/>
  <c r="D67" i="1" s="1"/>
  <c r="B68" i="1"/>
  <c r="C68" i="1"/>
  <c r="D68" i="1" s="1"/>
  <c r="B69" i="1"/>
  <c r="C69" i="1"/>
  <c r="D69" i="1" s="1"/>
  <c r="B70" i="1"/>
  <c r="C70" i="1"/>
  <c r="D70" i="1" s="1"/>
  <c r="B71" i="1"/>
  <c r="C71" i="1"/>
  <c r="D71" i="1" s="1"/>
  <c r="B72" i="1"/>
  <c r="C72" i="1"/>
  <c r="D72" i="1" s="1"/>
  <c r="B73" i="1"/>
  <c r="C73" i="1"/>
  <c r="D73" i="1" s="1"/>
  <c r="B74" i="1"/>
  <c r="C74" i="1"/>
  <c r="D74" i="1" s="1"/>
  <c r="B75" i="1"/>
  <c r="C75" i="1"/>
  <c r="D75" i="1" s="1"/>
  <c r="B76" i="1"/>
  <c r="C76" i="1"/>
  <c r="D76" i="1" s="1"/>
  <c r="B77" i="1"/>
  <c r="C77" i="1"/>
  <c r="D77" i="1" s="1"/>
  <c r="B78" i="1"/>
  <c r="C78" i="1"/>
  <c r="D78" i="1" s="1"/>
  <c r="B79" i="1"/>
  <c r="C79" i="1"/>
  <c r="D79" i="1" s="1"/>
  <c r="B80" i="1"/>
  <c r="C80" i="1"/>
  <c r="D80" i="1" s="1"/>
  <c r="B81" i="1"/>
  <c r="C81" i="1"/>
  <c r="D81" i="1" s="1"/>
  <c r="B82" i="1"/>
  <c r="C82" i="1"/>
  <c r="D82" i="1" s="1"/>
  <c r="B83" i="1"/>
  <c r="C83" i="1"/>
  <c r="D83" i="1" s="1"/>
  <c r="B84" i="1"/>
  <c r="C84" i="1"/>
  <c r="D84" i="1" s="1"/>
  <c r="B85" i="1"/>
  <c r="C85" i="1"/>
  <c r="D85" i="1" s="1"/>
  <c r="B86" i="1"/>
  <c r="C86" i="1"/>
  <c r="D86" i="1"/>
  <c r="B87" i="1"/>
  <c r="C87" i="1"/>
  <c r="D87" i="1" s="1"/>
  <c r="B88" i="1"/>
  <c r="C88" i="1"/>
  <c r="D88" i="1" s="1"/>
  <c r="B89" i="1"/>
  <c r="C89" i="1"/>
  <c r="D89" i="1" s="1"/>
  <c r="B90" i="1"/>
  <c r="C90" i="1"/>
  <c r="D90" i="1" s="1"/>
  <c r="B91" i="1"/>
  <c r="C91" i="1"/>
  <c r="D91" i="1" s="1"/>
  <c r="B92" i="1"/>
  <c r="C92" i="1"/>
  <c r="D92" i="1" s="1"/>
  <c r="B93" i="1"/>
  <c r="C93" i="1"/>
  <c r="D93" i="1" s="1"/>
  <c r="B94" i="1"/>
  <c r="C94" i="1"/>
  <c r="D94" i="1" s="1"/>
  <c r="B95" i="1"/>
  <c r="C95" i="1"/>
  <c r="D95" i="1" s="1"/>
  <c r="B96" i="1"/>
  <c r="C96" i="1"/>
  <c r="D96" i="1" s="1"/>
  <c r="B97" i="1"/>
  <c r="C97" i="1"/>
  <c r="D97" i="1" s="1"/>
  <c r="B98" i="1"/>
  <c r="C98" i="1"/>
  <c r="D98" i="1" s="1"/>
  <c r="B99" i="1"/>
  <c r="C99" i="1"/>
  <c r="D99" i="1" s="1"/>
  <c r="B100" i="1"/>
  <c r="C100" i="1"/>
  <c r="D100" i="1" s="1"/>
  <c r="B101" i="1"/>
  <c r="C101" i="1"/>
  <c r="D101" i="1" s="1"/>
  <c r="B102" i="1"/>
  <c r="C102" i="1"/>
  <c r="D102" i="1" s="1"/>
  <c r="B103" i="1"/>
  <c r="C103" i="1"/>
  <c r="D103" i="1" s="1"/>
  <c r="B104" i="1"/>
  <c r="C104" i="1"/>
  <c r="D104" i="1" s="1"/>
  <c r="B105" i="1"/>
  <c r="C105" i="1"/>
  <c r="D105" i="1" s="1"/>
  <c r="B106" i="1"/>
  <c r="C106" i="1"/>
  <c r="D106" i="1" s="1"/>
  <c r="B107" i="1"/>
  <c r="C107" i="1"/>
  <c r="D107" i="1" s="1"/>
  <c r="B108" i="1"/>
  <c r="C108" i="1"/>
  <c r="D108" i="1" s="1"/>
  <c r="B109" i="1"/>
  <c r="C109" i="1"/>
  <c r="D109" i="1" s="1"/>
  <c r="B110" i="1"/>
  <c r="C110" i="1"/>
  <c r="D110" i="1" s="1"/>
  <c r="B111" i="1"/>
  <c r="C111" i="1"/>
  <c r="D111" i="1" s="1"/>
  <c r="B112" i="1"/>
  <c r="C112" i="1"/>
  <c r="D112" i="1" s="1"/>
  <c r="B113" i="1"/>
  <c r="C113" i="1"/>
  <c r="D113" i="1" s="1"/>
  <c r="B114" i="1"/>
  <c r="C114" i="1"/>
  <c r="D114" i="1" s="1"/>
  <c r="B115" i="1"/>
  <c r="C115" i="1"/>
  <c r="D115" i="1" s="1"/>
  <c r="B116" i="1"/>
  <c r="C116" i="1"/>
  <c r="D116" i="1" s="1"/>
  <c r="B117" i="1"/>
  <c r="C117" i="1"/>
  <c r="D117" i="1" s="1"/>
  <c r="B118" i="1"/>
  <c r="C118" i="1"/>
  <c r="D118" i="1" s="1"/>
  <c r="B119" i="1"/>
  <c r="C119" i="1"/>
  <c r="D119" i="1" s="1"/>
  <c r="B120" i="1"/>
  <c r="C120" i="1"/>
  <c r="D120" i="1" s="1"/>
  <c r="B121" i="1"/>
  <c r="C121" i="1"/>
  <c r="D121" i="1" s="1"/>
  <c r="B122" i="1"/>
  <c r="C122" i="1"/>
  <c r="D122" i="1" s="1"/>
  <c r="B123" i="1"/>
  <c r="C123" i="1"/>
  <c r="D123" i="1" s="1"/>
  <c r="B124" i="1"/>
  <c r="C124" i="1"/>
  <c r="D124" i="1" s="1"/>
  <c r="B125" i="1"/>
  <c r="C125" i="1"/>
  <c r="D125" i="1" s="1"/>
  <c r="B126" i="1"/>
  <c r="C126" i="1"/>
  <c r="D126" i="1" s="1"/>
  <c r="B127" i="1"/>
  <c r="C127" i="1"/>
  <c r="D127" i="1" s="1"/>
  <c r="B128" i="1"/>
  <c r="C128" i="1"/>
  <c r="D128" i="1" s="1"/>
  <c r="B129" i="1"/>
  <c r="C129" i="1"/>
  <c r="D129" i="1" s="1"/>
  <c r="B130" i="1"/>
  <c r="C130" i="1"/>
  <c r="D130" i="1" s="1"/>
  <c r="B131" i="1"/>
  <c r="C131" i="1"/>
  <c r="D131" i="1" s="1"/>
  <c r="B132" i="1"/>
  <c r="C132" i="1"/>
  <c r="D132" i="1" s="1"/>
  <c r="B133" i="1"/>
  <c r="C133" i="1"/>
  <c r="D133" i="1" s="1"/>
  <c r="B134" i="1"/>
  <c r="C134" i="1"/>
  <c r="D134" i="1"/>
  <c r="B135" i="1"/>
  <c r="C135" i="1"/>
  <c r="D135" i="1" s="1"/>
  <c r="B136" i="1"/>
  <c r="C136" i="1"/>
  <c r="D136" i="1" s="1"/>
  <c r="B137" i="1"/>
  <c r="C137" i="1"/>
  <c r="D137" i="1" s="1"/>
  <c r="B138" i="1"/>
  <c r="C138" i="1"/>
  <c r="D138" i="1" s="1"/>
  <c r="B139" i="1"/>
  <c r="C139" i="1"/>
  <c r="D139" i="1" s="1"/>
  <c r="B140" i="1"/>
  <c r="C140" i="1"/>
  <c r="D140" i="1" s="1"/>
  <c r="B141" i="1"/>
  <c r="C141" i="1"/>
  <c r="D141" i="1" s="1"/>
  <c r="B142" i="1"/>
  <c r="C142" i="1"/>
  <c r="D142" i="1" s="1"/>
  <c r="B143" i="1"/>
  <c r="C143" i="1"/>
  <c r="D143" i="1" s="1"/>
  <c r="B144" i="1"/>
  <c r="C144" i="1"/>
  <c r="D144" i="1" s="1"/>
  <c r="B145" i="1"/>
  <c r="C145" i="1"/>
  <c r="D145" i="1" s="1"/>
  <c r="B146" i="1"/>
  <c r="C146" i="1"/>
  <c r="D146" i="1" s="1"/>
  <c r="B147" i="1"/>
  <c r="C147" i="1"/>
  <c r="D147" i="1" s="1"/>
  <c r="B148" i="1"/>
  <c r="C148" i="1"/>
  <c r="D148" i="1" s="1"/>
  <c r="B149" i="1"/>
  <c r="C149" i="1"/>
  <c r="D149" i="1" s="1"/>
  <c r="B150" i="1"/>
  <c r="C150" i="1"/>
  <c r="D150" i="1" s="1"/>
  <c r="B151" i="1"/>
  <c r="C151" i="1"/>
  <c r="D151" i="1" s="1"/>
  <c r="B152" i="1"/>
  <c r="C152" i="1"/>
  <c r="D152" i="1" s="1"/>
  <c r="B153" i="1"/>
  <c r="C153" i="1"/>
  <c r="D153" i="1" s="1"/>
  <c r="B154" i="1"/>
  <c r="C154" i="1"/>
  <c r="D154" i="1" s="1"/>
  <c r="B155" i="1"/>
  <c r="C155" i="1"/>
  <c r="D155" i="1" s="1"/>
  <c r="B156" i="1"/>
  <c r="C156" i="1"/>
  <c r="D156" i="1" s="1"/>
  <c r="B157" i="1"/>
  <c r="C157" i="1"/>
  <c r="D157" i="1" s="1"/>
  <c r="B158" i="1"/>
  <c r="C158" i="1"/>
  <c r="D158" i="1" s="1"/>
  <c r="B159" i="1"/>
  <c r="C159" i="1"/>
  <c r="D159" i="1" s="1"/>
  <c r="B160" i="1"/>
  <c r="C160" i="1"/>
  <c r="D160" i="1" s="1"/>
  <c r="B161" i="1"/>
  <c r="C161" i="1"/>
  <c r="D161" i="1" s="1"/>
  <c r="B162" i="1"/>
  <c r="C162" i="1"/>
  <c r="D162" i="1" s="1"/>
  <c r="B163" i="1"/>
  <c r="C163" i="1"/>
  <c r="D163" i="1" s="1"/>
  <c r="B164" i="1"/>
  <c r="C164" i="1"/>
  <c r="D164" i="1" s="1"/>
  <c r="B165" i="1"/>
  <c r="C165" i="1"/>
  <c r="D165" i="1" s="1"/>
  <c r="B166" i="1"/>
  <c r="C166" i="1"/>
  <c r="D166" i="1" s="1"/>
  <c r="B167" i="1"/>
  <c r="C167" i="1"/>
  <c r="D167" i="1" s="1"/>
  <c r="B168" i="1"/>
  <c r="C168" i="1"/>
  <c r="D168" i="1" s="1"/>
  <c r="B169" i="1"/>
  <c r="C169" i="1"/>
  <c r="D169" i="1" s="1"/>
  <c r="B170" i="1"/>
  <c r="C170" i="1"/>
  <c r="D170" i="1" s="1"/>
  <c r="B171" i="1"/>
  <c r="C171" i="1"/>
  <c r="D171" i="1" s="1"/>
  <c r="B172" i="1"/>
  <c r="C172" i="1"/>
  <c r="D172" i="1" s="1"/>
  <c r="B173" i="1"/>
  <c r="C173" i="1"/>
  <c r="D173" i="1" s="1"/>
  <c r="B174" i="1"/>
  <c r="C174" i="1"/>
  <c r="D174" i="1"/>
  <c r="B175" i="1"/>
  <c r="C175" i="1"/>
  <c r="D175" i="1" s="1"/>
  <c r="B176" i="1"/>
  <c r="C176" i="1"/>
  <c r="D176" i="1" s="1"/>
  <c r="B177" i="1"/>
  <c r="C177" i="1"/>
  <c r="D177" i="1" s="1"/>
  <c r="B178" i="1"/>
  <c r="C178" i="1"/>
  <c r="D178" i="1" s="1"/>
  <c r="B179" i="1"/>
  <c r="C179" i="1"/>
  <c r="D179" i="1" s="1"/>
  <c r="B180" i="1"/>
  <c r="C180" i="1"/>
  <c r="D180" i="1" s="1"/>
  <c r="B181" i="1"/>
  <c r="C181" i="1"/>
  <c r="D181" i="1" s="1"/>
  <c r="B182" i="1"/>
  <c r="C182" i="1"/>
  <c r="D182" i="1" s="1"/>
  <c r="B183" i="1"/>
  <c r="C183" i="1"/>
  <c r="D183" i="1" s="1"/>
  <c r="B184" i="1"/>
  <c r="C184" i="1"/>
  <c r="D184" i="1" s="1"/>
  <c r="B185" i="1"/>
  <c r="C185" i="1"/>
  <c r="D185" i="1" s="1"/>
  <c r="B186" i="1"/>
  <c r="C186" i="1"/>
  <c r="D186" i="1" s="1"/>
  <c r="B187" i="1"/>
  <c r="C187" i="1"/>
  <c r="D187" i="1" s="1"/>
  <c r="B188" i="1"/>
  <c r="C188" i="1"/>
  <c r="D188" i="1" s="1"/>
  <c r="B189" i="1"/>
  <c r="C189" i="1"/>
  <c r="D189" i="1" s="1"/>
  <c r="B190" i="1"/>
  <c r="C190" i="1"/>
  <c r="D190" i="1" s="1"/>
  <c r="B191" i="1"/>
  <c r="C191" i="1"/>
  <c r="D191" i="1" s="1"/>
  <c r="B192" i="1"/>
  <c r="C192" i="1"/>
  <c r="D192" i="1" s="1"/>
  <c r="B193" i="1"/>
  <c r="C193" i="1"/>
  <c r="D193" i="1" s="1"/>
  <c r="B194" i="1"/>
  <c r="C194" i="1"/>
  <c r="D194" i="1" s="1"/>
  <c r="B195" i="1"/>
  <c r="C195" i="1"/>
  <c r="D195" i="1" s="1"/>
  <c r="B196" i="1"/>
  <c r="C196" i="1"/>
  <c r="D196" i="1" s="1"/>
  <c r="B197" i="1"/>
  <c r="C197" i="1"/>
  <c r="D197" i="1" s="1"/>
  <c r="B198" i="1"/>
  <c r="C198" i="1"/>
  <c r="D198" i="1" s="1"/>
  <c r="B199" i="1"/>
  <c r="C199" i="1"/>
  <c r="D199" i="1" s="1"/>
  <c r="B200" i="1"/>
  <c r="C200" i="1"/>
  <c r="D200" i="1" s="1"/>
  <c r="B201" i="1"/>
  <c r="C201" i="1"/>
  <c r="D201" i="1" s="1"/>
  <c r="B202" i="1"/>
  <c r="C202" i="1"/>
  <c r="D202" i="1" s="1"/>
  <c r="B203" i="1"/>
  <c r="C203" i="1"/>
  <c r="D203" i="1" s="1"/>
  <c r="B204" i="1"/>
  <c r="C204" i="1"/>
  <c r="D204" i="1" s="1"/>
  <c r="B205" i="1"/>
  <c r="C205" i="1"/>
  <c r="D205" i="1" s="1"/>
  <c r="B206" i="1"/>
  <c r="C206" i="1"/>
  <c r="D206" i="1" s="1"/>
  <c r="B207" i="1"/>
  <c r="C207" i="1"/>
  <c r="D207" i="1" s="1"/>
  <c r="B208" i="1"/>
  <c r="C208" i="1"/>
  <c r="D208" i="1" s="1"/>
  <c r="B209" i="1"/>
  <c r="C209" i="1"/>
  <c r="D209" i="1" s="1"/>
  <c r="B210" i="1"/>
  <c r="C210" i="1"/>
  <c r="D210" i="1" s="1"/>
  <c r="B211" i="1"/>
  <c r="C211" i="1"/>
  <c r="D211" i="1" s="1"/>
  <c r="B212" i="1"/>
  <c r="C212" i="1"/>
  <c r="D212" i="1" s="1"/>
  <c r="B213" i="1"/>
  <c r="C213" i="1"/>
  <c r="D213" i="1" s="1"/>
  <c r="B214" i="1"/>
  <c r="C214" i="1"/>
  <c r="D214" i="1"/>
  <c r="B215" i="1"/>
  <c r="C215" i="1"/>
  <c r="D215" i="1" s="1"/>
  <c r="B216" i="1"/>
  <c r="C216" i="1"/>
  <c r="D216" i="1" s="1"/>
  <c r="B217" i="1"/>
  <c r="C217" i="1"/>
  <c r="D217" i="1" s="1"/>
  <c r="B218" i="1"/>
  <c r="C218" i="1"/>
  <c r="D218" i="1" s="1"/>
  <c r="B219" i="1"/>
  <c r="C219" i="1"/>
  <c r="D219" i="1" s="1"/>
  <c r="B220" i="1"/>
  <c r="C220" i="1"/>
  <c r="D220" i="1" s="1"/>
  <c r="B221" i="1"/>
  <c r="C221" i="1"/>
  <c r="D221" i="1" s="1"/>
  <c r="B222" i="1"/>
  <c r="C222" i="1"/>
  <c r="D222" i="1" s="1"/>
  <c r="B223" i="1"/>
  <c r="C223" i="1"/>
  <c r="D223" i="1" s="1"/>
  <c r="B224" i="1"/>
  <c r="C224" i="1"/>
  <c r="D224" i="1" s="1"/>
  <c r="B225" i="1"/>
  <c r="C225" i="1"/>
  <c r="D225" i="1" s="1"/>
  <c r="B226" i="1"/>
  <c r="C226" i="1"/>
  <c r="D226" i="1" s="1"/>
  <c r="B227" i="1"/>
  <c r="C227" i="1"/>
  <c r="D227" i="1" s="1"/>
  <c r="B228" i="1"/>
  <c r="C228" i="1"/>
  <c r="D228" i="1" s="1"/>
  <c r="B229" i="1"/>
  <c r="C229" i="1"/>
  <c r="D229" i="1" s="1"/>
  <c r="B230" i="1"/>
  <c r="C230" i="1"/>
  <c r="D230" i="1" s="1"/>
  <c r="B231" i="1"/>
  <c r="C231" i="1"/>
  <c r="D231" i="1" s="1"/>
  <c r="B232" i="1"/>
  <c r="C232" i="1"/>
  <c r="D232" i="1" s="1"/>
  <c r="B233" i="1"/>
  <c r="C233" i="1"/>
  <c r="D233" i="1" s="1"/>
  <c r="B234" i="1"/>
  <c r="C234" i="1"/>
  <c r="D234" i="1" s="1"/>
  <c r="B235" i="1"/>
  <c r="C235" i="1"/>
  <c r="D235" i="1" s="1"/>
  <c r="B236" i="1"/>
  <c r="C236" i="1"/>
  <c r="D236" i="1" s="1"/>
  <c r="B237" i="1"/>
  <c r="C237" i="1"/>
  <c r="D237" i="1" s="1"/>
  <c r="B238" i="1"/>
  <c r="C238" i="1"/>
  <c r="D238" i="1" s="1"/>
  <c r="B239" i="1"/>
  <c r="C239" i="1"/>
  <c r="D239" i="1" s="1"/>
  <c r="B240" i="1"/>
  <c r="C240" i="1"/>
  <c r="D240" i="1" s="1"/>
  <c r="B241" i="1"/>
  <c r="C241" i="1"/>
  <c r="D241" i="1" s="1"/>
  <c r="B242" i="1"/>
  <c r="C242" i="1"/>
  <c r="D242" i="1" s="1"/>
  <c r="B243" i="1"/>
  <c r="C243" i="1"/>
  <c r="D243" i="1" s="1"/>
  <c r="B244" i="1"/>
  <c r="C244" i="1"/>
  <c r="D244" i="1" s="1"/>
  <c r="B245" i="1"/>
  <c r="C245" i="1"/>
  <c r="D245" i="1" s="1"/>
  <c r="B246" i="1"/>
  <c r="C246" i="1"/>
  <c r="D246" i="1" s="1"/>
  <c r="B247" i="1"/>
  <c r="C247" i="1"/>
  <c r="D247" i="1" s="1"/>
  <c r="B248" i="1"/>
  <c r="C248" i="1"/>
  <c r="D248" i="1" s="1"/>
  <c r="B249" i="1"/>
  <c r="C249" i="1"/>
  <c r="D249" i="1" s="1"/>
  <c r="B250" i="1"/>
  <c r="C250" i="1"/>
  <c r="D250" i="1" s="1"/>
  <c r="B251" i="1"/>
  <c r="C251" i="1"/>
  <c r="D251" i="1" s="1"/>
  <c r="B252" i="1"/>
  <c r="C252" i="1"/>
  <c r="D252" i="1" s="1"/>
  <c r="B253" i="1"/>
  <c r="C253" i="1"/>
  <c r="D253" i="1" s="1"/>
  <c r="B254" i="1"/>
  <c r="C254" i="1"/>
  <c r="D254" i="1" s="1"/>
  <c r="B255" i="1"/>
  <c r="C255" i="1"/>
  <c r="D255" i="1" s="1"/>
  <c r="C2" i="1"/>
  <c r="D2" i="1" s="1"/>
  <c r="B2" i="1"/>
  <c r="J160" i="1" l="1"/>
  <c r="K160" i="1" s="1"/>
  <c r="K72" i="1"/>
  <c r="J43" i="1"/>
  <c r="J232" i="1"/>
  <c r="K232" i="1" s="1"/>
  <c r="M124" i="1"/>
  <c r="M2" i="1"/>
  <c r="J137" i="1"/>
  <c r="J128" i="1"/>
  <c r="K128" i="1" s="1"/>
  <c r="J117" i="1"/>
  <c r="K117" i="1" s="1"/>
  <c r="J63" i="1"/>
  <c r="K63" i="1" s="1"/>
  <c r="J36" i="1"/>
  <c r="K36" i="1" s="1"/>
  <c r="J84" i="1"/>
  <c r="K84" i="1" s="1"/>
  <c r="J83" i="1"/>
  <c r="K83" i="1" s="1"/>
  <c r="K59" i="1"/>
  <c r="J8" i="1"/>
  <c r="K8" i="1" s="1"/>
  <c r="K124" i="1"/>
  <c r="J31" i="1"/>
  <c r="J249" i="1"/>
  <c r="M245" i="1"/>
  <c r="M211" i="1"/>
  <c r="J207" i="1"/>
  <c r="K207" i="1" s="1"/>
  <c r="S207" i="1" s="1"/>
  <c r="J183" i="1"/>
  <c r="K183" i="1" s="1"/>
  <c r="J152" i="1"/>
  <c r="K152" i="1" s="1"/>
  <c r="M132" i="1"/>
  <c r="J108" i="1"/>
  <c r="K108" i="1" s="1"/>
  <c r="J88" i="1"/>
  <c r="K88" i="1" s="1"/>
  <c r="M31" i="1"/>
  <c r="M16" i="1"/>
  <c r="M253" i="1"/>
  <c r="J223" i="1"/>
  <c r="K223" i="1" s="1"/>
  <c r="M201" i="1"/>
  <c r="J179" i="1"/>
  <c r="K179" i="1" s="1"/>
  <c r="J164" i="1"/>
  <c r="K164" i="1" s="1"/>
  <c r="J105" i="1"/>
  <c r="K105" i="1" s="1"/>
  <c r="J96" i="1"/>
  <c r="K96" i="1" s="1"/>
  <c r="J75" i="1"/>
  <c r="K75" i="1" s="1"/>
  <c r="M70" i="1"/>
  <c r="J68" i="1"/>
  <c r="K68" i="1" s="1"/>
  <c r="J56" i="1"/>
  <c r="K56" i="1" s="1"/>
  <c r="S56" i="1" s="1"/>
  <c r="J47" i="1"/>
  <c r="K47" i="1" s="1"/>
  <c r="K16" i="1"/>
  <c r="J4" i="1"/>
  <c r="K4" i="1" s="1"/>
  <c r="M255" i="1"/>
  <c r="J252" i="1"/>
  <c r="J241" i="1"/>
  <c r="K241" i="1" s="1"/>
  <c r="S241" i="1" s="1"/>
  <c r="J227" i="1"/>
  <c r="K227" i="1" s="1"/>
  <c r="S227" i="1" s="1"/>
  <c r="M213" i="1"/>
  <c r="J199" i="1"/>
  <c r="K199" i="1" s="1"/>
  <c r="J156" i="1"/>
  <c r="K156" i="1" s="1"/>
  <c r="J148" i="1"/>
  <c r="K148" i="1" s="1"/>
  <c r="J141" i="1"/>
  <c r="K141" i="1" s="1"/>
  <c r="J121" i="1"/>
  <c r="K121" i="1" s="1"/>
  <c r="J113" i="1"/>
  <c r="K113" i="1" s="1"/>
  <c r="K100" i="1"/>
  <c r="J92" i="1"/>
  <c r="K92" i="1" s="1"/>
  <c r="J80" i="1"/>
  <c r="K80" i="1" s="1"/>
  <c r="J79" i="1"/>
  <c r="K79" i="1" s="1"/>
  <c r="J72" i="1"/>
  <c r="K71" i="1"/>
  <c r="J59" i="1"/>
  <c r="M54" i="1"/>
  <c r="J28" i="1"/>
  <c r="K28" i="1" s="1"/>
  <c r="J27" i="1"/>
  <c r="K27" i="1" s="1"/>
  <c r="M22" i="1"/>
  <c r="J19" i="1"/>
  <c r="K19" i="1" s="1"/>
  <c r="M11" i="1"/>
  <c r="M66" i="1"/>
  <c r="M35" i="1"/>
  <c r="M34" i="1"/>
  <c r="J2" i="1"/>
  <c r="K249" i="1"/>
  <c r="M248" i="1"/>
  <c r="J244" i="1"/>
  <c r="J237" i="1"/>
  <c r="K237" i="1" s="1"/>
  <c r="J236" i="1"/>
  <c r="M225" i="1"/>
  <c r="M217" i="1"/>
  <c r="K205" i="1"/>
  <c r="J195" i="1"/>
  <c r="K195" i="1" s="1"/>
  <c r="M185" i="1"/>
  <c r="M100" i="1"/>
  <c r="M51" i="1"/>
  <c r="M50" i="1"/>
  <c r="J24" i="1"/>
  <c r="K24" i="1" s="1"/>
  <c r="M165" i="1"/>
  <c r="J165" i="1"/>
  <c r="K165" i="1" s="1"/>
  <c r="M136" i="1"/>
  <c r="J136" i="1"/>
  <c r="K136" i="1" s="1"/>
  <c r="M76" i="1"/>
  <c r="J76" i="1"/>
  <c r="K76" i="1"/>
  <c r="M20" i="1"/>
  <c r="J20" i="1"/>
  <c r="K20" i="1" s="1"/>
  <c r="S2" i="1"/>
  <c r="S223" i="1"/>
  <c r="J212" i="1"/>
  <c r="K212" i="1" s="1"/>
  <c r="M203" i="1"/>
  <c r="J203" i="1"/>
  <c r="K203" i="1" s="1"/>
  <c r="S203" i="1" s="1"/>
  <c r="M187" i="1"/>
  <c r="J187" i="1"/>
  <c r="K187" i="1" s="1"/>
  <c r="S187" i="1" s="1"/>
  <c r="M171" i="1"/>
  <c r="J171" i="1"/>
  <c r="K171" i="1" s="1"/>
  <c r="M161" i="1"/>
  <c r="J161" i="1"/>
  <c r="K161" i="1" s="1"/>
  <c r="M149" i="1"/>
  <c r="J149" i="1"/>
  <c r="K149" i="1" s="1"/>
  <c r="M129" i="1"/>
  <c r="J129" i="1"/>
  <c r="K129" i="1" s="1"/>
  <c r="M104" i="1"/>
  <c r="J104" i="1"/>
  <c r="K104" i="1" s="1"/>
  <c r="S96" i="1"/>
  <c r="M67" i="1"/>
  <c r="J67" i="1"/>
  <c r="K67" i="1" s="1"/>
  <c r="M55" i="1"/>
  <c r="J55" i="1"/>
  <c r="K55" i="1" s="1"/>
  <c r="S55" i="1" s="1"/>
  <c r="J6" i="1"/>
  <c r="K6" i="1" s="1"/>
  <c r="M6" i="1"/>
  <c r="S4" i="1"/>
  <c r="K253" i="1"/>
  <c r="J248" i="1"/>
  <c r="K245" i="1"/>
  <c r="M233" i="1"/>
  <c r="M229" i="1"/>
  <c r="M228" i="1"/>
  <c r="J228" i="1"/>
  <c r="K228" i="1" s="1"/>
  <c r="M224" i="1"/>
  <c r="K224" i="1"/>
  <c r="S224" i="1" s="1"/>
  <c r="M219" i="1"/>
  <c r="J219" i="1"/>
  <c r="K219" i="1" s="1"/>
  <c r="J216" i="1"/>
  <c r="K216" i="1" s="1"/>
  <c r="J215" i="1"/>
  <c r="K215" i="1"/>
  <c r="J189" i="1"/>
  <c r="K189" i="1" s="1"/>
  <c r="M189" i="1"/>
  <c r="J173" i="1"/>
  <c r="K173" i="1" s="1"/>
  <c r="M173" i="1"/>
  <c r="M157" i="1"/>
  <c r="J157" i="1"/>
  <c r="K157" i="1"/>
  <c r="S157" i="1" s="1"/>
  <c r="M91" i="1"/>
  <c r="J91" i="1"/>
  <c r="K91" i="1" s="1"/>
  <c r="M60" i="1"/>
  <c r="J60" i="1"/>
  <c r="K60" i="1"/>
  <c r="M48" i="1"/>
  <c r="J48" i="1"/>
  <c r="K48" i="1" s="1"/>
  <c r="M12" i="1"/>
  <c r="J12" i="1"/>
  <c r="K12" i="1" s="1"/>
  <c r="K252" i="1"/>
  <c r="S252" i="1" s="1"/>
  <c r="M251" i="1"/>
  <c r="K244" i="1"/>
  <c r="S244" i="1" s="1"/>
  <c r="K240" i="1"/>
  <c r="M240" i="1"/>
  <c r="M235" i="1"/>
  <c r="S235" i="1" s="1"/>
  <c r="M231" i="1"/>
  <c r="M221" i="1"/>
  <c r="J200" i="1"/>
  <c r="K200" i="1" s="1"/>
  <c r="J184" i="1"/>
  <c r="K184" i="1" s="1"/>
  <c r="M169" i="1"/>
  <c r="J169" i="1"/>
  <c r="K169" i="1" s="1"/>
  <c r="M153" i="1"/>
  <c r="J153" i="1"/>
  <c r="K153" i="1" s="1"/>
  <c r="M145" i="1"/>
  <c r="J145" i="1"/>
  <c r="K145" i="1" s="1"/>
  <c r="S145" i="1" s="1"/>
  <c r="S140" i="1"/>
  <c r="M125" i="1"/>
  <c r="J125" i="1"/>
  <c r="K125" i="1" s="1"/>
  <c r="M109" i="1"/>
  <c r="J109" i="1"/>
  <c r="K109" i="1" s="1"/>
  <c r="J93" i="1"/>
  <c r="M93" i="1"/>
  <c r="M87" i="1"/>
  <c r="J87" i="1"/>
  <c r="K87" i="1" s="1"/>
  <c r="J58" i="1"/>
  <c r="K58" i="1" s="1"/>
  <c r="M58" i="1"/>
  <c r="M209" i="1"/>
  <c r="S209" i="1" s="1"/>
  <c r="K208" i="1"/>
  <c r="M197" i="1"/>
  <c r="K196" i="1"/>
  <c r="J191" i="1"/>
  <c r="K191" i="1" s="1"/>
  <c r="S191" i="1" s="1"/>
  <c r="M181" i="1"/>
  <c r="S181" i="1" s="1"/>
  <c r="K180" i="1"/>
  <c r="J175" i="1"/>
  <c r="K175" i="1" s="1"/>
  <c r="S175" i="1" s="1"/>
  <c r="M144" i="1"/>
  <c r="S144" i="1" s="1"/>
  <c r="S136" i="1"/>
  <c r="J133" i="1"/>
  <c r="K133" i="1" s="1"/>
  <c r="S133" i="1" s="1"/>
  <c r="M120" i="1"/>
  <c r="M116" i="1"/>
  <c r="S116" i="1" s="1"/>
  <c r="M112" i="1"/>
  <c r="J71" i="1"/>
  <c r="J64" i="1"/>
  <c r="K64" i="1" s="1"/>
  <c r="S64" i="1" s="1"/>
  <c r="M62" i="1"/>
  <c r="J52" i="1"/>
  <c r="K52" i="1" s="1"/>
  <c r="S52" i="1" s="1"/>
  <c r="M40" i="1"/>
  <c r="M32" i="1"/>
  <c r="J32" i="1"/>
  <c r="K32" i="1" s="1"/>
  <c r="M26" i="1"/>
  <c r="M23" i="1"/>
  <c r="S23" i="1" s="1"/>
  <c r="K15" i="1"/>
  <c r="M15" i="1"/>
  <c r="M14" i="1"/>
  <c r="S211" i="1"/>
  <c r="M205" i="1"/>
  <c r="S205" i="1" s="1"/>
  <c r="M193" i="1"/>
  <c r="S193" i="1" s="1"/>
  <c r="K192" i="1"/>
  <c r="S183" i="1"/>
  <c r="M177" i="1"/>
  <c r="K176" i="1"/>
  <c r="S152" i="1"/>
  <c r="M74" i="1"/>
  <c r="S63" i="1"/>
  <c r="S51" i="1"/>
  <c r="M46" i="1"/>
  <c r="M43" i="1"/>
  <c r="S43" i="1" s="1"/>
  <c r="J40" i="1"/>
  <c r="K40" i="1" s="1"/>
  <c r="K39" i="1"/>
  <c r="S39" i="1" s="1"/>
  <c r="M38" i="1"/>
  <c r="S24" i="1"/>
  <c r="K204" i="1"/>
  <c r="K188" i="1"/>
  <c r="S179" i="1"/>
  <c r="K172" i="1"/>
  <c r="S160" i="1"/>
  <c r="S156" i="1"/>
  <c r="K137" i="1"/>
  <c r="S137" i="1" s="1"/>
  <c r="J101" i="1"/>
  <c r="K101" i="1" s="1"/>
  <c r="S101" i="1" s="1"/>
  <c r="J97" i="1"/>
  <c r="K97" i="1" s="1"/>
  <c r="S97" i="1" s="1"/>
  <c r="S59" i="1"/>
  <c r="S47" i="1"/>
  <c r="J44" i="1"/>
  <c r="K44" i="1" s="1"/>
  <c r="S44" i="1" s="1"/>
  <c r="J42" i="1"/>
  <c r="M42" i="1"/>
  <c r="J39" i="1"/>
  <c r="S36" i="1"/>
  <c r="J30" i="1"/>
  <c r="M30" i="1"/>
  <c r="S28" i="1"/>
  <c r="S27" i="1"/>
  <c r="S35" i="1"/>
  <c r="M18" i="1"/>
  <c r="K11" i="1"/>
  <c r="S11" i="1" s="1"/>
  <c r="M10" i="1"/>
  <c r="S31" i="1"/>
  <c r="S19" i="1"/>
  <c r="S16" i="1"/>
  <c r="S8" i="1"/>
  <c r="K7" i="1"/>
  <c r="S201" i="1"/>
  <c r="S185" i="1"/>
  <c r="S153" i="1"/>
  <c r="S149" i="1"/>
  <c r="S245" i="1"/>
  <c r="K3" i="1"/>
  <c r="S6" i="1"/>
  <c r="S221" i="1"/>
  <c r="S253" i="1"/>
  <c r="S237" i="1"/>
  <c r="S231" i="1"/>
  <c r="S228" i="1"/>
  <c r="S215" i="1"/>
  <c r="S213" i="1"/>
  <c r="S195" i="1"/>
  <c r="S177" i="1"/>
  <c r="S168" i="1"/>
  <c r="S141" i="1"/>
  <c r="S255" i="1"/>
  <c r="S249" i="1"/>
  <c r="S248" i="1"/>
  <c r="S232" i="1"/>
  <c r="S219" i="1"/>
  <c r="S217" i="1"/>
  <c r="S199" i="1"/>
  <c r="S197" i="1"/>
  <c r="S164" i="1"/>
  <c r="S148" i="1"/>
  <c r="S132" i="1"/>
  <c r="S120" i="1"/>
  <c r="S117" i="1"/>
  <c r="S113" i="1"/>
  <c r="S83" i="1"/>
  <c r="S79" i="1"/>
  <c r="S76" i="1"/>
  <c r="S124" i="1"/>
  <c r="S128" i="1"/>
  <c r="S105" i="1"/>
  <c r="S92" i="1"/>
  <c r="S75" i="1"/>
  <c r="S112" i="1"/>
  <c r="S108" i="1"/>
  <c r="S91" i="1"/>
  <c r="S88" i="1"/>
  <c r="S84" i="1"/>
  <c r="S80" i="1"/>
  <c r="S72" i="1"/>
  <c r="S68" i="1"/>
  <c r="S121" i="1"/>
  <c r="S104" i="1"/>
  <c r="S67" i="1"/>
  <c r="S71" i="1"/>
  <c r="J254" i="1"/>
  <c r="K251" i="1"/>
  <c r="S251" i="1" s="1"/>
  <c r="J255" i="1"/>
  <c r="M254" i="1"/>
  <c r="S254" i="1" s="1"/>
  <c r="M250" i="1"/>
  <c r="J247" i="1"/>
  <c r="K247" i="1" s="1"/>
  <c r="S247" i="1" s="1"/>
  <c r="M246" i="1"/>
  <c r="J243" i="1"/>
  <c r="K243" i="1" s="1"/>
  <c r="S243" i="1" s="1"/>
  <c r="M242" i="1"/>
  <c r="J239" i="1"/>
  <c r="K239" i="1" s="1"/>
  <c r="S239" i="1" s="1"/>
  <c r="M238" i="1"/>
  <c r="K236" i="1"/>
  <c r="S236" i="1" s="1"/>
  <c r="K233" i="1"/>
  <c r="S233" i="1" s="1"/>
  <c r="M230" i="1"/>
  <c r="S230" i="1" s="1"/>
  <c r="K229" i="1"/>
  <c r="M226" i="1"/>
  <c r="S226" i="1" s="1"/>
  <c r="K225" i="1"/>
  <c r="S225" i="1" s="1"/>
  <c r="M222" i="1"/>
  <c r="K222" i="1"/>
  <c r="M218" i="1"/>
  <c r="J218" i="1"/>
  <c r="K218" i="1" s="1"/>
  <c r="M214" i="1"/>
  <c r="J214" i="1"/>
  <c r="K214" i="1" s="1"/>
  <c r="M210" i="1"/>
  <c r="J210" i="1"/>
  <c r="K210" i="1" s="1"/>
  <c r="K250" i="1"/>
  <c r="S250" i="1" s="1"/>
  <c r="K246" i="1"/>
  <c r="S246" i="1" s="1"/>
  <c r="K242" i="1"/>
  <c r="K238" i="1"/>
  <c r="J234" i="1"/>
  <c r="K234" i="1" s="1"/>
  <c r="S234" i="1" s="1"/>
  <c r="J230" i="1"/>
  <c r="J226" i="1"/>
  <c r="M220" i="1"/>
  <c r="J220" i="1"/>
  <c r="K220" i="1" s="1"/>
  <c r="S220" i="1" s="1"/>
  <c r="M216" i="1"/>
  <c r="M212" i="1"/>
  <c r="M208" i="1"/>
  <c r="S208" i="1" s="1"/>
  <c r="M204" i="1"/>
  <c r="M200" i="1"/>
  <c r="M196" i="1"/>
  <c r="S196" i="1" s="1"/>
  <c r="M192" i="1"/>
  <c r="K190" i="1"/>
  <c r="S190" i="1" s="1"/>
  <c r="M188" i="1"/>
  <c r="S188" i="1" s="1"/>
  <c r="M184" i="1"/>
  <c r="M180" i="1"/>
  <c r="S180" i="1" s="1"/>
  <c r="M176" i="1"/>
  <c r="M172" i="1"/>
  <c r="S172" i="1" s="1"/>
  <c r="K170" i="1"/>
  <c r="K166" i="1"/>
  <c r="K162" i="1"/>
  <c r="K158" i="1"/>
  <c r="J206" i="1"/>
  <c r="K206" i="1" s="1"/>
  <c r="S206" i="1" s="1"/>
  <c r="J202" i="1"/>
  <c r="K202" i="1" s="1"/>
  <c r="S202" i="1" s="1"/>
  <c r="J198" i="1"/>
  <c r="K198" i="1" s="1"/>
  <c r="S198" i="1" s="1"/>
  <c r="J194" i="1"/>
  <c r="K194" i="1" s="1"/>
  <c r="S194" i="1" s="1"/>
  <c r="J190" i="1"/>
  <c r="J186" i="1"/>
  <c r="K186" i="1" s="1"/>
  <c r="S186" i="1" s="1"/>
  <c r="J182" i="1"/>
  <c r="K182" i="1" s="1"/>
  <c r="S182" i="1" s="1"/>
  <c r="J178" i="1"/>
  <c r="K178" i="1" s="1"/>
  <c r="S178" i="1" s="1"/>
  <c r="J174" i="1"/>
  <c r="K174" i="1" s="1"/>
  <c r="S174" i="1" s="1"/>
  <c r="M170" i="1"/>
  <c r="J167" i="1"/>
  <c r="K167" i="1" s="1"/>
  <c r="S167" i="1" s="1"/>
  <c r="M166" i="1"/>
  <c r="J163" i="1"/>
  <c r="K163" i="1" s="1"/>
  <c r="S163" i="1" s="1"/>
  <c r="M162" i="1"/>
  <c r="J159" i="1"/>
  <c r="K159" i="1" s="1"/>
  <c r="S159" i="1" s="1"/>
  <c r="M158" i="1"/>
  <c r="J155" i="1"/>
  <c r="K155" i="1" s="1"/>
  <c r="S155" i="1" s="1"/>
  <c r="J154" i="1"/>
  <c r="K154" i="1" s="1"/>
  <c r="M154" i="1"/>
  <c r="J151" i="1"/>
  <c r="K151" i="1" s="1"/>
  <c r="S151" i="1" s="1"/>
  <c r="J150" i="1"/>
  <c r="K150" i="1" s="1"/>
  <c r="S150" i="1" s="1"/>
  <c r="M150" i="1"/>
  <c r="J147" i="1"/>
  <c r="K147" i="1" s="1"/>
  <c r="S147" i="1" s="1"/>
  <c r="J146" i="1"/>
  <c r="K146" i="1" s="1"/>
  <c r="M146" i="1"/>
  <c r="J142" i="1"/>
  <c r="K142" i="1" s="1"/>
  <c r="M142" i="1"/>
  <c r="J143" i="1"/>
  <c r="K143" i="1" s="1"/>
  <c r="S143" i="1" s="1"/>
  <c r="J139" i="1"/>
  <c r="K139" i="1" s="1"/>
  <c r="S139" i="1" s="1"/>
  <c r="M138" i="1"/>
  <c r="J135" i="1"/>
  <c r="K135" i="1" s="1"/>
  <c r="S135" i="1" s="1"/>
  <c r="M134" i="1"/>
  <c r="J131" i="1"/>
  <c r="K131" i="1" s="1"/>
  <c r="S131" i="1" s="1"/>
  <c r="M130" i="1"/>
  <c r="J127" i="1"/>
  <c r="K127" i="1" s="1"/>
  <c r="S127" i="1" s="1"/>
  <c r="M126" i="1"/>
  <c r="J123" i="1"/>
  <c r="K123" i="1" s="1"/>
  <c r="S123" i="1" s="1"/>
  <c r="M122" i="1"/>
  <c r="J119" i="1"/>
  <c r="K119" i="1" s="1"/>
  <c r="S119" i="1" s="1"/>
  <c r="M118" i="1"/>
  <c r="J115" i="1"/>
  <c r="K115" i="1" s="1"/>
  <c r="S115" i="1" s="1"/>
  <c r="M114" i="1"/>
  <c r="J111" i="1"/>
  <c r="K111" i="1" s="1"/>
  <c r="S111" i="1" s="1"/>
  <c r="M110" i="1"/>
  <c r="S110" i="1" s="1"/>
  <c r="K107" i="1"/>
  <c r="M106" i="1"/>
  <c r="S106" i="1" s="1"/>
  <c r="J103" i="1"/>
  <c r="K103" i="1" s="1"/>
  <c r="M102" i="1"/>
  <c r="S102" i="1" s="1"/>
  <c r="J99" i="1"/>
  <c r="K99" i="1" s="1"/>
  <c r="M98" i="1"/>
  <c r="S98" i="1" s="1"/>
  <c r="J95" i="1"/>
  <c r="K95" i="1" s="1"/>
  <c r="S95" i="1" s="1"/>
  <c r="K90" i="1"/>
  <c r="M65" i="1"/>
  <c r="J65" i="1"/>
  <c r="K65" i="1"/>
  <c r="M45" i="1"/>
  <c r="J45" i="1"/>
  <c r="K45" i="1" s="1"/>
  <c r="S45" i="1" s="1"/>
  <c r="M111" i="1"/>
  <c r="M107" i="1"/>
  <c r="M103" i="1"/>
  <c r="M99" i="1"/>
  <c r="M89" i="1"/>
  <c r="J89" i="1"/>
  <c r="K89" i="1" s="1"/>
  <c r="S89" i="1" s="1"/>
  <c r="J86" i="1"/>
  <c r="K86" i="1" s="1"/>
  <c r="S86" i="1" s="1"/>
  <c r="M85" i="1"/>
  <c r="J85" i="1"/>
  <c r="K85" i="1" s="1"/>
  <c r="J82" i="1"/>
  <c r="K82" i="1" s="1"/>
  <c r="S82" i="1" s="1"/>
  <c r="M81" i="1"/>
  <c r="J81" i="1"/>
  <c r="K81" i="1" s="1"/>
  <c r="S81" i="1" s="1"/>
  <c r="J78" i="1"/>
  <c r="K78" i="1" s="1"/>
  <c r="S78" i="1" s="1"/>
  <c r="M77" i="1"/>
  <c r="J77" i="1"/>
  <c r="M73" i="1"/>
  <c r="J73" i="1"/>
  <c r="K73" i="1"/>
  <c r="M69" i="1"/>
  <c r="J69" i="1"/>
  <c r="K69" i="1" s="1"/>
  <c r="S69" i="1" s="1"/>
  <c r="M49" i="1"/>
  <c r="J49" i="1"/>
  <c r="K49" i="1" s="1"/>
  <c r="S49" i="1" s="1"/>
  <c r="K138" i="1"/>
  <c r="K134" i="1"/>
  <c r="S134" i="1" s="1"/>
  <c r="K130" i="1"/>
  <c r="S130" i="1" s="1"/>
  <c r="K126" i="1"/>
  <c r="S126" i="1" s="1"/>
  <c r="K122" i="1"/>
  <c r="K118" i="1"/>
  <c r="S118" i="1" s="1"/>
  <c r="K114" i="1"/>
  <c r="S114" i="1" s="1"/>
  <c r="K77" i="1"/>
  <c r="M53" i="1"/>
  <c r="J53" i="1"/>
  <c r="K53" i="1" s="1"/>
  <c r="S53" i="1" s="1"/>
  <c r="M94" i="1"/>
  <c r="S94" i="1" s="1"/>
  <c r="K93" i="1"/>
  <c r="S93" i="1" s="1"/>
  <c r="M90" i="1"/>
  <c r="M61" i="1"/>
  <c r="J61" i="1"/>
  <c r="K61" i="1" s="1"/>
  <c r="M57" i="1"/>
  <c r="J57" i="1"/>
  <c r="K57" i="1"/>
  <c r="M7" i="1"/>
  <c r="M3" i="1"/>
  <c r="K74" i="1"/>
  <c r="S74" i="1" s="1"/>
  <c r="K70" i="1"/>
  <c r="S70" i="1" s="1"/>
  <c r="K66" i="1"/>
  <c r="S66" i="1" s="1"/>
  <c r="K62" i="1"/>
  <c r="S62" i="1" s="1"/>
  <c r="K54" i="1"/>
  <c r="S54" i="1" s="1"/>
  <c r="K50" i="1"/>
  <c r="S50" i="1" s="1"/>
  <c r="K46" i="1"/>
  <c r="S46" i="1" s="1"/>
  <c r="K42" i="1"/>
  <c r="S42" i="1" s="1"/>
  <c r="J41" i="1"/>
  <c r="K41" i="1" s="1"/>
  <c r="S41" i="1" s="1"/>
  <c r="K38" i="1"/>
  <c r="S38" i="1" s="1"/>
  <c r="J37" i="1"/>
  <c r="K37" i="1" s="1"/>
  <c r="S37" i="1" s="1"/>
  <c r="K34" i="1"/>
  <c r="S34" i="1" s="1"/>
  <c r="J33" i="1"/>
  <c r="K33" i="1" s="1"/>
  <c r="S33" i="1" s="1"/>
  <c r="K30" i="1"/>
  <c r="S30" i="1" s="1"/>
  <c r="J29" i="1"/>
  <c r="K29" i="1" s="1"/>
  <c r="S29" i="1" s="1"/>
  <c r="K26" i="1"/>
  <c r="S26" i="1" s="1"/>
  <c r="J25" i="1"/>
  <c r="K25" i="1" s="1"/>
  <c r="S25" i="1" s="1"/>
  <c r="K22" i="1"/>
  <c r="S22" i="1" s="1"/>
  <c r="J21" i="1"/>
  <c r="K21" i="1" s="1"/>
  <c r="S21" i="1" s="1"/>
  <c r="K18" i="1"/>
  <c r="S18" i="1" s="1"/>
  <c r="J17" i="1"/>
  <c r="K17" i="1" s="1"/>
  <c r="S17" i="1" s="1"/>
  <c r="K14" i="1"/>
  <c r="S14" i="1" s="1"/>
  <c r="J13" i="1"/>
  <c r="K13" i="1" s="1"/>
  <c r="S13" i="1" s="1"/>
  <c r="K10" i="1"/>
  <c r="J9" i="1"/>
  <c r="K9" i="1" s="1"/>
  <c r="S9" i="1" s="1"/>
  <c r="J5" i="1"/>
  <c r="K5" i="1" s="1"/>
  <c r="S5" i="1" s="1"/>
  <c r="S15" i="1" l="1"/>
  <c r="S32" i="1"/>
  <c r="S173" i="1"/>
  <c r="S58" i="1"/>
  <c r="S60" i="1"/>
  <c r="S238" i="1"/>
  <c r="S87" i="1"/>
  <c r="S212" i="1"/>
  <c r="S109" i="1"/>
  <c r="S240" i="1"/>
  <c r="S189" i="1"/>
  <c r="S10" i="1"/>
  <c r="S122" i="1"/>
  <c r="S138" i="1"/>
  <c r="S229" i="1"/>
  <c r="S40" i="1"/>
  <c r="S125" i="1"/>
  <c r="S12" i="1"/>
  <c r="S129" i="1"/>
  <c r="S161" i="1"/>
  <c r="S165" i="1"/>
  <c r="S100" i="1"/>
  <c r="S73" i="1"/>
  <c r="S65" i="1"/>
  <c r="S103" i="1"/>
  <c r="S162" i="1"/>
  <c r="S242" i="1"/>
  <c r="S204" i="1"/>
  <c r="S214" i="1"/>
  <c r="S48" i="1"/>
  <c r="S171" i="1"/>
  <c r="S57" i="1"/>
  <c r="S170" i="1"/>
  <c r="S7" i="1"/>
  <c r="S169" i="1"/>
  <c r="S216" i="1"/>
  <c r="S20" i="1"/>
  <c r="S146" i="1"/>
  <c r="S158" i="1"/>
  <c r="S222" i="1"/>
  <c r="S192" i="1"/>
  <c r="S176" i="1"/>
  <c r="S184" i="1"/>
  <c r="S61" i="1"/>
  <c r="S142" i="1"/>
  <c r="S154" i="1"/>
  <c r="S166" i="1"/>
  <c r="S210" i="1"/>
  <c r="S218" i="1"/>
  <c r="S200" i="1"/>
  <c r="S77" i="1"/>
  <c r="S90" i="1"/>
  <c r="S85" i="1"/>
  <c r="S99" i="1"/>
  <c r="S107" i="1"/>
  <c r="S3" i="1"/>
</calcChain>
</file>

<file path=xl/sharedStrings.xml><?xml version="1.0" encoding="utf-8"?>
<sst xmlns="http://schemas.openxmlformats.org/spreadsheetml/2006/main" count="280" uniqueCount="277">
  <si>
    <t>byr:1950 iyr:2019 eyr:2020 ecl:amb cid:279 pid:674907993 hgt:189cm hcl:#602927</t>
  </si>
  <si>
    <t>hcl:#007d7c pid:195125455 cid:213 hgt:154cm eyr:2021 ecl:grn byr:1981</t>
  </si>
  <si>
    <t>ecl:hzl byr:1982 hcl:#fffffd hgt:188cm iyr:2018 pid:039931872 cid:288 eyr:2025</t>
  </si>
  <si>
    <t>cid:71 iyr:2012 byr:1950 hcl:#7d3b0c pid:803324747 eyr:2023 hgt:151cm ecl:oth</t>
  </si>
  <si>
    <t>hgt:169cm eyr:2035 pid:023983645 iyr:2014 ecl:amb hcl:#c0946f byr:1975 cid:258</t>
  </si>
  <si>
    <t>ecl:gmt hgt:75cm byr:2007 eyr:2037 iyr:2028 hcl:4591f6 cid:118</t>
  </si>
  <si>
    <t>hgt:165cm eyr:2025 ecl:oth pid:844167324 byr:1950 iyr:2014 hcl:#a97842</t>
  </si>
  <si>
    <t>ecl:blu byr:1934 hcl:#888785 iyr:2019 pid:905361316 eyr:2021 hgt:150cm</t>
  </si>
  <si>
    <t>hgt:172cm byr:1923 pid:741415636 ecl:grn eyr:2022 iyr:2013</t>
  </si>
  <si>
    <t>hcl:#ceb3a1 pid:395843182 hgt:168cm eyr:2025 iyr:2014 byr:1991 ecl:gry cid:283</t>
  </si>
  <si>
    <t>ecl:oth hgt:150cm byr:1937 pid:927692980 iyr:2013 eyr:2023 hcl:#623a2f</t>
  </si>
  <si>
    <t>eyr:2026 byr:1921 pid:297672804 hgt:172cm iyr:2011 ecl:brn</t>
  </si>
  <si>
    <t>pid:509492550 hgt:64cm eyr:2030 hcl:#b6652a byr:1986 iyr:1922 ecl:gry</t>
  </si>
  <si>
    <t>hgt:83 ecl:hzl hcl:z eyr:2026 byr:2029</t>
  </si>
  <si>
    <t>ecl:brn eyr:2029 hcl:#fffffd iyr:2018 pid:065149883 byr:1938 hgt:178cm</t>
  </si>
  <si>
    <t>byr:1921 eyr:2025 iyr:2014 pid:719127279 ecl:brn hcl:#cfa07d cid:243 hgt:176cm</t>
  </si>
  <si>
    <t>ecl:blu iyr:1924 pid:866797032 hgt:193cm cid:90 hcl:#fffffd eyr:1998 byr:1990</t>
  </si>
  <si>
    <t>ecl:lzr byr:1967 pid:50313895 hcl:34441e hgt:158in iyr:2030 eyr:2039</t>
  </si>
  <si>
    <t>eyr:1920 pid:873476029 hgt:192cm byr:1971 ecl:gry iyr:2020 hcl:#f463f6</t>
  </si>
  <si>
    <t>hgt:159cm eyr:2029 pid:854089988 iyr:2018 ecl:gry byr:1962 hcl:#efcc98</t>
  </si>
  <si>
    <t>iyr:2018 byr:1929 ecl:brn hgt:60in eyr:2024 pid:152cm hcl:#a97842</t>
  </si>
  <si>
    <t>hgt:187cm iyr:2008 pid:151cm ecl:blu eyr:1954</t>
  </si>
  <si>
    <t>hcl:100344 iyr:1933 eyr:2023 hgt:71cm byr:2010 ecl:#6a8007 pid:90001213</t>
  </si>
  <si>
    <t>hgt:173cm pid:527615519 eyr:2024 hcl:#602927 byr:1949 ecl:oth cid:328</t>
  </si>
  <si>
    <t>ecl:blu hgt:186cm hcl:#c0946f pid:741255292 eyr:2022 byr:1996 iyr:2017</t>
  </si>
  <si>
    <t>hgt:160cm hcl:#89f1a0 eyr:2023 pid:867868252 byr:1976 iyr:2019 ecl:hzl</t>
  </si>
  <si>
    <t>hgt:74in byr:1955 ecl:blu iyr:2012 hcl:#341e13 pid:165688658</t>
  </si>
  <si>
    <t>iyr:2014 ecl:hzl hgt:159cm hcl:#c0946f eyr:2028 byr:1926 pid:007819051</t>
  </si>
  <si>
    <t>eyr:2029 pid:664032828 hgt:185cm hcl:#fffffd byr:1991 ecl:grn iyr:2017</t>
  </si>
  <si>
    <t>eyr:2024 hcl:#fffffd ecl:hzl hgt:188cm cid:199 byr:2015 pid:983962091 iyr:1937</t>
  </si>
  <si>
    <t>byr:1969 hcl:#a97842 ecl:gry eyr:2027 pid:835656333 hgt:152cm cid:324 iyr:2014</t>
  </si>
  <si>
    <t>pid:848442741 eyr:2030 hcl:#ceb3a1 byr:1984 iyr:2019 ecl:grn hgt:164cm</t>
  </si>
  <si>
    <t>hcl:#341e13 iyr:2019 hgt:166cm pid:419840849 byr:1974 eyr:2026 cid:211</t>
  </si>
  <si>
    <t>hgt:177 eyr:1973 pid:83092851 cid:92 ecl:utc byr:2023 hcl:z iyr:1948</t>
  </si>
  <si>
    <t>iyr</t>
  </si>
  <si>
    <t>hgt</t>
  </si>
  <si>
    <t>byr</t>
  </si>
  <si>
    <t>ecl</t>
  </si>
  <si>
    <t>hcl</t>
  </si>
  <si>
    <t>cid</t>
  </si>
  <si>
    <t>oth</t>
  </si>
  <si>
    <t>eyr</t>
  </si>
  <si>
    <t>pid</t>
  </si>
  <si>
    <t>hzl</t>
  </si>
  <si>
    <t>amb</t>
  </si>
  <si>
    <t>brn</t>
  </si>
  <si>
    <t>gry</t>
  </si>
  <si>
    <t>blu</t>
  </si>
  <si>
    <t>iyr:1928 cid:150 pid:476113241 eyr:2039 hcl:a5ac0f ecl:#25f8d2 byr:2027 hgt:190</t>
  </si>
  <si>
    <t>hgt:168cm eyr:2026 ecl:hzl hcl:#fffffd cid:169 pid:920076943 byr:1929 iyr:2013</t>
  </si>
  <si>
    <t>hgt:156cm ecl:brn eyr:2023 iyr:2011 hcl:#6b5442 pid:328412891 byr:1948</t>
  </si>
  <si>
    <t>byr:1976 ecl:hzl iyr:2015 hgt:178cm eyr:2022 hcl:#341e13 pid:473630095</t>
  </si>
  <si>
    <t>iyr:2020 eyr:2023 ecl:blu byr:1984 hgt:163cm hcl:#866857 pid:628113926</t>
  </si>
  <si>
    <t>ecl:amb pid:312508073 hgt:70in byr:1922 iyr:2019 eyr:2030 hcl:#866857</t>
  </si>
  <si>
    <t>ecl:oth hgt:185cm pid:958027833 hcl:#b6652a iyr:2028 cid:171 eyr:1994</t>
  </si>
  <si>
    <t>iyr:2013 ecl:grn eyr:2022 pid:053411982 byr:1946 cid:302 hcl:#60ca85 hgt:160cm</t>
  </si>
  <si>
    <t>byr:1933 ecl:hzl hcl:#c0946f iyr:2013 pid:655452550 hgt:170cm eyr:2024</t>
  </si>
  <si>
    <t>hgt:156 ecl:oth cid:235 pid:609823906 iyr:2016 eyr:2021 hcl:#6b5442 byr:1932</t>
  </si>
  <si>
    <t>iyr:2006 hgt:103 ecl:#2d77e5 cid:214 byr:2018 hcl:6c53a4 pid:190cm eyr:1940</t>
  </si>
  <si>
    <t>ecl:grn pid:497830156 byr:2002 eyr:2023 hgt:169cm iyr:2016 hcl:#733820</t>
  </si>
  <si>
    <t>cid:94 ecl:hzl byr:1972 hcl:#7d3b0c iyr:2015 pid:219956257 eyr:2022 hgt:165cm</t>
  </si>
  <si>
    <t>eyr:2022 hgt:180cm ecl:amb hcl:#c0946f pid:543330083 iyr:2014 cid:286 byr:1989</t>
  </si>
  <si>
    <t>ecl:hzl eyr:2027 iyr:2019 pid:125201586 byr:1947 cid:74 hcl:#341e13</t>
  </si>
  <si>
    <t>iyr:2020 hgt:192cm ecl:oth pid:651509606 byr:1965 eyr:2029 hcl:#b6652a</t>
  </si>
  <si>
    <t>hgt:159cm byr:1945 hcl:#6b5442 iyr:2027 eyr:2024 cid:94 ecl:brn pid:476551927</t>
  </si>
  <si>
    <t>pid:479260033 hcl:#efcc98 iyr:2018 ecl:grn byr:1993 cid:92 hgt:165cm eyr:2027</t>
  </si>
  <si>
    <t>iyr:2015 pid:106083602 hgt:168cm eyr:2025 ecl:gry byr:1996 cid:341 hcl:#fffffd</t>
  </si>
  <si>
    <t>iyr:2010 hgt:192cm pid:247508683 ecl:#57a15d byr:1972 hcl:#602927 eyr:2024</t>
  </si>
  <si>
    <t>hgt:184cm hcl:#cfa07d cid:335 iyr:2018 byr:1995 ecl:grn eyr:2026 pid:435090537</t>
  </si>
  <si>
    <t>pid:302395756 ecl:grn hcl:z byr:2005 hgt:111 eyr:2031 cid:147</t>
  </si>
  <si>
    <t>ecl:gry pid:561021264 cid:178 byr:1980 iyr:2010 eyr:2028 hcl:#7d3b0c hgt:181cm</t>
  </si>
  <si>
    <t>pid:457776708 byr:1992 hcl:#b6652a hgt:157cm eyr:2024 iyr:2011</t>
  </si>
  <si>
    <t>pid:177860177 ecl:blu hgt:154cm hcl:#cfa07d iyr:2015 eyr:2022 byr:1977</t>
  </si>
  <si>
    <t>pid:992814815 eyr:2028 iyr:2017 hgt:181cm hcl:#cfa07d byr:1961 ecl:hzl</t>
  </si>
  <si>
    <t>eyr:2025 hcl:#a97842 byr:1930 pid:468404395 iyr:2013 ecl:oth cid:220 hgt:170cm</t>
  </si>
  <si>
    <t>cid:198 iyr:2018 hcl:#a97842 hgt:74in pid:279483949 eyr:2029 ecl:gry byr:1931</t>
  </si>
  <si>
    <t>byr:2004 iyr:2021 pid:165cm ecl:#7e7d04 hcl:#18171d eyr:2035 hgt:61</t>
  </si>
  <si>
    <t>ecl:#492a33 hgt:168cm iyr:2018 byr:2017 cid:293 pid:1764204298 hcl:#cfa07d eyr:2022</t>
  </si>
  <si>
    <t>hcl:#866857 eyr:2026 cid:193 hgt:160cm byr:1970 iyr:2011 ecl:amb pid:895650554</t>
  </si>
  <si>
    <t>eyr:2022 iyr:2018 hcl:#efcc98 cid:181 byr:2029 ecl:utc hgt:188cm pid:332630362</t>
  </si>
  <si>
    <t>hcl:#ceb3a1 iyr:2013 pid:592603167 cid:95 ecl:blu eyr:2022</t>
  </si>
  <si>
    <t>hcl:#efcc98 iyr:2011 pid:550968343 ecl:hzl byr:1924 eyr:2022 hgt:191cm cid:120</t>
  </si>
  <si>
    <t>hgt:150cm ecl:grn hcl:8f3824 pid:735766540 eyr:2029 byr:2000 iyr:2015</t>
  </si>
  <si>
    <t>hcl:z ecl:hzl byr:2003 hgt:118 eyr:2008 iyr:2022 pid:157cm</t>
  </si>
  <si>
    <t>byr:1950 ecl:blu hgt:163cm pid:455597862 cid:302 eyr:2027 hcl:#341e13 iyr:2015</t>
  </si>
  <si>
    <t>iyr:2015 ecl:oth eyr:2023 byr:1998 hcl:#ceb3a1 cid:136 pid:253146183 hgt:179cm</t>
  </si>
  <si>
    <t>iyr:2018 hcl:#cfa07d cid:80 pid:347839572 byr:1946 eyr:2023 ecl:blu hgt:163cm</t>
  </si>
  <si>
    <t>iyr:1969 cid:324 eyr:1927 ecl:lzr hcl:z byr:2030 hgt:172cm pid:#997235</t>
  </si>
  <si>
    <t>iyr:2017 ecl:brn hgt:165cm pid:818623102 byr:1968 hcl:#fffffd eyr:2020</t>
  </si>
  <si>
    <t>eyr:2023 byr:1966 ecl:blu cid:295 pid:347753668 hcl:#c0946f iyr:2010 hgt:163cm</t>
  </si>
  <si>
    <t>iyr:2011 byr:1928 pid:438089427 hgt:152cm ecl:hzl eyr:2022 cid:254 hcl:#866857</t>
  </si>
  <si>
    <t>iyr:2015 hcl:#ceb3a1 ecl:lzr eyr:2022 hgt:173cm pid:1799325911 cid:210 byr:2018</t>
  </si>
  <si>
    <t>iyr:2010 pid:121142355 eyr:2020 cid:302 hgt:158cm ecl:amb byr:1978 hcl:#623a2f</t>
  </si>
  <si>
    <t>pid:110863702 hcl:#341e13 iyr:2017 byr:1942 hgt:175cm cid:277 eyr:2030 ecl:amb</t>
  </si>
  <si>
    <t>hcl:#c0946f pid:473360783 byr:1986 hgt:159cm ecl:brn iyr:2011 eyr:2023</t>
  </si>
  <si>
    <t>iyr:2015 hcl:#733820 pid:245692263 ecl:oth byr:1960 eyr:2022</t>
  </si>
  <si>
    <t>hcl:b9c0fd iyr:1996 hgt:83 byr:2029 pid:#449a30 ecl:grt eyr:1925</t>
  </si>
  <si>
    <t>hgt:68cm eyr:2039 hcl:#cfa07d pid:193cm iyr:1984 ecl:#b9ec76</t>
  </si>
  <si>
    <t>eyr:2023 ecl:amb byr:1942 iyr:2012 hcl:#b6652a hgt:156cm pid:398126488</t>
  </si>
  <si>
    <t>eyr:2026 cid:241 hcl:#341e13 pid:316611397 hgt:193cm byr:1977</t>
  </si>
  <si>
    <t>hgt:165cm cid:248 hcl:#6b5442 eyr:2026 pid:703744314 byr:1921 iyr:2020 ecl:blu</t>
  </si>
  <si>
    <t>byr:2001 pid:332016728 iyr:2018 cid:89 eyr:2031 hgt:155cm ecl:zzz hcl:#866857</t>
  </si>
  <si>
    <t>byr:2023 hcl:z pid:3586415546 iyr:2022 cid:209 hgt:188in ecl:brn</t>
  </si>
  <si>
    <t>ecl:grn hgt:61in iyr:1925 byr:1984 hcl:#733820 pid:216995428 eyr:1944</t>
  </si>
  <si>
    <t>byr:1969 hcl:#a97842 cid:226 iyr:2011 pid:621770561 eyr:2024 ecl:blu</t>
  </si>
  <si>
    <t>hcl:#efcc98 eyr:2024 iyr:2010 ecl:hzl pid:153620883 byr:1957</t>
  </si>
  <si>
    <t>iyr:2015 cid:162 eyr:2020 pid:89806820 byr:1955 hcl:b043dd ecl:brn</t>
  </si>
  <si>
    <t>hgt:162cm hcl:2ee8db byr:2008 iyr:2003 pid:50279629 eyr:2030 ecl:grt</t>
  </si>
  <si>
    <t>pid:939011546 byr:1945 hgt:70in hcl:#cfa07d eyr:2027 ecl:grn iyr:2015</t>
  </si>
  <si>
    <t>cid:244 hcl:#623a2f iyr:2012 pid:527925497 byr:1957 eyr:2024 ecl:brn</t>
  </si>
  <si>
    <t>hgt:179cm byr:1928 pid:933893768 hcl:#18171d ecl:gry iyr:2016 eyr:2027</t>
  </si>
  <si>
    <t>hgt:158cm iyr:2017 ecl:brn byr:1935 eyr:2020 pid:331047535 cid:345 hcl:#888785</t>
  </si>
  <si>
    <t>byr:2009 ecl:#893922 iyr:2020 hcl:a59633 hgt:170in eyr:1995 pid:28540793</t>
  </si>
  <si>
    <t>byr:1955 hgt:68cm hcl:#67dac3 eyr:2031 pid:502641687 ecl:oth iyr:1922</t>
  </si>
  <si>
    <t>pid:2523045951 cid:203 hgt:75cm eyr:2031 hcl:#888785 iyr:1937 byr:1988</t>
  </si>
  <si>
    <t>pid:558076850 eyr:2030 hgt:192cm ecl:brn cid:296 byr:1954 hcl:#733820 iyr:2012</t>
  </si>
  <si>
    <t>cid:272 eyr:2030 pid:044961585 hcl:#602927 byr:1990 hgt:173cm ecl:gry iyr:2018</t>
  </si>
  <si>
    <t>byr:1958 iyr:2019 hgt:163cm eyr:2029 pid:384542472 hcl:819959 ecl:#866be8</t>
  </si>
  <si>
    <t>iyr:2027 pid:7267919678 byr:2013 hgt:161in hcl:z ecl:brn</t>
  </si>
  <si>
    <t>pid:855195796 ecl:oth eyr:2030 hgt:163cm hcl:#341e13 byr:1978 iyr:2011 cid:206</t>
  </si>
  <si>
    <t>eyr:2024 byr:1983 ecl:gry hgt:154cm iyr:2019 pid:#f331f5 hcl:#7d3b0c cid:315</t>
  </si>
  <si>
    <t>ecl:brn pid:131551626 iyr:2013 eyr:2022 byr:1949 hgt:155cm hcl:#18171d</t>
  </si>
  <si>
    <t>cid:203 eyr:2028 iyr:2019 byr:1939 hcl:#18171d pid:091534428 hgt:175cm</t>
  </si>
  <si>
    <t>byr:1976 hgt:182cm ecl:gry pid:534666141 iyr:2019 eyr:2027 cid:197 hcl:#602927</t>
  </si>
  <si>
    <t>byr:2015 pid:164cm hgt:90 eyr:2036 iyr:1947 hcl:b7b0e6 ecl:#fd96b3</t>
  </si>
  <si>
    <t>eyr:2029 cid:264 pid:931433692 byr:1974 ecl:oth hcl:z hgt:67in iyr:2012</t>
  </si>
  <si>
    <t>pid:179cm ecl:#00a56d eyr:2025 hcl:eed83e iyr:1949 hgt:177in</t>
  </si>
  <si>
    <t>hgt:159cm ecl:blu pid:5642951907 iyr:2029 byr:1952 hcl:#6b5442</t>
  </si>
  <si>
    <t>ecl:amb hgt:163cm pid:811866600 byr:1952 iyr:2019 hcl:#888785 cid:250 eyr:2027</t>
  </si>
  <si>
    <t>byr:1953 hgt:190cm pid:156cm hcl:#7d3b0c eyr:2022 ecl:#1b0b35 iyr:2015</t>
  </si>
  <si>
    <t>pid:709465009 byr:1971 iyr:2018 hcl:#602927 ecl:oth cid:222 eyr:2025</t>
  </si>
  <si>
    <t>hcl:#623a2f pid:583448566 byr:1999 eyr:2026 hgt:179cm iyr:2015 ecl:gry cid:55</t>
  </si>
  <si>
    <t>hgt:179cm iyr:2013 ecl:amb hcl:#95766f pid:620956072 byr:1997 eyr:2026</t>
  </si>
  <si>
    <t>hcl:#733820 ecl:brn byr:1950 eyr:2028 hgt:155cm iyr:2017 pid:605542221</t>
  </si>
  <si>
    <t>hgt:171cm iyr:2019 byr:1930 ecl:hzl eyr:2026 hcl:#a6ef22 pid:294449839</t>
  </si>
  <si>
    <t>pid:480248391 hgt:150cm eyr:2027 cid:226 hcl:#cfa07d byr:1940 ecl:brn iyr:2018</t>
  </si>
  <si>
    <t>hcl:z ecl:#769ca0 pid:180cm byr:1922 iyr:2026 eyr:2028 hgt:180cm</t>
  </si>
  <si>
    <t>iyr:2025 pid:2210753 byr:2010 hgt:173cm cid:208 eyr:2008 hcl:de66d6 ecl:grt</t>
  </si>
  <si>
    <t>iyr:2018 eyr:2026 cid:289 byr:1992 hgt:170cm pid:856187601 ecl:gry hcl:#efcc98</t>
  </si>
  <si>
    <t>cid:94 byr:1934 hgt:59in eyr:2022 hcl:#623a2f pid:573884719 iyr:2016 ecl:oth</t>
  </si>
  <si>
    <t>pid:206185815 ecl:grn hcl:#cfa07d eyr:2027 iyr:2018 byr:1989 hgt:176cm</t>
  </si>
  <si>
    <t>hgt:175cm byr:1999 pid:409477026 hcl:#cfa07d ecl:amb eyr:2021 iyr:2017 cid:75</t>
  </si>
  <si>
    <t>byr:2018 cid:150 eyr:2033 pid:043853978 iyr:2017 hgt:61cm hcl:z ecl:#f19d87</t>
  </si>
  <si>
    <t>pid:549507973 hgt:178cm byr:1929 ecl:oth iyr:2020 eyr:2025 hcl:#7d3b0c</t>
  </si>
  <si>
    <t>iyr:2014 hgt:171cm ecl:blu byr:1999 hcl:#6b5442 pid:813505466 eyr:2029</t>
  </si>
  <si>
    <t>ecl:zzz eyr:2034 byr:2022 pid:52407584 iyr:2016 hcl:#888785 hgt:176in</t>
  </si>
  <si>
    <t>ecl:oth byr:1994 iyr:2018 hgt:64in pid:136896463 eyr:2022 hcl:#a97842</t>
  </si>
  <si>
    <t>ecl:#535e3c hgt:84 eyr:1963 hcl:z iyr:1986 pid:187cm byr:2028 cid:258</t>
  </si>
  <si>
    <t>eyr:2029 cid:257 hgt:175cm ecl:oth iyr:2016 hcl:#602927 pid:506432649</t>
  </si>
  <si>
    <t>iyr:2015 hgt:165cm ecl:gmt cid:116 hcl:z byr:1998 eyr:2021 pid:170cm</t>
  </si>
  <si>
    <t>iyr:2023 hgt:178cm cid:109 pid:#6eca6e hcl:#7d3b0c eyr:1961 ecl:xry byr:2012</t>
  </si>
  <si>
    <t>eyr:2025 ecl:grn pid:708755870 hgt:189cm hcl:#e23d5f iyr:2017 byr:1982</t>
  </si>
  <si>
    <t>hcl:#866857 pid:85618849 ecl:brn byr:1958 eyr:2025 hgt:111 cid:190</t>
  </si>
  <si>
    <t>hgt:75cm byr:1983 iyr:2000 eyr:2007 cid:307 pid:227345093 ecl:#080923 hcl:#ceb3a1</t>
  </si>
  <si>
    <t>hcl:#602927 ecl:oth hgt:158cm byr:1992 iyr:2012 pid:708206240 eyr:2026 cid:125</t>
  </si>
  <si>
    <t>pid:295847270 hcl:#7d3b0c ecl:oth iyr:2015 byr:2000 hgt:181cm eyr:2025</t>
  </si>
  <si>
    <t>hgt:189cm hcl:#18171d iyr:2013 pid:686835652 byr:1972 ecl:grn eyr:2029</t>
  </si>
  <si>
    <t>iyr:2010 ecl:grn hgt:63cm eyr:2027 hcl:#602927 pid:240973955 byr:1984 cid:280</t>
  </si>
  <si>
    <t>pid:883408516 eyr:2022 iyr:2010 hgt:182cm ecl:hzl byr:2000 cid:220</t>
  </si>
  <si>
    <t>iyr:2018 pid:026680847 cid:117 hcl:#602927 hgt:67cm ecl:xry eyr:2030 byr:1989</t>
  </si>
  <si>
    <t>byr:1933 ecl:hzl hgt:179cm pid:500053352 eyr:2020 hcl:#fffffd iyr:2014</t>
  </si>
  <si>
    <t>hgt:153cm pid:523083973 ecl:brn iyr:2011 byr:2000 hcl:#cfa07d eyr:2020 cid:114</t>
  </si>
  <si>
    <t>hcl:#efcc98 ecl:blu byr:1974 iyr:2019 hgt:165cm eyr:2020 pid:755433303</t>
  </si>
  <si>
    <t>eyr:2022 ecl:amb byr:1927 iyr:2012 pid:409960222 hcl:#733820 hgt:169cm cid:336</t>
  </si>
  <si>
    <t>ecl:#564a01 hgt:136 iyr:1984 pid:#646419 eyr:2032 hcl:z</t>
  </si>
  <si>
    <t>hgt:71in hcl:14d37b byr:2017 cid:243 ecl:zzz pid:208245975 iyr:2029</t>
  </si>
  <si>
    <t>byr:1974 hcl:#6b5442 pid:562222331 hgt:68in cid:319 ecl:grn iyr:2012 eyr:2028</t>
  </si>
  <si>
    <t>iyr:2010 byr:1948 hgt:169cm eyr:2022 hcl:#623a2f cid:93 ecl:hzl</t>
  </si>
  <si>
    <t>cid:347 byr:1939 hgt:151cm eyr:2026 iyr:2010 hcl:#fffffd ecl:gry pid:562919031</t>
  </si>
  <si>
    <t>hgt:171cm iyr:2010 pid:812511153 byr:1971 eyr:2026 ecl:hzl hcl:#6b5442</t>
  </si>
  <si>
    <t>cid:319 eyr:2026 iyr:2013 hgt:155in hcl:z pid:185cm</t>
  </si>
  <si>
    <t>hgt:178cm ecl:gry cid:139 hcl:#341e13 pid:390510619 eyr:2026 iyr:2012 byr:1952</t>
  </si>
  <si>
    <t>eyr:2025 pid:78761845 hcl:#866857 iyr:2019 hgt:173cm ecl:blu byr:1936</t>
  </si>
  <si>
    <t>eyr:2028 hgt:192cm byr:1946 pid:897533472 ecl:brn hcl:#efcc98</t>
  </si>
  <si>
    <t>pid:467427172 hcl:#efcc98 eyr:2021 byr:1923 iyr:2012 cid:139 hgt:176cm</t>
  </si>
  <si>
    <t>iyr:2015 eyr:2028 pid:069618718 hgt:190cm ecl:grn hcl:#888785 byr:1956 cid:68</t>
  </si>
  <si>
    <t>ecl:brn hgt:173cm eyr:2022 iyr:2010 pid:525711593 byr:1990</t>
  </si>
  <si>
    <t>cid:292 ecl:blu hcl:#602927 hgt:67in iyr:2011 byr:1990 eyr:2027 pid:298224903</t>
  </si>
  <si>
    <t>ecl:grn byr:1964 eyr:2022 hgt:61in pid:202756433 hcl:#cfa07d cid:241 iyr:2015</t>
  </si>
  <si>
    <t>hgt:68in byr:1973 hcl:#18171d ecl:hzl pid:701847555 eyr:2030 iyr:2019</t>
  </si>
  <si>
    <t>eyr:2022 ecl:grn hgt:151cm iyr:2020 hcl:#83f878 byr:1982 pid:816902510</t>
  </si>
  <si>
    <t>cid:130 hgt:187in eyr:2040 ecl:brn iyr:2020 hcl:z pid:7364218001 byr:1949</t>
  </si>
  <si>
    <t>hgt:183cm eyr:2023 iyr:2019 byr:1946 pid:684966686 cid:307 ecl:brn hcl:#cfa07d</t>
  </si>
  <si>
    <t>hcl:#6b5442 eyr:2024 pid:7727182081 iyr:2017 hgt:110 ecl:dne</t>
  </si>
  <si>
    <t>ecl:blu byr:1987 cid:167 iyr:2015 hgt:189cm pid:797675433 eyr:2024 hcl:#6b5442</t>
  </si>
  <si>
    <t>iyr:2020 eyr:2025 byr:1942 pid:007017276 ecl:oth hgt:170cm hcl:#ceb3a1 cid:104</t>
  </si>
  <si>
    <t>iyr:2012 ecl:oth eyr:2020 byr:1965 hcl:#efcc98 hgt:173cm cid:102 pid:302599543</t>
  </si>
  <si>
    <t>hgt:187cm pid:958933966 ecl:hzl byr:1955 eyr:2027 hcl:#6b5442</t>
  </si>
  <si>
    <t>ecl:oth iyr:2013 eyr:2027 hgt:153cm cid:86 hcl:#602927 pid:568040159 byr:1926</t>
  </si>
  <si>
    <t>byr:2014 pid:9029821667 hgt:59cm eyr:2035 hcl:e9c79a iyr:2010</t>
  </si>
  <si>
    <t>eyr:2027 pid:#d676d0 hcl:d2fcfa hgt:154cm ecl:hzl byr:1938</t>
  </si>
  <si>
    <t>ecl:lzr hgt:61in eyr:2025 pid:556812665 byr:1923 iyr:2019 hcl:e962ed</t>
  </si>
  <si>
    <t>iyr:2019 eyr:2029 hcl:#866857 byr:1977 pid:115229656 hgt:193cm ecl:brn cid:350</t>
  </si>
  <si>
    <t>hcl:z pid:#8d311d iyr:2023 hgt:71cm byr:1923 ecl:zzz eyr:2039</t>
  </si>
  <si>
    <t>cid:66 hgt:165cm eyr:2027 iyr:2012 hcl:#b6652a ecl:amb pid:946987379 byr:1999</t>
  </si>
  <si>
    <t>byr:2028 iyr:2013 ecl:#376cda eyr:1928 pid:#c135ce hcl:z hgt:185in</t>
  </si>
  <si>
    <t>iyr:2012 byr:1987 eyr:2020 hgt:190cm cid:298 hcl:#866857</t>
  </si>
  <si>
    <t>hgt:161cm hcl:#efcc98 ecl:grn eyr:2028 iyr:2014 byr:1966 pid:769989459</t>
  </si>
  <si>
    <t>pid:679489285 hgt:153cm byr:1963 hcl:#602927 eyr:2026 ecl:blu</t>
  </si>
  <si>
    <t>hgt:172cm hcl:#888785 eyr:2022 pid:377797887 byr:1980</t>
  </si>
  <si>
    <t>hcl:z pid:399837694 iyr:2018 ecl:#33e59d eyr:2038 hgt:60in</t>
  </si>
  <si>
    <t>eyr:2027 byr:1923 hgt:170cm pid:754104917 iyr:2020 cid:135 hcl:#341e13 ecl:brn</t>
  </si>
  <si>
    <t>ecl:grn hcl:#c0946f byr:2028 iyr:2016 pid:950191991 hgt:193cm cid:93 eyr:1935</t>
  </si>
  <si>
    <t>ecl:brn hcl:#733820 eyr:2024 iyr:2017 pid:450063924 byr:2000 hgt:172cm</t>
  </si>
  <si>
    <t>iyr:2008 cid:229 byr:2023 eyr:2022 hcl:#341e13 ecl:grn hgt:70in pid:104660281</t>
  </si>
  <si>
    <t>eyr:2023 hgt:181cm cid:289 pid:828542447 iyr:2013 ecl:grn byr:1922 hcl:#866857</t>
  </si>
  <si>
    <t>iyr:2030 pid:152cm cid:297 ecl:#75a512 hcl:z hgt:156in byr:2006 eyr:2035</t>
  </si>
  <si>
    <t>iyr:2012 hcl:#18171d eyr:2025 hgt:188cm ecl:blu byr:1976</t>
  </si>
  <si>
    <t>iyr:2018 hgt:157cm hcl:#b6652a ecl:oth byr:2002 eyr:2023</t>
  </si>
  <si>
    <t>cid:161 hcl:#b6652a iyr:2016 byr:1930 ecl:oth pid:000425745 hgt:167cm eyr:2022</t>
  </si>
  <si>
    <t>byr:1966 ecl:grn pid:597443937 iyr:2014 eyr:2029</t>
  </si>
  <si>
    <t>pid:306301971 ecl:#a145cc hcl:z iyr:2018 cid:325 eyr:2023 byr:1942 hgt:157cm</t>
  </si>
  <si>
    <t>ecl:brn pid:771134604 hgt:160cm byr:1961 eyr:2020 iyr:2012 hcl:#6b5442</t>
  </si>
  <si>
    <t>iyr:1922 ecl:gmt eyr:1963 pid:#d1a6f3 hcl:z byr:2015 hgt:153in</t>
  </si>
  <si>
    <t>eyr:2022 ecl:gry hgt:156cm pid:640711969 hcl:#cfa07d</t>
  </si>
  <si>
    <t>ecl:grn eyr:1980 pid:385212564 hcl:5b27f7 hgt:160cm iyr:2016 cid:171 byr:1990</t>
  </si>
  <si>
    <t>iyr:2020 cid:212 pid:959667791 byr:2002 ecl:amb hgt:75in eyr:2026 hcl:#888785</t>
  </si>
  <si>
    <t>byr:1969 eyr:2021 iyr:2012 pid:318752605 hgt:179cm cid:81 hcl:#888785</t>
  </si>
  <si>
    <t>byr:1926 hcl:#c0946f iyr:2010 hgt:155cm ecl:gry pid:475722917 eyr:2030</t>
  </si>
  <si>
    <t>eyr:2025 ecl:grn byr:1980 iyr:2010 hgt:160cm hcl:#d03ef0 pid:474973131</t>
  </si>
  <si>
    <t>eyr:2020 iyr:2012 hgt:150cm hcl:#c0946f byr:1924 ecl:amb</t>
  </si>
  <si>
    <t>iyr:2016 hgt:173cm eyr:2029 hcl:#888785 ecl:hzl byr:2001 cid:334 pid:291454183</t>
  </si>
  <si>
    <t>iyr:2013 pid:909258239 byr:1970 ecl:utc eyr:2026 cid:312 hgt:158cm hcl:#18171d</t>
  </si>
  <si>
    <t>ecl:grn byr:1941 pid:395943714 eyr:2027 hcl:#7d3b0c iyr:2011 hgt:158cm</t>
  </si>
  <si>
    <t>ecl:amb hcl:#fffffd byr:1992 pid:266072435 eyr:2028 iyr:2020 hgt:161cm</t>
  </si>
  <si>
    <t>hcl:de3776 eyr:2021 cid:234 ecl:#160982 iyr:2017 byr:1992</t>
  </si>
  <si>
    <t>byr:1979 iyr:2020 ecl:brn hcl:#6b5442 pid:492860333 hgt:168cm eyr:2030</t>
  </si>
  <si>
    <t>eyr:2025 hcl:#fffffd pid:776551474 ecl:hzl hgt:169cm iyr:2017</t>
  </si>
  <si>
    <t>ecl:hzl eyr:2029 iyr:2013 byr:1952 hgt:152cm pid:968064648 hcl:#6b5442</t>
  </si>
  <si>
    <t>byr:1955 pid:947711080 cid:149 ecl:amb hgt:150cm hcl:#341e13 eyr:2022 iyr:2016</t>
  </si>
  <si>
    <t>hgt:71cm ecl:#c6c47f byr:2028 iyr:1994 eyr:2030 pid:0684877002 cid:237 hcl:#341e13</t>
  </si>
  <si>
    <t>eyr:2030 hcl:#a97842 hgt:188cm byr:2000 pid:262013450 iyr:2018</t>
  </si>
  <si>
    <t>hgt:176cm cid:346 iyr:2012 pid:322396589 ecl:gry eyr:2029 byr:1976 hcl:#888785</t>
  </si>
  <si>
    <t>eyr:2021 iyr:2015 hcl:3a6401 byr:1997 ecl:blu pid:188cm hgt:166in</t>
  </si>
  <si>
    <t>ecl:blu iyr:2010 byr:1984 hgt:183 pid:306571244 hcl:#623a2f eyr:2033 cid:113</t>
  </si>
  <si>
    <t>ecl:#804adb byr:2004 hgt:181cm hcl:#623a2f eyr:2040 pid:#57e9d1 iyr:2028 cid:97</t>
  </si>
  <si>
    <t>iyr:2015 pid:294753454 byr:1980 eyr:2020 hgt:76in ecl:oth hcl:#a97842</t>
  </si>
  <si>
    <t>hcl:#a7a05c pid:0137262572 eyr:2023 cid:350 iyr:2015 ecl:#52d3fe hgt:190cm byr:2007</t>
  </si>
  <si>
    <t>pid:826827136 eyr:2030 ecl:brn byr:1946 hcl:#a97842 iyr:2018 hgt:173in</t>
  </si>
  <si>
    <t>byr:1967 iyr:2015 pid:142177822 hgt:157cm ecl:oth eyr:2024 cid:221</t>
  </si>
  <si>
    <t>iyr:2012 byr:1942 cid:187 pid:886132093 hgt:158cm ecl:hzl hcl:#1bc909</t>
  </si>
  <si>
    <t>pid:490847399 byr:1963 hgt:69in iyr:2011 ecl:gry eyr:2027 hcl:#e4f497 cid:87</t>
  </si>
  <si>
    <t>hcl:#cfa07d pid:639664506 ecl:amb byr:1997 cid:137 iyr:2014 eyr:2030 hgt:67in</t>
  </si>
  <si>
    <t>hgt:191in eyr:2025 cid:128 byr:2021 iyr:2015 hcl:5ed1ae ecl:lzr pid:406311551</t>
  </si>
  <si>
    <t>eyr:2035 ecl:gmt hcl:71e1ef iyr:2023 pid:4347854 byr:2017</t>
  </si>
  <si>
    <t>hgt:169cm eyr:2028 ecl:oth iyr:2016 byr:1954 pid:662755630 hcl:#733820</t>
  </si>
  <si>
    <t>pid:240747543 hgt:190cm hcl:#18171d iyr:2013 eyr:2021 ecl:grn byr:1920</t>
  </si>
  <si>
    <t>iyr:2024 pid:87644548 hgt:126 byr:1971 ecl:brn eyr:2040</t>
  </si>
  <si>
    <t>iyr:2020 ecl:lzr byr:2014 eyr:2027 pid:976290173 hcl:#efcc98 hgt:192in</t>
  </si>
  <si>
    <t>pid:112431133 byr:1950 hgt:174cm iyr:2020 cid:118 hcl:#341e13 eyr:2023 ecl:amb</t>
  </si>
  <si>
    <t>pid:034858755 hcl:#d93689 iyr:2012 eyr:2025 hgt:67cm ecl:brn byr:2027 cid:306</t>
  </si>
  <si>
    <t>hcl:#c0946f pid:899925634 eyr:2025 byr:2020 iyr:2016 ecl:grt hgt:173cm</t>
  </si>
  <si>
    <t>hgt:59cm hcl:c5b2d7 byr:2008 iyr:2027 ecl:lzr pid:155cm eyr:2035</t>
  </si>
  <si>
    <t>iyr:2014 eyr:2022 pid:850258746 hcl:#a97842 byr:2022 ecl:brn hgt:178cm</t>
  </si>
  <si>
    <t>cid:214 iyr:2017 ecl:oth hcl:#866857 byr:1995 pid:793515973 hgt:193cm eyr:2023</t>
  </si>
  <si>
    <t>hcl:#18171d iyr:2017 hgt:193cm cid:183 eyr:2025 pid:728034540 ecl:hzl byr:1969</t>
  </si>
  <si>
    <t>eyr:2025 ecl:gry byr:2002 iyr:2019 hgt:174cm pid:603301922 hcl:#fffffd</t>
  </si>
  <si>
    <t>byr:2002 cid:98 pid:828911903 eyr:2030 ecl:blu hgt:65in hcl:#74b1dc</t>
  </si>
  <si>
    <t>byr:1945 pid:646444288 iyr:2020 eyr:2023 hgt:186cm</t>
  </si>
  <si>
    <t>pid:375892516 hgt:187cm iyr:2010 eyr:2028 byr:1972 cid:272 ecl:blu hcl:#888785</t>
  </si>
  <si>
    <t>hgt:181in ecl:grn eyr:2034 hcl:#7d3b0c byr:2018 pid:206240985 iyr:2015</t>
  </si>
  <si>
    <t>eyr:2029 pid:1655089174 ecl:grn hgt:158cm iyr:2011 hcl:#b6652a byr:1926 cid:158</t>
  </si>
  <si>
    <t>hcl:#341e13 iyr:2006 byr:2008 hgt:185 eyr:2024 ecl:utc</t>
  </si>
  <si>
    <t>hgt:171cm pid:533365287 byr:1957 hcl:#ceb3a1 iyr:2014 ecl:amb eyr:2020 cid:184</t>
  </si>
  <si>
    <t>hcl:#b6652a pid:553897602 iyr:1929 ecl:grn cid:191 hgt:178cm byr:1991 eyr:2024</t>
  </si>
  <si>
    <t>byr:1994 hgt:152cm pid:198152466 eyr:2022 ecl:hzl hcl:#4df239 iyr:2020</t>
  </si>
  <si>
    <t>ecl:grn eyr:2022 byr:1968 iyr:2017 pid:044109096</t>
  </si>
  <si>
    <t xml:space="preserve">hcl:#d257c7 eyr:2036 iyr:2018 ecl:#5b11eb byr:1950 </t>
  </si>
  <si>
    <t>other</t>
  </si>
  <si>
    <t>Validity</t>
  </si>
  <si>
    <t>hgtu</t>
  </si>
  <si>
    <t>Eye Colors</t>
  </si>
  <si>
    <t>grn</t>
  </si>
  <si>
    <t>byr min/max</t>
  </si>
  <si>
    <t>iyr min/max</t>
  </si>
  <si>
    <t>eyr min/max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</si>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</sst>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CBB5D-6F15-5349-8233-3C47720AACB8}">
  <dimension ref="A1:S255"/>
  <sheetViews>
    <sheetView tabSelected="1" workbookViewId="0">
      <selection activeCell="I12" sqref="I12"/>
    </sheetView>
  </sheetViews>
  <sheetFormatPr baseColWidth="10" defaultRowHeight="16" x14ac:dyDescent="0.2"/>
  <cols>
    <col min="1" max="1" width="73.83203125" bestFit="1" customWidth="1"/>
    <col min="5" max="5" width="10.83203125" customWidth="1"/>
    <col min="6" max="6" width="10.83203125" hidden="1" customWidth="1"/>
    <col min="7" max="7" width="10.83203125" customWidth="1"/>
    <col min="8" max="8" width="10.83203125" hidden="1" customWidth="1"/>
    <col min="9" max="9" width="10.83203125" customWidth="1"/>
    <col min="10" max="10" width="14" hidden="1" customWidth="1"/>
    <col min="11" max="11" width="14" customWidth="1"/>
    <col min="12" max="12" width="10.83203125" hidden="1" customWidth="1"/>
    <col min="13" max="13" width="10.83203125" customWidth="1"/>
    <col min="14" max="14" width="10.83203125" style="1" hidden="1" customWidth="1"/>
    <col min="15" max="17" width="10.83203125" customWidth="1"/>
    <col min="18" max="18" width="24.33203125" style="1" hidden="1" customWidth="1"/>
    <col min="19" max="19" width="10.83203125" customWidth="1"/>
    <col min="20" max="20" width="5.1640625" bestFit="1" customWidth="1"/>
    <col min="21" max="21" width="8" bestFit="1" customWidth="1"/>
    <col min="22" max="22" width="5.1640625" bestFit="1" customWidth="1"/>
    <col min="23" max="23" width="7.5" bestFit="1" customWidth="1"/>
    <col min="24" max="24" width="5.1640625" bestFit="1" customWidth="1"/>
    <col min="25" max="25" width="8" bestFit="1" customWidth="1"/>
  </cols>
  <sheetData>
    <row r="1" spans="1:19" x14ac:dyDescent="0.2">
      <c r="B1" t="s">
        <v>39</v>
      </c>
      <c r="C1" t="s">
        <v>268</v>
      </c>
      <c r="D1" t="s">
        <v>269</v>
      </c>
      <c r="E1" t="s">
        <v>36</v>
      </c>
      <c r="G1" t="s">
        <v>34</v>
      </c>
      <c r="I1" t="s">
        <v>41</v>
      </c>
      <c r="J1" t="s">
        <v>35</v>
      </c>
      <c r="K1" t="s">
        <v>35</v>
      </c>
      <c r="L1" t="s">
        <v>270</v>
      </c>
      <c r="M1" t="s">
        <v>270</v>
      </c>
      <c r="N1" s="1" t="s">
        <v>38</v>
      </c>
      <c r="O1" t="s">
        <v>38</v>
      </c>
      <c r="P1" t="s">
        <v>37</v>
      </c>
      <c r="Q1" t="s">
        <v>42</v>
      </c>
      <c r="S1" t="s">
        <v>276</v>
      </c>
    </row>
    <row r="2" spans="1:19" x14ac:dyDescent="0.2">
      <c r="A2" t="s">
        <v>48</v>
      </c>
      <c r="B2">
        <f>IF(ISERROR(FIND("cid",A2)),0,1)</f>
        <v>1</v>
      </c>
      <c r="C2">
        <f>IF(ISERROR(FIND("byr",A2)),0,1)+IF(ISERROR(FIND("iyr",A2)),0,1)+IF(ISERROR(FIND("eyr",A2)),0,1)+IF(ISERROR(FIND("hgt",A2)),0,1)+IF(ISERROR(FIND("hcl",A2)),0,1)+IF(ISERROR(FIND("ecl",A2)),0,1)+IF(ISERROR(FIND("pid",A2)),0,1)</f>
        <v>7</v>
      </c>
      <c r="D2" t="str">
        <f>IF(C2=7,"Valid","Invalid")</f>
        <v>Valid</v>
      </c>
      <c r="E2">
        <f>IF(ISERROR(MID($A2,FIND(E$1,$A2)+4,4)),0,IF(VALUE(MID($A2,FIND(E$1,$A2)+4,4))&gt;=1920,IF(VALUE(MID($A2,FIND(E$1,$A2)+4,4))&lt;=2002,1,0),0))</f>
        <v>0</v>
      </c>
      <c r="G2">
        <f>IF(ISERROR(MID($A2,FIND(G$1,$A2)+4,4)),0,IF(VALUE(MID($A2,FIND(G$1,$A2)+4,4))&gt;=2010,IF(VALUE(MID($A2,FIND(G$1,$A2)+4,4))&lt;=2020,1,0),0))</f>
        <v>0</v>
      </c>
      <c r="I2">
        <f>IF(ISERROR(MID($A2,FIND(I$1,$A2)+4,4)),0,IF(VALUE(MID($A2,FIND(I$1,$A2)+4,4))&gt;=2020,IF(VALUE(MID($A2,FIND(I$1,$A2)+4,4))&lt;=2030,1,0),0))</f>
        <v>0</v>
      </c>
      <c r="J2">
        <f t="shared" ref="J2" si="0">IF(LEN(IF(L2=0,0,MID(A2,FIND("hgt",A2)+4,FIND(L2,A2)-(FIND("hgt",A2)+4))))&gt;3,0,IF(L2=0,0,MID(A2,FIND("hgt",A2)+4,FIND(L2,A2)-(FIND("hgt",A2)+4))))</f>
        <v>0</v>
      </c>
      <c r="K2">
        <f>IF(L2="cm",IF(VALUE(J2)&gt;=120,IF(VALUE(J2)&lt;=193,1,0),0),IF(L2="in",IF(VALUE(J2)&gt;=59,IF(VALUE(J2)&lt;=76,1,0),0),0))</f>
        <v>0</v>
      </c>
      <c r="L2">
        <f>IF(ISERROR(FIND("cm",A2,FIND("hgt",A2)+4)),IF(ISERROR(FIND("in",A2,FIND("hgt",A2)+4)),0,MID($A2,FIND("in",$A2,FIND("hgt",$A2)+4),2)),MID($A2,FIND("cm",$A2,FIND("hgt",$A2)+4),2))</f>
        <v>0</v>
      </c>
      <c r="M2">
        <f>IF(LEN(L2)=2,1,0)</f>
        <v>0</v>
      </c>
      <c r="N2">
        <f t="shared" ref="N2" si="1">IF(LEN(IF(LEFT(IF(ISERROR(FIND("hcl:",A2)),0,IF(ISERROR(FIND(" ",TRIM(MID($A2,FIND(N$1,A2)+4,7)))),TRIM(MID($A2,FIND(N$1,A2)+4,7)),0)),1)="#",MID(IF(ISERROR(FIND("hcl:",A2)),0,IF(ISERROR(FIND(" ",TRIM(MID($A2,FIND(N$1,A2)+4,7)))),TRIM(MID($A2,FIND(N$1,A2)+4,7)),0)),2,7),0))=6,IF(LEFT(IF(ISERROR(FIND("hcl:",A2)),0,IF(ISERROR(FIND(" ",TRIM(MID($A2,FIND(N$1,A2)+4,7)))),TRIM(MID($A2,FIND(N$1,A2)+4,7)),0)),1)="#",MID(IF(ISERROR(FIND("hcl:",A2)),0,IF(ISERROR(FIND(" ",TRIM(MID($A2,FIND(N$1,A2)+4,7)))),TRIM(MID($A2,FIND(N$1,A2)+4,7)),0)),2,7),0),0)</f>
        <v>0</v>
      </c>
      <c r="O2">
        <f>IF(N2=0,0,IF(ISNUMBER(HEX2DEC(N2)),1,0))</f>
        <v>0</v>
      </c>
      <c r="P2">
        <f>IF(ISNUMBER(MATCH(IF(LEN(TRIM(MID(A2,FIND(P$1,A2)+4,4)))&gt;3,0,TRIM(MID(A2,FIND(P$1,A2)+4,4))),Sheet2!A$2:A$8,0)),1,0)</f>
        <v>0</v>
      </c>
      <c r="Q2">
        <f>IF(ISERROR(IF(LEN(TRIM(MID(A2,FIND("pid:",A2)+4,10)))=9,IF(ISERROR(_xlfn.NUMBERVALUE(TRIM(MID(A2,FIND("pid:",A2)+4,10)))),0,1),0)),0,IF(LEN(TRIM(MID(A2,FIND("pid:",A2)+4,10)))=9,IF(ISERROR(_xlfn.NUMBERVALUE(TRIM(MID(A2,FIND("pid:",A2)+4,10)))),0,1),0))</f>
        <v>1</v>
      </c>
      <c r="R2"/>
      <c r="S2">
        <f>IF(SUM(E2,G2,I2,K2,M2,O2,P2,Q2)=8,1,0)</f>
        <v>0</v>
      </c>
    </row>
    <row r="3" spans="1:19" x14ac:dyDescent="0.2">
      <c r="A3" t="s">
        <v>49</v>
      </c>
      <c r="B3">
        <f t="shared" ref="B3:B66" si="2">IF(ISERROR(FIND("cid",A3)),0,1)</f>
        <v>1</v>
      </c>
      <c r="C3">
        <f t="shared" ref="C3:C66" si="3">IF(ISERROR(FIND("byr",A3)),0,1)+IF(ISERROR(FIND("iyr",A3)),0,1)+IF(ISERROR(FIND("eyr",A3)),0,1)+IF(ISERROR(FIND("hgt",A3)),0,1)+IF(ISERROR(FIND("hcl",A3)),0,1)+IF(ISERROR(FIND("ecl",A3)),0,1)+IF(ISERROR(FIND("pid",A3)),0,1)</f>
        <v>7</v>
      </c>
      <c r="D3" t="str">
        <f t="shared" ref="D3:D66" si="4">IF(C3=7,"Valid","Invalid")</f>
        <v>Valid</v>
      </c>
      <c r="E3">
        <f t="shared" ref="E3:E66" si="5">IF(ISERROR(MID($A3,FIND(E$1,$A3)+4,4)),0,IF(VALUE(MID($A3,FIND(E$1,$A3)+4,4))&gt;=1920,IF(VALUE(MID($A3,FIND(E$1,$A3)+4,4))&lt;=2002,1,0),0))</f>
        <v>1</v>
      </c>
      <c r="F3" t="str">
        <f>MID($A3,FIND(E$1,$A3)+4,4)</f>
        <v>1929</v>
      </c>
      <c r="G3">
        <f t="shared" ref="G3:G66" si="6">IF(ISERROR(MID($A3,FIND(G$1,$A3)+4,4)),0,IF(VALUE(MID($A3,FIND(G$1,$A3)+4,4))&gt;=2010,IF(VALUE(MID($A3,FIND(G$1,$A3)+4,4))&lt;=2020,1,0),0))</f>
        <v>1</v>
      </c>
      <c r="H3" t="str">
        <f>MID($A3,FIND(G$1,$A3)+4,4)</f>
        <v>2013</v>
      </c>
      <c r="I3">
        <f t="shared" ref="I3:I66" si="7">IF(ISERROR(MID($A3,FIND(I$1,$A3)+4,4)),0,IF(VALUE(MID($A3,FIND(I$1,$A3)+4,4))&gt;=2020,IF(VALUE(MID($A3,FIND(I$1,$A3)+4,4))&lt;=2030,1,0),0))</f>
        <v>1</v>
      </c>
      <c r="J3" t="str">
        <f t="shared" ref="J3:J66" si="8">IF(LEN(IF(L3=0,0,MID(A3,FIND("hgt",A3)+4,FIND(L3,A3)-(FIND("hgt",A3)+4))))&gt;3,0,IF(L3=0,0,MID(A3,FIND("hgt",A3)+4,FIND(L3,A3)-(FIND("hgt",A3)+4))))</f>
        <v>168</v>
      </c>
      <c r="K3">
        <f t="shared" ref="K3:K66" si="9">IF(L3="cm",IF(VALUE(J3)&gt;=120,IF(VALUE(J3)&lt;=193,1,0),0),IF(L3="in",IF(VALUE(J3)&gt;=59,IF(VALUE(J3)&lt;=76,1,0),0),0))</f>
        <v>1</v>
      </c>
      <c r="L3" t="str">
        <f t="shared" ref="L3:L66" si="10">IF(ISERROR(FIND("cm",A3,FIND("hgt",A3)+4)),IF(ISERROR(FIND("in",A3,FIND("hgt",A3)+4)),0,MID($A3,FIND("in",$A3,FIND("hgt",$A3)+4),2)),MID($A3,FIND("cm",$A3,FIND("hgt",$A3)+4),2))</f>
        <v>cm</v>
      </c>
      <c r="M3">
        <f t="shared" ref="M3:M66" si="11">IF(LEN(L3)=2,1,0)</f>
        <v>1</v>
      </c>
      <c r="N3" s="1" t="str">
        <f t="shared" ref="N3:N66" si="12">IF(LEN(IF(LEFT(IF(ISERROR(FIND("hcl:",A3)),0,IF(ISERROR(FIND(" ",TRIM(MID($A3,FIND(N$1,A3)+4,7)))),TRIM(MID($A3,FIND(N$1,A3)+4,7)),0)),1)="#",MID(IF(ISERROR(FIND("hcl:",A3)),0,IF(ISERROR(FIND(" ",TRIM(MID($A3,FIND(N$1,A3)+4,7)))),TRIM(MID($A3,FIND(N$1,A3)+4,7)),0)),2,7),0))=6,IF(LEFT(IF(ISERROR(FIND("hcl:",A3)),0,IF(ISERROR(FIND(" ",TRIM(MID($A3,FIND(N$1,A3)+4,7)))),TRIM(MID($A3,FIND(N$1,A3)+4,7)),0)),1)="#",MID(IF(ISERROR(FIND("hcl:",A3)),0,IF(ISERROR(FIND(" ",TRIM(MID($A3,FIND(N$1,A3)+4,7)))),TRIM(MID($A3,FIND(N$1,A3)+4,7)),0)),2,7),0),0)</f>
        <v>fffffd</v>
      </c>
      <c r="O3">
        <f t="shared" ref="O3:O66" si="13">IF(N3=0,0,IF(ISNUMBER(HEX2DEC(N3)),1,0))</f>
        <v>1</v>
      </c>
      <c r="P3">
        <f>IF(ISNUMBER(MATCH(IF(LEN(TRIM(MID(A3,FIND(P$1,A3)+4,4)))&gt;3,0,TRIM(MID(A3,FIND(P$1,A3)+4,4))),Sheet2!A$2:A$8,0)),1,0)</f>
        <v>1</v>
      </c>
      <c r="Q3">
        <f>IF(ISERROR(IF(LEN(TRIM(MID(A3,FIND("pid:",A3)+4,10)))=9,IF(ISERROR(_xlfn.NUMBERVALUE(TRIM(MID(A3,FIND("pid:",A3)+4,10)))),0,1),0)),0,IF(LEN(TRIM(MID(A3,FIND("pid:",A3)+4,10)))=9,IF(ISERROR(_xlfn.NUMBERVALUE(TRIM(MID(A3,FIND("pid:",A3)+4,10)))),0,1),0))</f>
        <v>1</v>
      </c>
      <c r="R3" s="1" t="str">
        <f>MID(A3,FIND("pid:",A3)+4,13)</f>
        <v>920076943 byr</v>
      </c>
      <c r="S3">
        <f t="shared" ref="S3:S66" si="14">IF(SUM(E3,G3,I3,K3,M3,O3,P3,Q3)=8,1,0)</f>
        <v>1</v>
      </c>
    </row>
    <row r="4" spans="1:19" x14ac:dyDescent="0.2">
      <c r="A4" t="s">
        <v>50</v>
      </c>
      <c r="B4">
        <f t="shared" si="2"/>
        <v>0</v>
      </c>
      <c r="C4">
        <f t="shared" si="3"/>
        <v>7</v>
      </c>
      <c r="D4" t="str">
        <f t="shared" si="4"/>
        <v>Valid</v>
      </c>
      <c r="E4">
        <f t="shared" si="5"/>
        <v>1</v>
      </c>
      <c r="F4" t="str">
        <f t="shared" ref="F4:F8" si="15">MID($A4,FIND(E$1,$A4)+4,4)</f>
        <v>1948</v>
      </c>
      <c r="G4">
        <f t="shared" si="6"/>
        <v>1</v>
      </c>
      <c r="H4" t="str">
        <f t="shared" ref="H4:H8" si="16">MID($A4,FIND(G$1,$A4)+4,4)</f>
        <v>2011</v>
      </c>
      <c r="I4">
        <f t="shared" si="7"/>
        <v>1</v>
      </c>
      <c r="J4" t="str">
        <f t="shared" si="8"/>
        <v>156</v>
      </c>
      <c r="K4">
        <f t="shared" si="9"/>
        <v>1</v>
      </c>
      <c r="L4" t="str">
        <f t="shared" si="10"/>
        <v>cm</v>
      </c>
      <c r="M4">
        <f t="shared" si="11"/>
        <v>1</v>
      </c>
      <c r="N4" s="1" t="str">
        <f t="shared" si="12"/>
        <v>6b5442</v>
      </c>
      <c r="O4">
        <f t="shared" si="13"/>
        <v>1</v>
      </c>
      <c r="P4">
        <f>IF(ISNUMBER(MATCH(IF(LEN(TRIM(MID(A4,FIND(P$1,A4)+4,4)))&gt;3,0,TRIM(MID(A4,FIND(P$1,A4)+4,4))),Sheet2!A$2:A$8,0)),1,0)</f>
        <v>1</v>
      </c>
      <c r="Q4">
        <f>IF(ISERROR(IF(LEN(TRIM(MID(A4,FIND("pid:",A4)+4,10)))=9,IF(ISERROR(_xlfn.NUMBERVALUE(TRIM(MID(A4,FIND("pid:",A4)+4,10)))),0,1),0)),0,IF(LEN(TRIM(MID(A4,FIND("pid:",A4)+4,10)))=9,IF(ISERROR(_xlfn.NUMBERVALUE(TRIM(MID(A4,FIND("pid:",A4)+4,10)))),0,1),0))</f>
        <v>1</v>
      </c>
      <c r="R4" s="1" t="str">
        <f t="shared" ref="R4:R8" si="17">MID(A4,FIND("pid:",A4)+4,13)</f>
        <v>328412891 byr</v>
      </c>
      <c r="S4">
        <f t="shared" si="14"/>
        <v>1</v>
      </c>
    </row>
    <row r="5" spans="1:19" x14ac:dyDescent="0.2">
      <c r="A5" t="s">
        <v>0</v>
      </c>
      <c r="B5">
        <f t="shared" si="2"/>
        <v>1</v>
      </c>
      <c r="C5">
        <f t="shared" si="3"/>
        <v>7</v>
      </c>
      <c r="D5" t="str">
        <f t="shared" si="4"/>
        <v>Valid</v>
      </c>
      <c r="E5">
        <f t="shared" si="5"/>
        <v>1</v>
      </c>
      <c r="F5" t="str">
        <f t="shared" si="15"/>
        <v>1950</v>
      </c>
      <c r="G5">
        <f t="shared" si="6"/>
        <v>1</v>
      </c>
      <c r="H5" t="str">
        <f t="shared" si="16"/>
        <v>2019</v>
      </c>
      <c r="I5">
        <f t="shared" si="7"/>
        <v>1</v>
      </c>
      <c r="J5" t="str">
        <f t="shared" si="8"/>
        <v>189</v>
      </c>
      <c r="K5">
        <f t="shared" si="9"/>
        <v>1</v>
      </c>
      <c r="L5" t="str">
        <f t="shared" si="10"/>
        <v>cm</v>
      </c>
      <c r="M5">
        <f t="shared" si="11"/>
        <v>1</v>
      </c>
      <c r="N5" s="1" t="str">
        <f t="shared" si="12"/>
        <v>602927</v>
      </c>
      <c r="O5">
        <f t="shared" si="13"/>
        <v>1</v>
      </c>
      <c r="P5">
        <f>IF(ISNUMBER(MATCH(IF(LEN(TRIM(MID(A5,FIND(P$1,A5)+4,4)))&gt;3,0,TRIM(MID(A5,FIND(P$1,A5)+4,4))),Sheet2!A$2:A$8,0)),1,0)</f>
        <v>1</v>
      </c>
      <c r="Q5">
        <f>IF(ISERROR(IF(LEN(TRIM(MID(A5,FIND("pid:",A5)+4,10)))=9,IF(ISERROR(_xlfn.NUMBERVALUE(TRIM(MID(A5,FIND("pid:",A5)+4,10)))),0,1),0)),0,IF(LEN(TRIM(MID(A5,FIND("pid:",A5)+4,10)))=9,IF(ISERROR(_xlfn.NUMBERVALUE(TRIM(MID(A5,FIND("pid:",A5)+4,10)))),0,1),0))</f>
        <v>1</v>
      </c>
      <c r="R5" s="1" t="str">
        <f t="shared" si="17"/>
        <v>674907993 hgt</v>
      </c>
      <c r="S5">
        <f t="shared" si="14"/>
        <v>1</v>
      </c>
    </row>
    <row r="6" spans="1:19" x14ac:dyDescent="0.2">
      <c r="A6" t="s">
        <v>51</v>
      </c>
      <c r="B6">
        <f t="shared" si="2"/>
        <v>0</v>
      </c>
      <c r="C6">
        <f t="shared" si="3"/>
        <v>7</v>
      </c>
      <c r="D6" t="str">
        <f t="shared" si="4"/>
        <v>Valid</v>
      </c>
      <c r="E6">
        <f t="shared" si="5"/>
        <v>1</v>
      </c>
      <c r="F6" t="str">
        <f t="shared" si="15"/>
        <v>1976</v>
      </c>
      <c r="G6">
        <f t="shared" si="6"/>
        <v>1</v>
      </c>
      <c r="H6" t="str">
        <f t="shared" si="16"/>
        <v>2015</v>
      </c>
      <c r="I6">
        <f t="shared" si="7"/>
        <v>1</v>
      </c>
      <c r="J6" t="str">
        <f t="shared" si="8"/>
        <v>178</v>
      </c>
      <c r="K6">
        <f t="shared" si="9"/>
        <v>1</v>
      </c>
      <c r="L6" t="str">
        <f t="shared" si="10"/>
        <v>cm</v>
      </c>
      <c r="M6">
        <f t="shared" si="11"/>
        <v>1</v>
      </c>
      <c r="N6" s="1" t="str">
        <f t="shared" si="12"/>
        <v>341e13</v>
      </c>
      <c r="O6">
        <f t="shared" si="13"/>
        <v>1</v>
      </c>
      <c r="P6">
        <f>IF(ISNUMBER(MATCH(IF(LEN(TRIM(MID(A6,FIND(P$1,A6)+4,4)))&gt;3,0,TRIM(MID(A6,FIND(P$1,A6)+4,4))),Sheet2!A$2:A$8,0)),1,0)</f>
        <v>1</v>
      </c>
      <c r="Q6">
        <f>IF(ISERROR(IF(LEN(TRIM(MID(A6,FIND("pid:",A6)+4,10)))=9,IF(ISERROR(_xlfn.NUMBERVALUE(TRIM(MID(A6,FIND("pid:",A6)+4,10)))),0,1),0)),0,IF(LEN(TRIM(MID(A6,FIND("pid:",A6)+4,10)))=9,IF(ISERROR(_xlfn.NUMBERVALUE(TRIM(MID(A6,FIND("pid:",A6)+4,10)))),0,1),0))</f>
        <v>1</v>
      </c>
      <c r="R6" s="1" t="str">
        <f t="shared" si="17"/>
        <v>473630095</v>
      </c>
      <c r="S6">
        <f t="shared" si="14"/>
        <v>1</v>
      </c>
    </row>
    <row r="7" spans="1:19" x14ac:dyDescent="0.2">
      <c r="A7" t="s">
        <v>52</v>
      </c>
      <c r="B7">
        <f t="shared" si="2"/>
        <v>0</v>
      </c>
      <c r="C7">
        <f t="shared" si="3"/>
        <v>7</v>
      </c>
      <c r="D7" t="str">
        <f t="shared" si="4"/>
        <v>Valid</v>
      </c>
      <c r="E7">
        <f t="shared" si="5"/>
        <v>1</v>
      </c>
      <c r="F7" t="str">
        <f t="shared" si="15"/>
        <v>1984</v>
      </c>
      <c r="G7">
        <f t="shared" si="6"/>
        <v>1</v>
      </c>
      <c r="H7" t="str">
        <f t="shared" si="16"/>
        <v>2020</v>
      </c>
      <c r="I7">
        <f t="shared" si="7"/>
        <v>1</v>
      </c>
      <c r="J7" t="str">
        <f t="shared" si="8"/>
        <v>163</v>
      </c>
      <c r="K7">
        <f t="shared" si="9"/>
        <v>1</v>
      </c>
      <c r="L7" t="str">
        <f t="shared" si="10"/>
        <v>cm</v>
      </c>
      <c r="M7">
        <f t="shared" si="11"/>
        <v>1</v>
      </c>
      <c r="N7" s="1" t="str">
        <f t="shared" si="12"/>
        <v>866857</v>
      </c>
      <c r="O7">
        <f t="shared" si="13"/>
        <v>1</v>
      </c>
      <c r="P7">
        <f>IF(ISNUMBER(MATCH(IF(LEN(TRIM(MID(A7,FIND(P$1,A7)+4,4)))&gt;3,0,TRIM(MID(A7,FIND(P$1,A7)+4,4))),Sheet2!A$2:A$8,0)),1,0)</f>
        <v>1</v>
      </c>
      <c r="Q7">
        <f>IF(ISERROR(IF(LEN(TRIM(MID(A7,FIND("pid:",A7)+4,10)))=9,IF(ISERROR(_xlfn.NUMBERVALUE(TRIM(MID(A7,FIND("pid:",A7)+4,10)))),0,1),0)),0,IF(LEN(TRIM(MID(A7,FIND("pid:",A7)+4,10)))=9,IF(ISERROR(_xlfn.NUMBERVALUE(TRIM(MID(A7,FIND("pid:",A7)+4,10)))),0,1),0))</f>
        <v>1</v>
      </c>
      <c r="R7" s="1" t="str">
        <f t="shared" si="17"/>
        <v>628113926</v>
      </c>
      <c r="S7">
        <f t="shared" si="14"/>
        <v>1</v>
      </c>
    </row>
    <row r="8" spans="1:19" x14ac:dyDescent="0.2">
      <c r="A8" t="s">
        <v>53</v>
      </c>
      <c r="B8">
        <f t="shared" si="2"/>
        <v>0</v>
      </c>
      <c r="C8">
        <f t="shared" si="3"/>
        <v>7</v>
      </c>
      <c r="D8" t="str">
        <f t="shared" si="4"/>
        <v>Valid</v>
      </c>
      <c r="E8">
        <f t="shared" si="5"/>
        <v>1</v>
      </c>
      <c r="F8" t="str">
        <f t="shared" si="15"/>
        <v>1922</v>
      </c>
      <c r="G8">
        <f t="shared" si="6"/>
        <v>1</v>
      </c>
      <c r="H8" t="str">
        <f t="shared" si="16"/>
        <v>2019</v>
      </c>
      <c r="I8">
        <f t="shared" si="7"/>
        <v>1</v>
      </c>
      <c r="J8" t="str">
        <f t="shared" si="8"/>
        <v>70</v>
      </c>
      <c r="K8">
        <f t="shared" si="9"/>
        <v>1</v>
      </c>
      <c r="L8" t="str">
        <f t="shared" si="10"/>
        <v>in</v>
      </c>
      <c r="M8">
        <f t="shared" si="11"/>
        <v>1</v>
      </c>
      <c r="N8" s="1" t="str">
        <f t="shared" si="12"/>
        <v>866857</v>
      </c>
      <c r="O8">
        <f t="shared" si="13"/>
        <v>1</v>
      </c>
      <c r="P8">
        <f>IF(ISNUMBER(MATCH(IF(LEN(TRIM(MID(A8,FIND(P$1,A8)+4,4)))&gt;3,0,TRIM(MID(A8,FIND(P$1,A8)+4,4))),Sheet2!A$2:A$8,0)),1,0)</f>
        <v>1</v>
      </c>
      <c r="Q8">
        <f>IF(ISERROR(IF(LEN(TRIM(MID(A8,FIND("pid:",A8)+4,10)))=9,IF(ISERROR(_xlfn.NUMBERVALUE(TRIM(MID(A8,FIND("pid:",A8)+4,10)))),0,1),0)),0,IF(LEN(TRIM(MID(A8,FIND("pid:",A8)+4,10)))=9,IF(ISERROR(_xlfn.NUMBERVALUE(TRIM(MID(A8,FIND("pid:",A8)+4,10)))),0,1),0))</f>
        <v>1</v>
      </c>
      <c r="R8" s="1" t="str">
        <f t="shared" si="17"/>
        <v>312508073 hgt</v>
      </c>
      <c r="S8">
        <f t="shared" si="14"/>
        <v>1</v>
      </c>
    </row>
    <row r="9" spans="1:19" x14ac:dyDescent="0.2">
      <c r="A9" t="s">
        <v>1</v>
      </c>
      <c r="B9">
        <f t="shared" si="2"/>
        <v>1</v>
      </c>
      <c r="C9">
        <f t="shared" si="3"/>
        <v>6</v>
      </c>
      <c r="D9" t="str">
        <f t="shared" si="4"/>
        <v>Invalid</v>
      </c>
      <c r="E9">
        <f t="shared" si="5"/>
        <v>1</v>
      </c>
      <c r="G9">
        <f t="shared" si="6"/>
        <v>0</v>
      </c>
      <c r="I9">
        <f t="shared" si="7"/>
        <v>1</v>
      </c>
      <c r="J9" t="str">
        <f t="shared" si="8"/>
        <v>154</v>
      </c>
      <c r="K9">
        <f t="shared" si="9"/>
        <v>1</v>
      </c>
      <c r="L9" t="str">
        <f t="shared" si="10"/>
        <v>cm</v>
      </c>
      <c r="M9">
        <f t="shared" si="11"/>
        <v>1</v>
      </c>
      <c r="N9" t="str">
        <f t="shared" si="12"/>
        <v>007d7c</v>
      </c>
      <c r="O9">
        <f t="shared" si="13"/>
        <v>1</v>
      </c>
      <c r="P9">
        <f>IF(ISNUMBER(MATCH(IF(LEN(TRIM(MID(A9,FIND(P$1,A9)+4,4)))&gt;3,0,TRIM(MID(A9,FIND(P$1,A9)+4,4))),Sheet2!A$2:A$8,0)),1,0)</f>
        <v>1</v>
      </c>
      <c r="Q9">
        <f>IF(ISERROR(IF(LEN(TRIM(MID(A9,FIND("pid:",A9)+4,10)))=9,IF(ISERROR(_xlfn.NUMBERVALUE(TRIM(MID(A9,FIND("pid:",A9)+4,10)))),0,1),0)),0,IF(LEN(TRIM(MID(A9,FIND("pid:",A9)+4,10)))=9,IF(ISERROR(_xlfn.NUMBERVALUE(TRIM(MID(A9,FIND("pid:",A9)+4,10)))),0,1),0))</f>
        <v>1</v>
      </c>
      <c r="R9"/>
      <c r="S9">
        <f t="shared" si="14"/>
        <v>0</v>
      </c>
    </row>
    <row r="10" spans="1:19" x14ac:dyDescent="0.2">
      <c r="A10" t="s">
        <v>54</v>
      </c>
      <c r="B10">
        <f t="shared" si="2"/>
        <v>1</v>
      </c>
      <c r="C10">
        <f t="shared" si="3"/>
        <v>6</v>
      </c>
      <c r="D10" t="str">
        <f t="shared" si="4"/>
        <v>Invalid</v>
      </c>
      <c r="E10">
        <f t="shared" si="5"/>
        <v>0</v>
      </c>
      <c r="G10">
        <f t="shared" si="6"/>
        <v>0</v>
      </c>
      <c r="I10">
        <f t="shared" si="7"/>
        <v>0</v>
      </c>
      <c r="J10" t="str">
        <f t="shared" si="8"/>
        <v>185</v>
      </c>
      <c r="K10">
        <f t="shared" si="9"/>
        <v>1</v>
      </c>
      <c r="L10" t="str">
        <f t="shared" si="10"/>
        <v>cm</v>
      </c>
      <c r="M10">
        <f t="shared" si="11"/>
        <v>1</v>
      </c>
      <c r="N10" t="str">
        <f t="shared" si="12"/>
        <v>b6652a</v>
      </c>
      <c r="O10">
        <f t="shared" si="13"/>
        <v>1</v>
      </c>
      <c r="P10">
        <f>IF(ISNUMBER(MATCH(IF(LEN(TRIM(MID(A10,FIND(P$1,A10)+4,4)))&gt;3,0,TRIM(MID(A10,FIND(P$1,A10)+4,4))),Sheet2!A$2:A$8,0)),1,0)</f>
        <v>1</v>
      </c>
      <c r="Q10">
        <f>IF(ISERROR(IF(LEN(TRIM(MID(A10,FIND("pid:",A10)+4,10)))=9,IF(ISERROR(_xlfn.NUMBERVALUE(TRIM(MID(A10,FIND("pid:",A10)+4,10)))),0,1),0)),0,IF(LEN(TRIM(MID(A10,FIND("pid:",A10)+4,10)))=9,IF(ISERROR(_xlfn.NUMBERVALUE(TRIM(MID(A10,FIND("pid:",A10)+4,10)))),0,1),0))</f>
        <v>1</v>
      </c>
      <c r="R10"/>
      <c r="S10">
        <f t="shared" si="14"/>
        <v>0</v>
      </c>
    </row>
    <row r="11" spans="1:19" x14ac:dyDescent="0.2">
      <c r="A11" t="s">
        <v>2</v>
      </c>
      <c r="B11">
        <f t="shared" si="2"/>
        <v>1</v>
      </c>
      <c r="C11">
        <f t="shared" si="3"/>
        <v>7</v>
      </c>
      <c r="D11" t="str">
        <f t="shared" si="4"/>
        <v>Valid</v>
      </c>
      <c r="E11">
        <f t="shared" si="5"/>
        <v>1</v>
      </c>
      <c r="F11" t="str">
        <f t="shared" ref="F11:F15" si="18">MID($A11,FIND(E$1,$A11)+4,4)</f>
        <v>1982</v>
      </c>
      <c r="G11">
        <f t="shared" si="6"/>
        <v>1</v>
      </c>
      <c r="H11" t="str">
        <f t="shared" ref="H11:H15" si="19">MID($A11,FIND(G$1,$A11)+4,4)</f>
        <v>2018</v>
      </c>
      <c r="I11">
        <f t="shared" si="7"/>
        <v>1</v>
      </c>
      <c r="J11" t="str">
        <f t="shared" si="8"/>
        <v>188</v>
      </c>
      <c r="K11">
        <f t="shared" si="9"/>
        <v>1</v>
      </c>
      <c r="L11" t="str">
        <f t="shared" si="10"/>
        <v>cm</v>
      </c>
      <c r="M11">
        <f t="shared" si="11"/>
        <v>1</v>
      </c>
      <c r="N11" s="1" t="str">
        <f t="shared" si="12"/>
        <v>fffffd</v>
      </c>
      <c r="O11">
        <f t="shared" si="13"/>
        <v>1</v>
      </c>
      <c r="P11">
        <f>IF(ISNUMBER(MATCH(IF(LEN(TRIM(MID(A11,FIND(P$1,A11)+4,4)))&gt;3,0,TRIM(MID(A11,FIND(P$1,A11)+4,4))),Sheet2!A$2:A$8,0)),1,0)</f>
        <v>1</v>
      </c>
      <c r="Q11">
        <f>IF(ISERROR(IF(LEN(TRIM(MID(A11,FIND("pid:",A11)+4,10)))=9,IF(ISERROR(_xlfn.NUMBERVALUE(TRIM(MID(A11,FIND("pid:",A11)+4,10)))),0,1),0)),0,IF(LEN(TRIM(MID(A11,FIND("pid:",A11)+4,10)))=9,IF(ISERROR(_xlfn.NUMBERVALUE(TRIM(MID(A11,FIND("pid:",A11)+4,10)))),0,1),0))</f>
        <v>1</v>
      </c>
      <c r="R11" s="1" t="str">
        <f t="shared" ref="R11:R15" si="20">MID(A11,FIND("pid:",A11)+4,13)</f>
        <v>039931872 cid</v>
      </c>
      <c r="S11">
        <f t="shared" si="14"/>
        <v>1</v>
      </c>
    </row>
    <row r="12" spans="1:19" x14ac:dyDescent="0.2">
      <c r="A12" t="s">
        <v>3</v>
      </c>
      <c r="B12">
        <f t="shared" si="2"/>
        <v>1</v>
      </c>
      <c r="C12">
        <f t="shared" si="3"/>
        <v>7</v>
      </c>
      <c r="D12" t="str">
        <f t="shared" si="4"/>
        <v>Valid</v>
      </c>
      <c r="E12">
        <f t="shared" si="5"/>
        <v>1</v>
      </c>
      <c r="F12" t="str">
        <f t="shared" si="18"/>
        <v>1950</v>
      </c>
      <c r="G12">
        <f t="shared" si="6"/>
        <v>1</v>
      </c>
      <c r="H12" t="str">
        <f t="shared" si="19"/>
        <v>2012</v>
      </c>
      <c r="I12">
        <f t="shared" si="7"/>
        <v>1</v>
      </c>
      <c r="J12" t="str">
        <f t="shared" si="8"/>
        <v>151</v>
      </c>
      <c r="K12">
        <f t="shared" si="9"/>
        <v>1</v>
      </c>
      <c r="L12" t="str">
        <f t="shared" si="10"/>
        <v>cm</v>
      </c>
      <c r="M12">
        <f t="shared" si="11"/>
        <v>1</v>
      </c>
      <c r="N12" s="1" t="str">
        <f t="shared" si="12"/>
        <v>7d3b0c</v>
      </c>
      <c r="O12">
        <f t="shared" si="13"/>
        <v>1</v>
      </c>
      <c r="P12">
        <f>IF(ISNUMBER(MATCH(IF(LEN(TRIM(MID(A12,FIND(P$1,A12)+4,4)))&gt;3,0,TRIM(MID(A12,FIND(P$1,A12)+4,4))),Sheet2!A$2:A$8,0)),1,0)</f>
        <v>1</v>
      </c>
      <c r="Q12">
        <f>IF(ISERROR(IF(LEN(TRIM(MID(A12,FIND("pid:",A12)+4,10)))=9,IF(ISERROR(_xlfn.NUMBERVALUE(TRIM(MID(A12,FIND("pid:",A12)+4,10)))),0,1),0)),0,IF(LEN(TRIM(MID(A12,FIND("pid:",A12)+4,10)))=9,IF(ISERROR(_xlfn.NUMBERVALUE(TRIM(MID(A12,FIND("pid:",A12)+4,10)))),0,1),0))</f>
        <v>1</v>
      </c>
      <c r="R12" s="1" t="str">
        <f t="shared" si="20"/>
        <v>803324747 eyr</v>
      </c>
      <c r="S12">
        <f t="shared" si="14"/>
        <v>1</v>
      </c>
    </row>
    <row r="13" spans="1:19" x14ac:dyDescent="0.2">
      <c r="A13" t="s">
        <v>55</v>
      </c>
      <c r="B13">
        <f t="shared" si="2"/>
        <v>1</v>
      </c>
      <c r="C13">
        <f t="shared" si="3"/>
        <v>7</v>
      </c>
      <c r="D13" t="str">
        <f t="shared" si="4"/>
        <v>Valid</v>
      </c>
      <c r="E13">
        <f t="shared" si="5"/>
        <v>1</v>
      </c>
      <c r="F13" t="str">
        <f t="shared" si="18"/>
        <v>1946</v>
      </c>
      <c r="G13">
        <f t="shared" si="6"/>
        <v>1</v>
      </c>
      <c r="H13" t="str">
        <f t="shared" si="19"/>
        <v>2013</v>
      </c>
      <c r="I13">
        <f t="shared" si="7"/>
        <v>1</v>
      </c>
      <c r="J13" t="str">
        <f t="shared" si="8"/>
        <v>160</v>
      </c>
      <c r="K13">
        <f t="shared" si="9"/>
        <v>1</v>
      </c>
      <c r="L13" t="str">
        <f t="shared" si="10"/>
        <v>cm</v>
      </c>
      <c r="M13">
        <f t="shared" si="11"/>
        <v>1</v>
      </c>
      <c r="N13" s="1" t="str">
        <f t="shared" si="12"/>
        <v>60ca85</v>
      </c>
      <c r="O13">
        <f t="shared" si="13"/>
        <v>1</v>
      </c>
      <c r="P13">
        <f>IF(ISNUMBER(MATCH(IF(LEN(TRIM(MID(A13,FIND(P$1,A13)+4,4)))&gt;3,0,TRIM(MID(A13,FIND(P$1,A13)+4,4))),Sheet2!A$2:A$8,0)),1,0)</f>
        <v>1</v>
      </c>
      <c r="Q13">
        <f>IF(ISERROR(IF(LEN(TRIM(MID(A13,FIND("pid:",A13)+4,10)))=9,IF(ISERROR(_xlfn.NUMBERVALUE(TRIM(MID(A13,FIND("pid:",A13)+4,10)))),0,1),0)),0,IF(LEN(TRIM(MID(A13,FIND("pid:",A13)+4,10)))=9,IF(ISERROR(_xlfn.NUMBERVALUE(TRIM(MID(A13,FIND("pid:",A13)+4,10)))),0,1),0))</f>
        <v>1</v>
      </c>
      <c r="R13" s="1" t="str">
        <f t="shared" si="20"/>
        <v>053411982 byr</v>
      </c>
      <c r="S13">
        <f t="shared" si="14"/>
        <v>1</v>
      </c>
    </row>
    <row r="14" spans="1:19" x14ac:dyDescent="0.2">
      <c r="A14" t="s">
        <v>4</v>
      </c>
      <c r="B14">
        <f t="shared" si="2"/>
        <v>1</v>
      </c>
      <c r="C14">
        <f t="shared" si="3"/>
        <v>7</v>
      </c>
      <c r="D14" t="str">
        <f t="shared" si="4"/>
        <v>Valid</v>
      </c>
      <c r="E14">
        <f t="shared" si="5"/>
        <v>1</v>
      </c>
      <c r="F14" t="str">
        <f t="shared" si="18"/>
        <v>1975</v>
      </c>
      <c r="G14">
        <f t="shared" si="6"/>
        <v>1</v>
      </c>
      <c r="H14" t="str">
        <f t="shared" si="19"/>
        <v>2014</v>
      </c>
      <c r="I14">
        <f t="shared" si="7"/>
        <v>0</v>
      </c>
      <c r="J14" t="str">
        <f t="shared" si="8"/>
        <v>169</v>
      </c>
      <c r="K14">
        <f t="shared" si="9"/>
        <v>1</v>
      </c>
      <c r="L14" t="str">
        <f t="shared" si="10"/>
        <v>cm</v>
      </c>
      <c r="M14">
        <f t="shared" si="11"/>
        <v>1</v>
      </c>
      <c r="N14" s="1" t="str">
        <f t="shared" si="12"/>
        <v>c0946f</v>
      </c>
      <c r="O14">
        <f t="shared" si="13"/>
        <v>1</v>
      </c>
      <c r="P14">
        <f>IF(ISNUMBER(MATCH(IF(LEN(TRIM(MID(A14,FIND(P$1,A14)+4,4)))&gt;3,0,TRIM(MID(A14,FIND(P$1,A14)+4,4))),Sheet2!A$2:A$8,0)),1,0)</f>
        <v>1</v>
      </c>
      <c r="Q14">
        <f>IF(ISERROR(IF(LEN(TRIM(MID(A14,FIND("pid:",A14)+4,10)))=9,IF(ISERROR(_xlfn.NUMBERVALUE(TRIM(MID(A14,FIND("pid:",A14)+4,10)))),0,1),0)),0,IF(LEN(TRIM(MID(A14,FIND("pid:",A14)+4,10)))=9,IF(ISERROR(_xlfn.NUMBERVALUE(TRIM(MID(A14,FIND("pid:",A14)+4,10)))),0,1),0))</f>
        <v>1</v>
      </c>
      <c r="R14" s="1" t="str">
        <f t="shared" si="20"/>
        <v>023983645 iyr</v>
      </c>
      <c r="S14">
        <f t="shared" si="14"/>
        <v>0</v>
      </c>
    </row>
    <row r="15" spans="1:19" x14ac:dyDescent="0.2">
      <c r="A15" t="s">
        <v>56</v>
      </c>
      <c r="B15">
        <f t="shared" si="2"/>
        <v>0</v>
      </c>
      <c r="C15">
        <f t="shared" si="3"/>
        <v>7</v>
      </c>
      <c r="D15" t="str">
        <f t="shared" si="4"/>
        <v>Valid</v>
      </c>
      <c r="E15">
        <f t="shared" si="5"/>
        <v>1</v>
      </c>
      <c r="F15" t="str">
        <f t="shared" si="18"/>
        <v>1933</v>
      </c>
      <c r="G15">
        <f t="shared" si="6"/>
        <v>1</v>
      </c>
      <c r="H15" t="str">
        <f t="shared" si="19"/>
        <v>2013</v>
      </c>
      <c r="I15">
        <f t="shared" si="7"/>
        <v>1</v>
      </c>
      <c r="J15" t="str">
        <f t="shared" si="8"/>
        <v>170</v>
      </c>
      <c r="K15">
        <f t="shared" si="9"/>
        <v>1</v>
      </c>
      <c r="L15" t="str">
        <f t="shared" si="10"/>
        <v>cm</v>
      </c>
      <c r="M15">
        <f t="shared" si="11"/>
        <v>1</v>
      </c>
      <c r="N15" s="1" t="str">
        <f t="shared" si="12"/>
        <v>c0946f</v>
      </c>
      <c r="O15">
        <f t="shared" si="13"/>
        <v>1</v>
      </c>
      <c r="P15">
        <f>IF(ISNUMBER(MATCH(IF(LEN(TRIM(MID(A15,FIND(P$1,A15)+4,4)))&gt;3,0,TRIM(MID(A15,FIND(P$1,A15)+4,4))),Sheet2!A$2:A$8,0)),1,0)</f>
        <v>1</v>
      </c>
      <c r="Q15">
        <f>IF(ISERROR(IF(LEN(TRIM(MID(A15,FIND("pid:",A15)+4,10)))=9,IF(ISERROR(_xlfn.NUMBERVALUE(TRIM(MID(A15,FIND("pid:",A15)+4,10)))),0,1),0)),0,IF(LEN(TRIM(MID(A15,FIND("pid:",A15)+4,10)))=9,IF(ISERROR(_xlfn.NUMBERVALUE(TRIM(MID(A15,FIND("pid:",A15)+4,10)))),0,1),0))</f>
        <v>1</v>
      </c>
      <c r="R15" s="1" t="str">
        <f t="shared" si="20"/>
        <v>655452550 hgt</v>
      </c>
      <c r="S15">
        <f t="shared" si="14"/>
        <v>1</v>
      </c>
    </row>
    <row r="16" spans="1:19" x14ac:dyDescent="0.2">
      <c r="A16" t="s">
        <v>57</v>
      </c>
      <c r="B16">
        <f t="shared" si="2"/>
        <v>1</v>
      </c>
      <c r="C16">
        <f t="shared" si="3"/>
        <v>7</v>
      </c>
      <c r="D16" t="str">
        <f t="shared" si="4"/>
        <v>Valid</v>
      </c>
      <c r="E16">
        <f t="shared" si="5"/>
        <v>1</v>
      </c>
      <c r="G16">
        <f t="shared" si="6"/>
        <v>1</v>
      </c>
      <c r="I16">
        <f t="shared" si="7"/>
        <v>1</v>
      </c>
      <c r="J16">
        <f t="shared" si="8"/>
        <v>0</v>
      </c>
      <c r="K16">
        <f t="shared" si="9"/>
        <v>0</v>
      </c>
      <c r="L16">
        <f t="shared" si="10"/>
        <v>0</v>
      </c>
      <c r="M16">
        <f t="shared" si="11"/>
        <v>0</v>
      </c>
      <c r="N16" t="str">
        <f t="shared" si="12"/>
        <v>6b5442</v>
      </c>
      <c r="O16">
        <f t="shared" si="13"/>
        <v>1</v>
      </c>
      <c r="P16">
        <f>IF(ISNUMBER(MATCH(IF(LEN(TRIM(MID(A16,FIND(P$1,A16)+4,4)))&gt;3,0,TRIM(MID(A16,FIND(P$1,A16)+4,4))),Sheet2!A$2:A$8,0)),1,0)</f>
        <v>1</v>
      </c>
      <c r="Q16">
        <f>IF(ISERROR(IF(LEN(TRIM(MID(A16,FIND("pid:",A16)+4,10)))=9,IF(ISERROR(_xlfn.NUMBERVALUE(TRIM(MID(A16,FIND("pid:",A16)+4,10)))),0,1),0)),0,IF(LEN(TRIM(MID(A16,FIND("pid:",A16)+4,10)))=9,IF(ISERROR(_xlfn.NUMBERVALUE(TRIM(MID(A16,FIND("pid:",A16)+4,10)))),0,1),0))</f>
        <v>1</v>
      </c>
      <c r="R16"/>
      <c r="S16">
        <f t="shared" si="14"/>
        <v>0</v>
      </c>
    </row>
    <row r="17" spans="1:19" x14ac:dyDescent="0.2">
      <c r="A17" t="s">
        <v>58</v>
      </c>
      <c r="B17">
        <f t="shared" si="2"/>
        <v>1</v>
      </c>
      <c r="C17">
        <f t="shared" si="3"/>
        <v>7</v>
      </c>
      <c r="D17" t="str">
        <f t="shared" si="4"/>
        <v>Valid</v>
      </c>
      <c r="E17">
        <f t="shared" si="5"/>
        <v>0</v>
      </c>
      <c r="G17">
        <f t="shared" si="6"/>
        <v>0</v>
      </c>
      <c r="I17">
        <f t="shared" si="7"/>
        <v>0</v>
      </c>
      <c r="J17">
        <f t="shared" si="8"/>
        <v>0</v>
      </c>
      <c r="K17">
        <f t="shared" si="9"/>
        <v>0</v>
      </c>
      <c r="L17" t="str">
        <f t="shared" si="10"/>
        <v>cm</v>
      </c>
      <c r="M17">
        <f t="shared" si="11"/>
        <v>1</v>
      </c>
      <c r="N17">
        <f t="shared" si="12"/>
        <v>0</v>
      </c>
      <c r="O17">
        <f t="shared" si="13"/>
        <v>0</v>
      </c>
      <c r="P17">
        <f>IF(ISNUMBER(MATCH(IF(LEN(TRIM(MID(A17,FIND(P$1,A17)+4,4)))&gt;3,0,TRIM(MID(A17,FIND(P$1,A17)+4,4))),Sheet2!A$2:A$8,0)),1,0)</f>
        <v>0</v>
      </c>
      <c r="Q17">
        <f>IF(ISERROR(IF(LEN(TRIM(MID(A17,FIND("pid:",A17)+4,10)))=9,IF(ISERROR(_xlfn.NUMBERVALUE(TRIM(MID(A17,FIND("pid:",A17)+4,10)))),0,1),0)),0,IF(LEN(TRIM(MID(A17,FIND("pid:",A17)+4,10)))=9,IF(ISERROR(_xlfn.NUMBERVALUE(TRIM(MID(A17,FIND("pid:",A17)+4,10)))),0,1),0))</f>
        <v>0</v>
      </c>
      <c r="R17"/>
      <c r="S17">
        <f t="shared" si="14"/>
        <v>0</v>
      </c>
    </row>
    <row r="18" spans="1:19" x14ac:dyDescent="0.2">
      <c r="A18" t="s">
        <v>59</v>
      </c>
      <c r="B18">
        <f t="shared" si="2"/>
        <v>0</v>
      </c>
      <c r="C18">
        <f t="shared" si="3"/>
        <v>7</v>
      </c>
      <c r="D18" t="str">
        <f t="shared" si="4"/>
        <v>Valid</v>
      </c>
      <c r="E18">
        <f t="shared" si="5"/>
        <v>1</v>
      </c>
      <c r="F18" t="str">
        <f>MID($A18,FIND(E$1,$A18)+4,4)</f>
        <v>2002</v>
      </c>
      <c r="G18">
        <f t="shared" si="6"/>
        <v>1</v>
      </c>
      <c r="H18" t="str">
        <f>MID($A18,FIND(G$1,$A18)+4,4)</f>
        <v>2016</v>
      </c>
      <c r="I18">
        <f t="shared" si="7"/>
        <v>1</v>
      </c>
      <c r="J18" t="str">
        <f t="shared" si="8"/>
        <v>169</v>
      </c>
      <c r="K18">
        <f t="shared" si="9"/>
        <v>1</v>
      </c>
      <c r="L18" t="str">
        <f t="shared" si="10"/>
        <v>cm</v>
      </c>
      <c r="M18">
        <f t="shared" si="11"/>
        <v>1</v>
      </c>
      <c r="N18" s="1" t="str">
        <f t="shared" si="12"/>
        <v>733820</v>
      </c>
      <c r="O18">
        <f t="shared" si="13"/>
        <v>1</v>
      </c>
      <c r="P18">
        <f>IF(ISNUMBER(MATCH(IF(LEN(TRIM(MID(A18,FIND(P$1,A18)+4,4)))&gt;3,0,TRIM(MID(A18,FIND(P$1,A18)+4,4))),Sheet2!A$2:A$8,0)),1,0)</f>
        <v>1</v>
      </c>
      <c r="Q18">
        <f>IF(ISERROR(IF(LEN(TRIM(MID(A18,FIND("pid:",A18)+4,10)))=9,IF(ISERROR(_xlfn.NUMBERVALUE(TRIM(MID(A18,FIND("pid:",A18)+4,10)))),0,1),0)),0,IF(LEN(TRIM(MID(A18,FIND("pid:",A18)+4,10)))=9,IF(ISERROR(_xlfn.NUMBERVALUE(TRIM(MID(A18,FIND("pid:",A18)+4,10)))),0,1),0))</f>
        <v>1</v>
      </c>
      <c r="R18" s="1" t="str">
        <f>MID(A18,FIND("pid:",A18)+4,13)</f>
        <v>497830156 byr</v>
      </c>
      <c r="S18">
        <f t="shared" si="14"/>
        <v>1</v>
      </c>
    </row>
    <row r="19" spans="1:19" x14ac:dyDescent="0.2">
      <c r="A19" t="s">
        <v>5</v>
      </c>
      <c r="B19">
        <f t="shared" si="2"/>
        <v>1</v>
      </c>
      <c r="C19">
        <f t="shared" si="3"/>
        <v>6</v>
      </c>
      <c r="D19" t="str">
        <f t="shared" si="4"/>
        <v>Invalid</v>
      </c>
      <c r="E19">
        <f t="shared" si="5"/>
        <v>0</v>
      </c>
      <c r="G19">
        <f t="shared" si="6"/>
        <v>0</v>
      </c>
      <c r="I19">
        <f t="shared" si="7"/>
        <v>0</v>
      </c>
      <c r="J19" t="str">
        <f t="shared" si="8"/>
        <v>75</v>
      </c>
      <c r="K19">
        <f t="shared" si="9"/>
        <v>0</v>
      </c>
      <c r="L19" t="str">
        <f t="shared" si="10"/>
        <v>cm</v>
      </c>
      <c r="M19">
        <f t="shared" si="11"/>
        <v>1</v>
      </c>
      <c r="N19">
        <f t="shared" si="12"/>
        <v>0</v>
      </c>
      <c r="O19">
        <f t="shared" si="13"/>
        <v>0</v>
      </c>
      <c r="P19">
        <f>IF(ISNUMBER(MATCH(IF(LEN(TRIM(MID(A19,FIND(P$1,A19)+4,4)))&gt;3,0,TRIM(MID(A19,FIND(P$1,A19)+4,4))),Sheet2!A$2:A$8,0)),1,0)</f>
        <v>0</v>
      </c>
      <c r="Q19">
        <f>IF(ISERROR(IF(LEN(TRIM(MID(A19,FIND("pid:",A19)+4,10)))=9,IF(ISERROR(_xlfn.NUMBERVALUE(TRIM(MID(A19,FIND("pid:",A19)+4,10)))),0,1),0)),0,IF(LEN(TRIM(MID(A19,FIND("pid:",A19)+4,10)))=9,IF(ISERROR(_xlfn.NUMBERVALUE(TRIM(MID(A19,FIND("pid:",A19)+4,10)))),0,1),0))</f>
        <v>0</v>
      </c>
      <c r="R19"/>
      <c r="S19">
        <f t="shared" si="14"/>
        <v>0</v>
      </c>
    </row>
    <row r="20" spans="1:19" x14ac:dyDescent="0.2">
      <c r="A20" t="s">
        <v>60</v>
      </c>
      <c r="B20">
        <f t="shared" si="2"/>
        <v>1</v>
      </c>
      <c r="C20">
        <f t="shared" si="3"/>
        <v>7</v>
      </c>
      <c r="D20" t="str">
        <f t="shared" si="4"/>
        <v>Valid</v>
      </c>
      <c r="E20">
        <f t="shared" si="5"/>
        <v>1</v>
      </c>
      <c r="F20" t="str">
        <f t="shared" ref="F20:F21" si="21">MID($A20,FIND(E$1,$A20)+4,4)</f>
        <v>1972</v>
      </c>
      <c r="G20">
        <f t="shared" si="6"/>
        <v>1</v>
      </c>
      <c r="H20" t="str">
        <f t="shared" ref="H20:H21" si="22">MID($A20,FIND(G$1,$A20)+4,4)</f>
        <v>2015</v>
      </c>
      <c r="I20">
        <f t="shared" si="7"/>
        <v>1</v>
      </c>
      <c r="J20" t="str">
        <f t="shared" si="8"/>
        <v>165</v>
      </c>
      <c r="K20">
        <f t="shared" si="9"/>
        <v>1</v>
      </c>
      <c r="L20" t="str">
        <f t="shared" si="10"/>
        <v>cm</v>
      </c>
      <c r="M20">
        <f t="shared" si="11"/>
        <v>1</v>
      </c>
      <c r="N20" s="1" t="str">
        <f t="shared" si="12"/>
        <v>7d3b0c</v>
      </c>
      <c r="O20">
        <f t="shared" si="13"/>
        <v>1</v>
      </c>
      <c r="P20">
        <f>IF(ISNUMBER(MATCH(IF(LEN(TRIM(MID(A20,FIND(P$1,A20)+4,4)))&gt;3,0,TRIM(MID(A20,FIND(P$1,A20)+4,4))),Sheet2!A$2:A$8,0)),1,0)</f>
        <v>1</v>
      </c>
      <c r="Q20">
        <f>IF(ISERROR(IF(LEN(TRIM(MID(A20,FIND("pid:",A20)+4,10)))=9,IF(ISERROR(_xlfn.NUMBERVALUE(TRIM(MID(A20,FIND("pid:",A20)+4,10)))),0,1),0)),0,IF(LEN(TRIM(MID(A20,FIND("pid:",A20)+4,10)))=9,IF(ISERROR(_xlfn.NUMBERVALUE(TRIM(MID(A20,FIND("pid:",A20)+4,10)))),0,1),0))</f>
        <v>1</v>
      </c>
      <c r="R20" s="1" t="str">
        <f t="shared" ref="R20:R21" si="23">MID(A20,FIND("pid:",A20)+4,13)</f>
        <v>219956257 eyr</v>
      </c>
      <c r="S20">
        <f t="shared" si="14"/>
        <v>1</v>
      </c>
    </row>
    <row r="21" spans="1:19" x14ac:dyDescent="0.2">
      <c r="A21" t="s">
        <v>61</v>
      </c>
      <c r="B21">
        <f t="shared" si="2"/>
        <v>1</v>
      </c>
      <c r="C21">
        <f t="shared" si="3"/>
        <v>7</v>
      </c>
      <c r="D21" t="str">
        <f t="shared" si="4"/>
        <v>Valid</v>
      </c>
      <c r="E21">
        <f t="shared" si="5"/>
        <v>1</v>
      </c>
      <c r="F21" t="str">
        <f t="shared" si="21"/>
        <v>1989</v>
      </c>
      <c r="G21">
        <f t="shared" si="6"/>
        <v>1</v>
      </c>
      <c r="H21" t="str">
        <f t="shared" si="22"/>
        <v>2014</v>
      </c>
      <c r="I21">
        <f t="shared" si="7"/>
        <v>1</v>
      </c>
      <c r="J21" t="str">
        <f t="shared" si="8"/>
        <v>180</v>
      </c>
      <c r="K21">
        <f t="shared" si="9"/>
        <v>1</v>
      </c>
      <c r="L21" t="str">
        <f t="shared" si="10"/>
        <v>cm</v>
      </c>
      <c r="M21">
        <f t="shared" si="11"/>
        <v>1</v>
      </c>
      <c r="N21" s="1" t="str">
        <f t="shared" si="12"/>
        <v>c0946f</v>
      </c>
      <c r="O21">
        <f t="shared" si="13"/>
        <v>1</v>
      </c>
      <c r="P21">
        <f>IF(ISNUMBER(MATCH(IF(LEN(TRIM(MID(A21,FIND(P$1,A21)+4,4)))&gt;3,0,TRIM(MID(A21,FIND(P$1,A21)+4,4))),Sheet2!A$2:A$8,0)),1,0)</f>
        <v>1</v>
      </c>
      <c r="Q21">
        <f>IF(ISERROR(IF(LEN(TRIM(MID(A21,FIND("pid:",A21)+4,10)))=9,IF(ISERROR(_xlfn.NUMBERVALUE(TRIM(MID(A21,FIND("pid:",A21)+4,10)))),0,1),0)),0,IF(LEN(TRIM(MID(A21,FIND("pid:",A21)+4,10)))=9,IF(ISERROR(_xlfn.NUMBERVALUE(TRIM(MID(A21,FIND("pid:",A21)+4,10)))),0,1),0))</f>
        <v>1</v>
      </c>
      <c r="R21" s="1" t="str">
        <f t="shared" si="23"/>
        <v>543330083 iyr</v>
      </c>
      <c r="S21">
        <f t="shared" si="14"/>
        <v>1</v>
      </c>
    </row>
    <row r="22" spans="1:19" x14ac:dyDescent="0.2">
      <c r="A22" t="s">
        <v>62</v>
      </c>
      <c r="B22">
        <f t="shared" si="2"/>
        <v>1</v>
      </c>
      <c r="C22">
        <f t="shared" si="3"/>
        <v>6</v>
      </c>
      <c r="D22" t="str">
        <f t="shared" si="4"/>
        <v>Invalid</v>
      </c>
      <c r="E22">
        <f t="shared" si="5"/>
        <v>1</v>
      </c>
      <c r="G22">
        <f t="shared" si="6"/>
        <v>1</v>
      </c>
      <c r="I22">
        <f t="shared" si="7"/>
        <v>1</v>
      </c>
      <c r="J22">
        <f t="shared" si="8"/>
        <v>0</v>
      </c>
      <c r="K22">
        <f t="shared" si="9"/>
        <v>0</v>
      </c>
      <c r="L22">
        <f t="shared" si="10"/>
        <v>0</v>
      </c>
      <c r="M22">
        <f t="shared" si="11"/>
        <v>0</v>
      </c>
      <c r="N22" t="str">
        <f t="shared" si="12"/>
        <v>341e13</v>
      </c>
      <c r="O22">
        <f t="shared" si="13"/>
        <v>1</v>
      </c>
      <c r="P22">
        <f>IF(ISNUMBER(MATCH(IF(LEN(TRIM(MID(A22,FIND(P$1,A22)+4,4)))&gt;3,0,TRIM(MID(A22,FIND(P$1,A22)+4,4))),Sheet2!A$2:A$8,0)),1,0)</f>
        <v>1</v>
      </c>
      <c r="Q22">
        <f>IF(ISERROR(IF(LEN(TRIM(MID(A22,FIND("pid:",A22)+4,10)))=9,IF(ISERROR(_xlfn.NUMBERVALUE(TRIM(MID(A22,FIND("pid:",A22)+4,10)))),0,1),0)),0,IF(LEN(TRIM(MID(A22,FIND("pid:",A22)+4,10)))=9,IF(ISERROR(_xlfn.NUMBERVALUE(TRIM(MID(A22,FIND("pid:",A22)+4,10)))),0,1),0))</f>
        <v>1</v>
      </c>
      <c r="R22"/>
      <c r="S22">
        <f t="shared" si="14"/>
        <v>0</v>
      </c>
    </row>
    <row r="23" spans="1:19" x14ac:dyDescent="0.2">
      <c r="A23" t="s">
        <v>63</v>
      </c>
      <c r="B23">
        <f t="shared" si="2"/>
        <v>0</v>
      </c>
      <c r="C23">
        <f t="shared" si="3"/>
        <v>7</v>
      </c>
      <c r="D23" t="str">
        <f t="shared" si="4"/>
        <v>Valid</v>
      </c>
      <c r="E23">
        <f t="shared" si="5"/>
        <v>1</v>
      </c>
      <c r="F23" t="str">
        <f t="shared" ref="F23:F27" si="24">MID($A23,FIND(E$1,$A23)+4,4)</f>
        <v>1965</v>
      </c>
      <c r="G23">
        <f t="shared" si="6"/>
        <v>1</v>
      </c>
      <c r="H23" t="str">
        <f t="shared" ref="H23:H27" si="25">MID($A23,FIND(G$1,$A23)+4,4)</f>
        <v>2020</v>
      </c>
      <c r="I23">
        <f t="shared" si="7"/>
        <v>1</v>
      </c>
      <c r="J23" t="str">
        <f t="shared" si="8"/>
        <v>192</v>
      </c>
      <c r="K23">
        <f t="shared" si="9"/>
        <v>1</v>
      </c>
      <c r="L23" t="str">
        <f t="shared" si="10"/>
        <v>cm</v>
      </c>
      <c r="M23">
        <f t="shared" si="11"/>
        <v>1</v>
      </c>
      <c r="N23" s="1" t="str">
        <f t="shared" si="12"/>
        <v>b6652a</v>
      </c>
      <c r="O23">
        <f t="shared" si="13"/>
        <v>1</v>
      </c>
      <c r="P23">
        <f>IF(ISNUMBER(MATCH(IF(LEN(TRIM(MID(A23,FIND(P$1,A23)+4,4)))&gt;3,0,TRIM(MID(A23,FIND(P$1,A23)+4,4))),Sheet2!A$2:A$8,0)),1,0)</f>
        <v>1</v>
      </c>
      <c r="Q23">
        <f>IF(ISERROR(IF(LEN(TRIM(MID(A23,FIND("pid:",A23)+4,10)))=9,IF(ISERROR(_xlfn.NUMBERVALUE(TRIM(MID(A23,FIND("pid:",A23)+4,10)))),0,1),0)),0,IF(LEN(TRIM(MID(A23,FIND("pid:",A23)+4,10)))=9,IF(ISERROR(_xlfn.NUMBERVALUE(TRIM(MID(A23,FIND("pid:",A23)+4,10)))),0,1),0))</f>
        <v>1</v>
      </c>
      <c r="R23" s="1" t="str">
        <f t="shared" ref="R23:R27" si="26">MID(A23,FIND("pid:",A23)+4,13)</f>
        <v>651509606 byr</v>
      </c>
      <c r="S23">
        <f t="shared" si="14"/>
        <v>1</v>
      </c>
    </row>
    <row r="24" spans="1:19" x14ac:dyDescent="0.2">
      <c r="A24" t="s">
        <v>6</v>
      </c>
      <c r="B24">
        <f t="shared" si="2"/>
        <v>0</v>
      </c>
      <c r="C24">
        <f t="shared" si="3"/>
        <v>7</v>
      </c>
      <c r="D24" t="str">
        <f t="shared" si="4"/>
        <v>Valid</v>
      </c>
      <c r="E24">
        <f t="shared" si="5"/>
        <v>1</v>
      </c>
      <c r="F24" t="str">
        <f t="shared" si="24"/>
        <v>1950</v>
      </c>
      <c r="G24">
        <f t="shared" si="6"/>
        <v>1</v>
      </c>
      <c r="H24" t="str">
        <f t="shared" si="25"/>
        <v>2014</v>
      </c>
      <c r="I24">
        <f t="shared" si="7"/>
        <v>1</v>
      </c>
      <c r="J24" t="str">
        <f t="shared" si="8"/>
        <v>165</v>
      </c>
      <c r="K24">
        <f t="shared" si="9"/>
        <v>1</v>
      </c>
      <c r="L24" t="str">
        <f t="shared" si="10"/>
        <v>cm</v>
      </c>
      <c r="M24">
        <f t="shared" si="11"/>
        <v>1</v>
      </c>
      <c r="N24" s="1" t="str">
        <f t="shared" si="12"/>
        <v>a97842</v>
      </c>
      <c r="O24">
        <f t="shared" si="13"/>
        <v>1</v>
      </c>
      <c r="P24">
        <f>IF(ISNUMBER(MATCH(IF(LEN(TRIM(MID(A24,FIND(P$1,A24)+4,4)))&gt;3,0,TRIM(MID(A24,FIND(P$1,A24)+4,4))),Sheet2!A$2:A$8,0)),1,0)</f>
        <v>1</v>
      </c>
      <c r="Q24">
        <f>IF(ISERROR(IF(LEN(TRIM(MID(A24,FIND("pid:",A24)+4,10)))=9,IF(ISERROR(_xlfn.NUMBERVALUE(TRIM(MID(A24,FIND("pid:",A24)+4,10)))),0,1),0)),0,IF(LEN(TRIM(MID(A24,FIND("pid:",A24)+4,10)))=9,IF(ISERROR(_xlfn.NUMBERVALUE(TRIM(MID(A24,FIND("pid:",A24)+4,10)))),0,1),0))</f>
        <v>1</v>
      </c>
      <c r="R24" s="1" t="str">
        <f t="shared" si="26"/>
        <v>844167324 byr</v>
      </c>
      <c r="S24">
        <f t="shared" si="14"/>
        <v>1</v>
      </c>
    </row>
    <row r="25" spans="1:19" x14ac:dyDescent="0.2">
      <c r="A25" t="s">
        <v>64</v>
      </c>
      <c r="B25">
        <f t="shared" si="2"/>
        <v>1</v>
      </c>
      <c r="C25">
        <f t="shared" si="3"/>
        <v>7</v>
      </c>
      <c r="D25" t="str">
        <f t="shared" si="4"/>
        <v>Valid</v>
      </c>
      <c r="E25">
        <f t="shared" si="5"/>
        <v>1</v>
      </c>
      <c r="F25" t="str">
        <f t="shared" si="24"/>
        <v>1945</v>
      </c>
      <c r="G25">
        <f t="shared" si="6"/>
        <v>0</v>
      </c>
      <c r="H25" t="str">
        <f t="shared" si="25"/>
        <v>2027</v>
      </c>
      <c r="I25">
        <f t="shared" si="7"/>
        <v>1</v>
      </c>
      <c r="J25" t="str">
        <f t="shared" si="8"/>
        <v>159</v>
      </c>
      <c r="K25">
        <f t="shared" si="9"/>
        <v>1</v>
      </c>
      <c r="L25" t="str">
        <f t="shared" si="10"/>
        <v>cm</v>
      </c>
      <c r="M25">
        <f t="shared" si="11"/>
        <v>1</v>
      </c>
      <c r="N25" s="1" t="str">
        <f t="shared" si="12"/>
        <v>6b5442</v>
      </c>
      <c r="O25">
        <f t="shared" si="13"/>
        <v>1</v>
      </c>
      <c r="P25">
        <f>IF(ISNUMBER(MATCH(IF(LEN(TRIM(MID(A25,FIND(P$1,A25)+4,4)))&gt;3,0,TRIM(MID(A25,FIND(P$1,A25)+4,4))),Sheet2!A$2:A$8,0)),1,0)</f>
        <v>1</v>
      </c>
      <c r="Q25">
        <f>IF(ISERROR(IF(LEN(TRIM(MID(A25,FIND("pid:",A25)+4,10)))=9,IF(ISERROR(_xlfn.NUMBERVALUE(TRIM(MID(A25,FIND("pid:",A25)+4,10)))),0,1),0)),0,IF(LEN(TRIM(MID(A25,FIND("pid:",A25)+4,10)))=9,IF(ISERROR(_xlfn.NUMBERVALUE(TRIM(MID(A25,FIND("pid:",A25)+4,10)))),0,1),0))</f>
        <v>1</v>
      </c>
      <c r="R25" s="1" t="str">
        <f t="shared" si="26"/>
        <v>476551927</v>
      </c>
      <c r="S25">
        <f t="shared" si="14"/>
        <v>0</v>
      </c>
    </row>
    <row r="26" spans="1:19" x14ac:dyDescent="0.2">
      <c r="A26" t="s">
        <v>65</v>
      </c>
      <c r="B26">
        <f t="shared" si="2"/>
        <v>1</v>
      </c>
      <c r="C26">
        <f t="shared" si="3"/>
        <v>7</v>
      </c>
      <c r="D26" t="str">
        <f t="shared" si="4"/>
        <v>Valid</v>
      </c>
      <c r="E26">
        <f t="shared" si="5"/>
        <v>1</v>
      </c>
      <c r="F26" t="str">
        <f t="shared" si="24"/>
        <v>1993</v>
      </c>
      <c r="G26">
        <f t="shared" si="6"/>
        <v>1</v>
      </c>
      <c r="H26" t="str">
        <f t="shared" si="25"/>
        <v>2018</v>
      </c>
      <c r="I26">
        <f t="shared" si="7"/>
        <v>1</v>
      </c>
      <c r="J26" t="str">
        <f t="shared" si="8"/>
        <v>165</v>
      </c>
      <c r="K26">
        <f t="shared" si="9"/>
        <v>1</v>
      </c>
      <c r="L26" t="str">
        <f t="shared" si="10"/>
        <v>cm</v>
      </c>
      <c r="M26">
        <f t="shared" si="11"/>
        <v>1</v>
      </c>
      <c r="N26" s="1" t="str">
        <f t="shared" si="12"/>
        <v>efcc98</v>
      </c>
      <c r="O26">
        <f t="shared" si="13"/>
        <v>1</v>
      </c>
      <c r="P26">
        <f>IF(ISNUMBER(MATCH(IF(LEN(TRIM(MID(A26,FIND(P$1,A26)+4,4)))&gt;3,0,TRIM(MID(A26,FIND(P$1,A26)+4,4))),Sheet2!A$2:A$8,0)),1,0)</f>
        <v>1</v>
      </c>
      <c r="Q26">
        <f>IF(ISERROR(IF(LEN(TRIM(MID(A26,FIND("pid:",A26)+4,10)))=9,IF(ISERROR(_xlfn.NUMBERVALUE(TRIM(MID(A26,FIND("pid:",A26)+4,10)))),0,1),0)),0,IF(LEN(TRIM(MID(A26,FIND("pid:",A26)+4,10)))=9,IF(ISERROR(_xlfn.NUMBERVALUE(TRIM(MID(A26,FIND("pid:",A26)+4,10)))),0,1),0))</f>
        <v>1</v>
      </c>
      <c r="R26" s="1" t="str">
        <f t="shared" si="26"/>
        <v>479260033 hcl</v>
      </c>
      <c r="S26">
        <f t="shared" si="14"/>
        <v>1</v>
      </c>
    </row>
    <row r="27" spans="1:19" x14ac:dyDescent="0.2">
      <c r="A27" t="s">
        <v>66</v>
      </c>
      <c r="B27">
        <f t="shared" si="2"/>
        <v>1</v>
      </c>
      <c r="C27">
        <f t="shared" si="3"/>
        <v>7</v>
      </c>
      <c r="D27" t="str">
        <f t="shared" si="4"/>
        <v>Valid</v>
      </c>
      <c r="E27">
        <f t="shared" si="5"/>
        <v>1</v>
      </c>
      <c r="F27" t="str">
        <f t="shared" si="24"/>
        <v>1996</v>
      </c>
      <c r="G27">
        <f t="shared" si="6"/>
        <v>1</v>
      </c>
      <c r="H27" t="str">
        <f t="shared" si="25"/>
        <v>2015</v>
      </c>
      <c r="I27">
        <f t="shared" si="7"/>
        <v>1</v>
      </c>
      <c r="J27" t="str">
        <f t="shared" si="8"/>
        <v>168</v>
      </c>
      <c r="K27">
        <f t="shared" si="9"/>
        <v>1</v>
      </c>
      <c r="L27" t="str">
        <f t="shared" si="10"/>
        <v>cm</v>
      </c>
      <c r="M27">
        <f t="shared" si="11"/>
        <v>1</v>
      </c>
      <c r="N27" s="1" t="str">
        <f t="shared" si="12"/>
        <v>fffffd</v>
      </c>
      <c r="O27">
        <f t="shared" si="13"/>
        <v>1</v>
      </c>
      <c r="P27">
        <f>IF(ISNUMBER(MATCH(IF(LEN(TRIM(MID(A27,FIND(P$1,A27)+4,4)))&gt;3,0,TRIM(MID(A27,FIND(P$1,A27)+4,4))),Sheet2!A$2:A$8,0)),1,0)</f>
        <v>1</v>
      </c>
      <c r="Q27">
        <f>IF(ISERROR(IF(LEN(TRIM(MID(A27,FIND("pid:",A27)+4,10)))=9,IF(ISERROR(_xlfn.NUMBERVALUE(TRIM(MID(A27,FIND("pid:",A27)+4,10)))),0,1),0)),0,IF(LEN(TRIM(MID(A27,FIND("pid:",A27)+4,10)))=9,IF(ISERROR(_xlfn.NUMBERVALUE(TRIM(MID(A27,FIND("pid:",A27)+4,10)))),0,1),0))</f>
        <v>1</v>
      </c>
      <c r="R27" s="1" t="str">
        <f t="shared" si="26"/>
        <v>106083602 hgt</v>
      </c>
      <c r="S27">
        <f t="shared" si="14"/>
        <v>1</v>
      </c>
    </row>
    <row r="28" spans="1:19" x14ac:dyDescent="0.2">
      <c r="A28" t="s">
        <v>67</v>
      </c>
      <c r="B28">
        <f t="shared" si="2"/>
        <v>0</v>
      </c>
      <c r="C28">
        <f t="shared" si="3"/>
        <v>7</v>
      </c>
      <c r="D28" t="str">
        <f t="shared" si="4"/>
        <v>Valid</v>
      </c>
      <c r="E28">
        <f t="shared" si="5"/>
        <v>1</v>
      </c>
      <c r="G28">
        <f t="shared" si="6"/>
        <v>1</v>
      </c>
      <c r="I28">
        <f t="shared" si="7"/>
        <v>1</v>
      </c>
      <c r="J28" t="str">
        <f t="shared" si="8"/>
        <v>192</v>
      </c>
      <c r="K28">
        <f t="shared" si="9"/>
        <v>1</v>
      </c>
      <c r="L28" t="str">
        <f t="shared" si="10"/>
        <v>cm</v>
      </c>
      <c r="M28">
        <f t="shared" si="11"/>
        <v>1</v>
      </c>
      <c r="N28" t="str">
        <f t="shared" si="12"/>
        <v>602927</v>
      </c>
      <c r="O28">
        <f t="shared" si="13"/>
        <v>1</v>
      </c>
      <c r="P28">
        <f>IF(ISNUMBER(MATCH(IF(LEN(TRIM(MID(A28,FIND(P$1,A28)+4,4)))&gt;3,0,TRIM(MID(A28,FIND(P$1,A28)+4,4))),Sheet2!A$2:A$8,0)),1,0)</f>
        <v>0</v>
      </c>
      <c r="Q28">
        <f>IF(ISERROR(IF(LEN(TRIM(MID(A28,FIND("pid:",A28)+4,10)))=9,IF(ISERROR(_xlfn.NUMBERVALUE(TRIM(MID(A28,FIND("pid:",A28)+4,10)))),0,1),0)),0,IF(LEN(TRIM(MID(A28,FIND("pid:",A28)+4,10)))=9,IF(ISERROR(_xlfn.NUMBERVALUE(TRIM(MID(A28,FIND("pid:",A28)+4,10)))),0,1),0))</f>
        <v>1</v>
      </c>
      <c r="R28"/>
      <c r="S28">
        <f t="shared" si="14"/>
        <v>0</v>
      </c>
    </row>
    <row r="29" spans="1:19" x14ac:dyDescent="0.2">
      <c r="A29" t="s">
        <v>7</v>
      </c>
      <c r="B29">
        <f t="shared" si="2"/>
        <v>0</v>
      </c>
      <c r="C29">
        <f t="shared" si="3"/>
        <v>7</v>
      </c>
      <c r="D29" t="str">
        <f t="shared" si="4"/>
        <v>Valid</v>
      </c>
      <c r="E29">
        <f t="shared" si="5"/>
        <v>1</v>
      </c>
      <c r="F29" t="str">
        <f t="shared" ref="F29:F30" si="27">MID($A29,FIND(E$1,$A29)+4,4)</f>
        <v>1934</v>
      </c>
      <c r="G29">
        <f t="shared" si="6"/>
        <v>1</v>
      </c>
      <c r="H29" t="str">
        <f t="shared" ref="H29:H30" si="28">MID($A29,FIND(G$1,$A29)+4,4)</f>
        <v>2019</v>
      </c>
      <c r="I29">
        <f t="shared" si="7"/>
        <v>1</v>
      </c>
      <c r="J29" t="str">
        <f t="shared" si="8"/>
        <v>150</v>
      </c>
      <c r="K29">
        <f t="shared" si="9"/>
        <v>1</v>
      </c>
      <c r="L29" t="str">
        <f t="shared" si="10"/>
        <v>cm</v>
      </c>
      <c r="M29">
        <f t="shared" si="11"/>
        <v>1</v>
      </c>
      <c r="N29" s="1" t="str">
        <f t="shared" si="12"/>
        <v>888785</v>
      </c>
      <c r="O29">
        <f t="shared" si="13"/>
        <v>1</v>
      </c>
      <c r="P29">
        <f>IF(ISNUMBER(MATCH(IF(LEN(TRIM(MID(A29,FIND(P$1,A29)+4,4)))&gt;3,0,TRIM(MID(A29,FIND(P$1,A29)+4,4))),Sheet2!A$2:A$8,0)),1,0)</f>
        <v>1</v>
      </c>
      <c r="Q29">
        <f>IF(ISERROR(IF(LEN(TRIM(MID(A29,FIND("pid:",A29)+4,10)))=9,IF(ISERROR(_xlfn.NUMBERVALUE(TRIM(MID(A29,FIND("pid:",A29)+4,10)))),0,1),0)),0,IF(LEN(TRIM(MID(A29,FIND("pid:",A29)+4,10)))=9,IF(ISERROR(_xlfn.NUMBERVALUE(TRIM(MID(A29,FIND("pid:",A29)+4,10)))),0,1),0))</f>
        <v>1</v>
      </c>
      <c r="R29" s="1" t="str">
        <f t="shared" ref="R29:R30" si="29">MID(A29,FIND("pid:",A29)+4,13)</f>
        <v>905361316 eyr</v>
      </c>
      <c r="S29">
        <f t="shared" si="14"/>
        <v>1</v>
      </c>
    </row>
    <row r="30" spans="1:19" x14ac:dyDescent="0.2">
      <c r="A30" t="s">
        <v>68</v>
      </c>
      <c r="B30">
        <f t="shared" si="2"/>
        <v>1</v>
      </c>
      <c r="C30">
        <f t="shared" si="3"/>
        <v>7</v>
      </c>
      <c r="D30" t="str">
        <f t="shared" si="4"/>
        <v>Valid</v>
      </c>
      <c r="E30">
        <f t="shared" si="5"/>
        <v>1</v>
      </c>
      <c r="F30" t="str">
        <f t="shared" si="27"/>
        <v>1995</v>
      </c>
      <c r="G30">
        <f t="shared" si="6"/>
        <v>1</v>
      </c>
      <c r="H30" t="str">
        <f t="shared" si="28"/>
        <v>2018</v>
      </c>
      <c r="I30">
        <f t="shared" si="7"/>
        <v>1</v>
      </c>
      <c r="J30" t="str">
        <f t="shared" si="8"/>
        <v>184</v>
      </c>
      <c r="K30">
        <f t="shared" si="9"/>
        <v>1</v>
      </c>
      <c r="L30" t="str">
        <f t="shared" si="10"/>
        <v>cm</v>
      </c>
      <c r="M30">
        <f t="shared" si="11"/>
        <v>1</v>
      </c>
      <c r="N30" s="1" t="str">
        <f t="shared" si="12"/>
        <v>cfa07d</v>
      </c>
      <c r="O30">
        <f t="shared" si="13"/>
        <v>1</v>
      </c>
      <c r="P30">
        <f>IF(ISNUMBER(MATCH(IF(LEN(TRIM(MID(A30,FIND(P$1,A30)+4,4)))&gt;3,0,TRIM(MID(A30,FIND(P$1,A30)+4,4))),Sheet2!A$2:A$8,0)),1,0)</f>
        <v>1</v>
      </c>
      <c r="Q30">
        <f>IF(ISERROR(IF(LEN(TRIM(MID(A30,FIND("pid:",A30)+4,10)))=9,IF(ISERROR(_xlfn.NUMBERVALUE(TRIM(MID(A30,FIND("pid:",A30)+4,10)))),0,1),0)),0,IF(LEN(TRIM(MID(A30,FIND("pid:",A30)+4,10)))=9,IF(ISERROR(_xlfn.NUMBERVALUE(TRIM(MID(A30,FIND("pid:",A30)+4,10)))),0,1),0))</f>
        <v>1</v>
      </c>
      <c r="R30" s="1" t="str">
        <f t="shared" si="29"/>
        <v>435090537</v>
      </c>
      <c r="S30">
        <f t="shared" si="14"/>
        <v>1</v>
      </c>
    </row>
    <row r="31" spans="1:19" x14ac:dyDescent="0.2">
      <c r="A31" t="s">
        <v>69</v>
      </c>
      <c r="B31">
        <f t="shared" si="2"/>
        <v>1</v>
      </c>
      <c r="C31">
        <f t="shared" si="3"/>
        <v>6</v>
      </c>
      <c r="D31" t="str">
        <f t="shared" si="4"/>
        <v>Invalid</v>
      </c>
      <c r="E31">
        <f t="shared" si="5"/>
        <v>0</v>
      </c>
      <c r="G31">
        <f t="shared" si="6"/>
        <v>0</v>
      </c>
      <c r="I31">
        <f t="shared" si="7"/>
        <v>0</v>
      </c>
      <c r="J31">
        <f t="shared" si="8"/>
        <v>0</v>
      </c>
      <c r="K31">
        <f t="shared" si="9"/>
        <v>0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0</v>
      </c>
      <c r="P31">
        <f>IF(ISNUMBER(MATCH(IF(LEN(TRIM(MID(A31,FIND(P$1,A31)+4,4)))&gt;3,0,TRIM(MID(A31,FIND(P$1,A31)+4,4))),Sheet2!A$2:A$8,0)),1,0)</f>
        <v>1</v>
      </c>
      <c r="Q31">
        <f>IF(ISERROR(IF(LEN(TRIM(MID(A31,FIND("pid:",A31)+4,10)))=9,IF(ISERROR(_xlfn.NUMBERVALUE(TRIM(MID(A31,FIND("pid:",A31)+4,10)))),0,1),0)),0,IF(LEN(TRIM(MID(A31,FIND("pid:",A31)+4,10)))=9,IF(ISERROR(_xlfn.NUMBERVALUE(TRIM(MID(A31,FIND("pid:",A31)+4,10)))),0,1),0))</f>
        <v>1</v>
      </c>
      <c r="R31"/>
      <c r="S31">
        <f t="shared" si="14"/>
        <v>0</v>
      </c>
    </row>
    <row r="32" spans="1:19" x14ac:dyDescent="0.2">
      <c r="A32" t="s">
        <v>70</v>
      </c>
      <c r="B32">
        <f t="shared" si="2"/>
        <v>1</v>
      </c>
      <c r="C32">
        <f t="shared" si="3"/>
        <v>7</v>
      </c>
      <c r="D32" t="str">
        <f t="shared" si="4"/>
        <v>Valid</v>
      </c>
      <c r="E32">
        <f t="shared" si="5"/>
        <v>1</v>
      </c>
      <c r="F32" t="str">
        <f>MID($A32,FIND(E$1,$A32)+4,4)</f>
        <v>1980</v>
      </c>
      <c r="G32">
        <f t="shared" si="6"/>
        <v>1</v>
      </c>
      <c r="H32" t="str">
        <f>MID($A32,FIND(G$1,$A32)+4,4)</f>
        <v>2010</v>
      </c>
      <c r="I32">
        <f t="shared" si="7"/>
        <v>1</v>
      </c>
      <c r="J32" t="str">
        <f t="shared" si="8"/>
        <v>181</v>
      </c>
      <c r="K32">
        <f t="shared" si="9"/>
        <v>1</v>
      </c>
      <c r="L32" t="str">
        <f t="shared" si="10"/>
        <v>cm</v>
      </c>
      <c r="M32">
        <f t="shared" si="11"/>
        <v>1</v>
      </c>
      <c r="N32" s="1" t="str">
        <f t="shared" si="12"/>
        <v>7d3b0c</v>
      </c>
      <c r="O32">
        <f t="shared" si="13"/>
        <v>1</v>
      </c>
      <c r="P32">
        <f>IF(ISNUMBER(MATCH(IF(LEN(TRIM(MID(A32,FIND(P$1,A32)+4,4)))&gt;3,0,TRIM(MID(A32,FIND(P$1,A32)+4,4))),Sheet2!A$2:A$8,0)),1,0)</f>
        <v>1</v>
      </c>
      <c r="Q32">
        <f>IF(ISERROR(IF(LEN(TRIM(MID(A32,FIND("pid:",A32)+4,10)))=9,IF(ISERROR(_xlfn.NUMBERVALUE(TRIM(MID(A32,FIND("pid:",A32)+4,10)))),0,1),0)),0,IF(LEN(TRIM(MID(A32,FIND("pid:",A32)+4,10)))=9,IF(ISERROR(_xlfn.NUMBERVALUE(TRIM(MID(A32,FIND("pid:",A32)+4,10)))),0,1),0))</f>
        <v>1</v>
      </c>
      <c r="R32" s="1" t="str">
        <f>MID(A32,FIND("pid:",A32)+4,13)</f>
        <v>561021264 cid</v>
      </c>
      <c r="S32">
        <f t="shared" si="14"/>
        <v>1</v>
      </c>
    </row>
    <row r="33" spans="1:19" x14ac:dyDescent="0.2">
      <c r="A33" t="s">
        <v>8</v>
      </c>
      <c r="B33">
        <f t="shared" si="2"/>
        <v>0</v>
      </c>
      <c r="C33">
        <f t="shared" si="3"/>
        <v>6</v>
      </c>
      <c r="D33" t="str">
        <f t="shared" si="4"/>
        <v>Invalid</v>
      </c>
      <c r="E33">
        <f t="shared" si="5"/>
        <v>1</v>
      </c>
      <c r="G33">
        <f t="shared" si="6"/>
        <v>1</v>
      </c>
      <c r="I33">
        <f t="shared" si="7"/>
        <v>1</v>
      </c>
      <c r="J33" t="str">
        <f t="shared" si="8"/>
        <v>172</v>
      </c>
      <c r="K33">
        <f t="shared" si="9"/>
        <v>1</v>
      </c>
      <c r="L33" t="str">
        <f t="shared" si="10"/>
        <v>cm</v>
      </c>
      <c r="M33">
        <f t="shared" si="11"/>
        <v>1</v>
      </c>
      <c r="N33">
        <f t="shared" si="12"/>
        <v>0</v>
      </c>
      <c r="O33">
        <f t="shared" si="13"/>
        <v>0</v>
      </c>
      <c r="P33">
        <f>IF(ISNUMBER(MATCH(IF(LEN(TRIM(MID(A33,FIND(P$1,A33)+4,4)))&gt;3,0,TRIM(MID(A33,FIND(P$1,A33)+4,4))),Sheet2!A$2:A$8,0)),1,0)</f>
        <v>1</v>
      </c>
      <c r="Q33">
        <f>IF(ISERROR(IF(LEN(TRIM(MID(A33,FIND("pid:",A33)+4,10)))=9,IF(ISERROR(_xlfn.NUMBERVALUE(TRIM(MID(A33,FIND("pid:",A33)+4,10)))),0,1),0)),0,IF(LEN(TRIM(MID(A33,FIND("pid:",A33)+4,10)))=9,IF(ISERROR(_xlfn.NUMBERVALUE(TRIM(MID(A33,FIND("pid:",A33)+4,10)))),0,1),0))</f>
        <v>1</v>
      </c>
      <c r="R33"/>
      <c r="S33">
        <f t="shared" si="14"/>
        <v>0</v>
      </c>
    </row>
    <row r="34" spans="1:19" x14ac:dyDescent="0.2">
      <c r="A34" t="s">
        <v>71</v>
      </c>
      <c r="B34">
        <f t="shared" si="2"/>
        <v>0</v>
      </c>
      <c r="C34">
        <f t="shared" si="3"/>
        <v>6</v>
      </c>
      <c r="D34" t="str">
        <f t="shared" si="4"/>
        <v>Invalid</v>
      </c>
      <c r="E34">
        <f t="shared" si="5"/>
        <v>1</v>
      </c>
      <c r="G34">
        <f t="shared" si="6"/>
        <v>1</v>
      </c>
      <c r="I34">
        <f t="shared" si="7"/>
        <v>1</v>
      </c>
      <c r="J34" t="str">
        <f t="shared" si="8"/>
        <v>157</v>
      </c>
      <c r="K34">
        <f t="shared" si="9"/>
        <v>1</v>
      </c>
      <c r="L34" t="str">
        <f t="shared" si="10"/>
        <v>cm</v>
      </c>
      <c r="M34">
        <f t="shared" si="11"/>
        <v>1</v>
      </c>
      <c r="N34" t="str">
        <f t="shared" si="12"/>
        <v>b6652a</v>
      </c>
      <c r="O34">
        <f t="shared" si="13"/>
        <v>1</v>
      </c>
      <c r="P34">
        <f>IF(ISNUMBER(MATCH(IF(LEN(TRIM(MID(A34,FIND(P$1,A34)+4,4)))&gt;3,0,TRIM(MID(A34,FIND(P$1,A34)+4,4))),Sheet2!A$2:A$8,0)),1,0)</f>
        <v>0</v>
      </c>
      <c r="Q34">
        <f>IF(ISERROR(IF(LEN(TRIM(MID(A34,FIND("pid:",A34)+4,10)))=9,IF(ISERROR(_xlfn.NUMBERVALUE(TRIM(MID(A34,FIND("pid:",A34)+4,10)))),0,1),0)),0,IF(LEN(TRIM(MID(A34,FIND("pid:",A34)+4,10)))=9,IF(ISERROR(_xlfn.NUMBERVALUE(TRIM(MID(A34,FIND("pid:",A34)+4,10)))),0,1),0))</f>
        <v>1</v>
      </c>
      <c r="R34"/>
      <c r="S34">
        <f t="shared" si="14"/>
        <v>0</v>
      </c>
    </row>
    <row r="35" spans="1:19" x14ac:dyDescent="0.2">
      <c r="A35" t="s">
        <v>72</v>
      </c>
      <c r="B35">
        <f t="shared" si="2"/>
        <v>0</v>
      </c>
      <c r="C35">
        <f t="shared" si="3"/>
        <v>7</v>
      </c>
      <c r="D35" t="str">
        <f t="shared" si="4"/>
        <v>Valid</v>
      </c>
      <c r="E35">
        <f t="shared" si="5"/>
        <v>1</v>
      </c>
      <c r="F35" t="str">
        <f t="shared" ref="F35:F38" si="30">MID($A35,FIND(E$1,$A35)+4,4)</f>
        <v>1977</v>
      </c>
      <c r="G35">
        <f t="shared" si="6"/>
        <v>1</v>
      </c>
      <c r="H35" t="str">
        <f t="shared" ref="H35:H38" si="31">MID($A35,FIND(G$1,$A35)+4,4)</f>
        <v>2015</v>
      </c>
      <c r="I35">
        <f t="shared" si="7"/>
        <v>1</v>
      </c>
      <c r="J35" t="str">
        <f t="shared" si="8"/>
        <v>154</v>
      </c>
      <c r="K35">
        <f t="shared" si="9"/>
        <v>1</v>
      </c>
      <c r="L35" t="str">
        <f t="shared" si="10"/>
        <v>cm</v>
      </c>
      <c r="M35">
        <f t="shared" si="11"/>
        <v>1</v>
      </c>
      <c r="N35" s="1" t="str">
        <f t="shared" si="12"/>
        <v>cfa07d</v>
      </c>
      <c r="O35">
        <f t="shared" si="13"/>
        <v>1</v>
      </c>
      <c r="P35">
        <f>IF(ISNUMBER(MATCH(IF(LEN(TRIM(MID(A35,FIND(P$1,A35)+4,4)))&gt;3,0,TRIM(MID(A35,FIND(P$1,A35)+4,4))),Sheet2!A$2:A$8,0)),1,0)</f>
        <v>1</v>
      </c>
      <c r="Q35">
        <f>IF(ISERROR(IF(LEN(TRIM(MID(A35,FIND("pid:",A35)+4,10)))=9,IF(ISERROR(_xlfn.NUMBERVALUE(TRIM(MID(A35,FIND("pid:",A35)+4,10)))),0,1),0)),0,IF(LEN(TRIM(MID(A35,FIND("pid:",A35)+4,10)))=9,IF(ISERROR(_xlfn.NUMBERVALUE(TRIM(MID(A35,FIND("pid:",A35)+4,10)))),0,1),0))</f>
        <v>1</v>
      </c>
      <c r="R35" s="1" t="str">
        <f t="shared" ref="R35:R38" si="32">MID(A35,FIND("pid:",A35)+4,13)</f>
        <v>177860177 ecl</v>
      </c>
      <c r="S35">
        <f t="shared" si="14"/>
        <v>1</v>
      </c>
    </row>
    <row r="36" spans="1:19" x14ac:dyDescent="0.2">
      <c r="A36" t="s">
        <v>73</v>
      </c>
      <c r="B36">
        <f t="shared" si="2"/>
        <v>0</v>
      </c>
      <c r="C36">
        <f t="shared" si="3"/>
        <v>7</v>
      </c>
      <c r="D36" t="str">
        <f t="shared" si="4"/>
        <v>Valid</v>
      </c>
      <c r="E36">
        <f t="shared" si="5"/>
        <v>1</v>
      </c>
      <c r="F36" t="str">
        <f t="shared" si="30"/>
        <v>1961</v>
      </c>
      <c r="G36">
        <f t="shared" si="6"/>
        <v>1</v>
      </c>
      <c r="H36" t="str">
        <f t="shared" si="31"/>
        <v>2017</v>
      </c>
      <c r="I36">
        <f t="shared" si="7"/>
        <v>1</v>
      </c>
      <c r="J36" t="str">
        <f t="shared" si="8"/>
        <v>181</v>
      </c>
      <c r="K36">
        <f t="shared" si="9"/>
        <v>1</v>
      </c>
      <c r="L36" t="str">
        <f t="shared" si="10"/>
        <v>cm</v>
      </c>
      <c r="M36">
        <f t="shared" si="11"/>
        <v>1</v>
      </c>
      <c r="N36" s="1" t="str">
        <f t="shared" si="12"/>
        <v>cfa07d</v>
      </c>
      <c r="O36">
        <f t="shared" si="13"/>
        <v>1</v>
      </c>
      <c r="P36">
        <f>IF(ISNUMBER(MATCH(IF(LEN(TRIM(MID(A36,FIND(P$1,A36)+4,4)))&gt;3,0,TRIM(MID(A36,FIND(P$1,A36)+4,4))),Sheet2!A$2:A$8,0)),1,0)</f>
        <v>1</v>
      </c>
      <c r="Q36">
        <f>IF(ISERROR(IF(LEN(TRIM(MID(A36,FIND("pid:",A36)+4,10)))=9,IF(ISERROR(_xlfn.NUMBERVALUE(TRIM(MID(A36,FIND("pid:",A36)+4,10)))),0,1),0)),0,IF(LEN(TRIM(MID(A36,FIND("pid:",A36)+4,10)))=9,IF(ISERROR(_xlfn.NUMBERVALUE(TRIM(MID(A36,FIND("pid:",A36)+4,10)))),0,1),0))</f>
        <v>1</v>
      </c>
      <c r="R36" s="1" t="str">
        <f t="shared" si="32"/>
        <v>992814815 eyr</v>
      </c>
      <c r="S36">
        <f t="shared" si="14"/>
        <v>1</v>
      </c>
    </row>
    <row r="37" spans="1:19" x14ac:dyDescent="0.2">
      <c r="A37" t="s">
        <v>74</v>
      </c>
      <c r="B37">
        <f t="shared" si="2"/>
        <v>1</v>
      </c>
      <c r="C37">
        <f t="shared" si="3"/>
        <v>7</v>
      </c>
      <c r="D37" t="str">
        <f t="shared" si="4"/>
        <v>Valid</v>
      </c>
      <c r="E37">
        <f t="shared" si="5"/>
        <v>1</v>
      </c>
      <c r="F37" t="str">
        <f t="shared" si="30"/>
        <v>1930</v>
      </c>
      <c r="G37">
        <f t="shared" si="6"/>
        <v>1</v>
      </c>
      <c r="H37" t="str">
        <f t="shared" si="31"/>
        <v>2013</v>
      </c>
      <c r="I37">
        <f t="shared" si="7"/>
        <v>1</v>
      </c>
      <c r="J37" t="str">
        <f t="shared" si="8"/>
        <v>170</v>
      </c>
      <c r="K37">
        <f t="shared" si="9"/>
        <v>1</v>
      </c>
      <c r="L37" t="str">
        <f t="shared" si="10"/>
        <v>cm</v>
      </c>
      <c r="M37">
        <f t="shared" si="11"/>
        <v>1</v>
      </c>
      <c r="N37" s="1" t="str">
        <f t="shared" si="12"/>
        <v>a97842</v>
      </c>
      <c r="O37">
        <f t="shared" si="13"/>
        <v>1</v>
      </c>
      <c r="P37">
        <f>IF(ISNUMBER(MATCH(IF(LEN(TRIM(MID(A37,FIND(P$1,A37)+4,4)))&gt;3,0,TRIM(MID(A37,FIND(P$1,A37)+4,4))),Sheet2!A$2:A$8,0)),1,0)</f>
        <v>1</v>
      </c>
      <c r="Q37">
        <f>IF(ISERROR(IF(LEN(TRIM(MID(A37,FIND("pid:",A37)+4,10)))=9,IF(ISERROR(_xlfn.NUMBERVALUE(TRIM(MID(A37,FIND("pid:",A37)+4,10)))),0,1),0)),0,IF(LEN(TRIM(MID(A37,FIND("pid:",A37)+4,10)))=9,IF(ISERROR(_xlfn.NUMBERVALUE(TRIM(MID(A37,FIND("pid:",A37)+4,10)))),0,1),0))</f>
        <v>1</v>
      </c>
      <c r="R37" s="1" t="str">
        <f t="shared" si="32"/>
        <v>468404395 iyr</v>
      </c>
      <c r="S37">
        <f t="shared" si="14"/>
        <v>1</v>
      </c>
    </row>
    <row r="38" spans="1:19" x14ac:dyDescent="0.2">
      <c r="A38" t="s">
        <v>75</v>
      </c>
      <c r="B38">
        <f t="shared" si="2"/>
        <v>1</v>
      </c>
      <c r="C38">
        <f t="shared" si="3"/>
        <v>7</v>
      </c>
      <c r="D38" t="str">
        <f t="shared" si="4"/>
        <v>Valid</v>
      </c>
      <c r="E38">
        <f t="shared" si="5"/>
        <v>1</v>
      </c>
      <c r="F38" t="str">
        <f t="shared" si="30"/>
        <v>1931</v>
      </c>
      <c r="G38">
        <f t="shared" si="6"/>
        <v>1</v>
      </c>
      <c r="H38" t="str">
        <f t="shared" si="31"/>
        <v>2018</v>
      </c>
      <c r="I38">
        <f t="shared" si="7"/>
        <v>1</v>
      </c>
      <c r="J38" t="str">
        <f t="shared" si="8"/>
        <v>74</v>
      </c>
      <c r="K38">
        <f t="shared" si="9"/>
        <v>1</v>
      </c>
      <c r="L38" t="str">
        <f t="shared" si="10"/>
        <v>in</v>
      </c>
      <c r="M38">
        <f t="shared" si="11"/>
        <v>1</v>
      </c>
      <c r="N38" s="1" t="str">
        <f t="shared" si="12"/>
        <v>a97842</v>
      </c>
      <c r="O38">
        <f t="shared" si="13"/>
        <v>1</v>
      </c>
      <c r="P38">
        <f>IF(ISNUMBER(MATCH(IF(LEN(TRIM(MID(A38,FIND(P$1,A38)+4,4)))&gt;3,0,TRIM(MID(A38,FIND(P$1,A38)+4,4))),Sheet2!A$2:A$8,0)),1,0)</f>
        <v>1</v>
      </c>
      <c r="Q38">
        <f>IF(ISERROR(IF(LEN(TRIM(MID(A38,FIND("pid:",A38)+4,10)))=9,IF(ISERROR(_xlfn.NUMBERVALUE(TRIM(MID(A38,FIND("pid:",A38)+4,10)))),0,1),0)),0,IF(LEN(TRIM(MID(A38,FIND("pid:",A38)+4,10)))=9,IF(ISERROR(_xlfn.NUMBERVALUE(TRIM(MID(A38,FIND("pid:",A38)+4,10)))),0,1),0))</f>
        <v>1</v>
      </c>
      <c r="R38" s="1" t="str">
        <f t="shared" si="32"/>
        <v>279483949 eyr</v>
      </c>
      <c r="S38">
        <f t="shared" si="14"/>
        <v>1</v>
      </c>
    </row>
    <row r="39" spans="1:19" x14ac:dyDescent="0.2">
      <c r="A39" t="s">
        <v>76</v>
      </c>
      <c r="B39">
        <f t="shared" si="2"/>
        <v>0</v>
      </c>
      <c r="C39">
        <f t="shared" si="3"/>
        <v>7</v>
      </c>
      <c r="D39" t="str">
        <f t="shared" si="4"/>
        <v>Valid</v>
      </c>
      <c r="E39">
        <f t="shared" si="5"/>
        <v>0</v>
      </c>
      <c r="G39">
        <f t="shared" si="6"/>
        <v>0</v>
      </c>
      <c r="I39">
        <f t="shared" si="7"/>
        <v>0</v>
      </c>
      <c r="J39">
        <f t="shared" si="8"/>
        <v>0</v>
      </c>
      <c r="K39">
        <f t="shared" si="9"/>
        <v>0</v>
      </c>
      <c r="L39">
        <f t="shared" si="10"/>
        <v>0</v>
      </c>
      <c r="M39">
        <f t="shared" si="11"/>
        <v>0</v>
      </c>
      <c r="N39" t="str">
        <f t="shared" si="12"/>
        <v>18171d</v>
      </c>
      <c r="O39">
        <f t="shared" si="13"/>
        <v>1</v>
      </c>
      <c r="P39">
        <f>IF(ISNUMBER(MATCH(IF(LEN(TRIM(MID(A39,FIND(P$1,A39)+4,4)))&gt;3,0,TRIM(MID(A39,FIND(P$1,A39)+4,4))),Sheet2!A$2:A$8,0)),1,0)</f>
        <v>0</v>
      </c>
      <c r="Q39">
        <f>IF(ISERROR(IF(LEN(TRIM(MID(A39,FIND("pid:",A39)+4,10)))=9,IF(ISERROR(_xlfn.NUMBERVALUE(TRIM(MID(A39,FIND("pid:",A39)+4,10)))),0,1),0)),0,IF(LEN(TRIM(MID(A39,FIND("pid:",A39)+4,10)))=9,IF(ISERROR(_xlfn.NUMBERVALUE(TRIM(MID(A39,FIND("pid:",A39)+4,10)))),0,1),0))</f>
        <v>0</v>
      </c>
      <c r="R39"/>
      <c r="S39">
        <f t="shared" si="14"/>
        <v>0</v>
      </c>
    </row>
    <row r="40" spans="1:19" x14ac:dyDescent="0.2">
      <c r="A40" t="s">
        <v>77</v>
      </c>
      <c r="B40">
        <f t="shared" si="2"/>
        <v>1</v>
      </c>
      <c r="C40">
        <f t="shared" si="3"/>
        <v>7</v>
      </c>
      <c r="D40" t="str">
        <f t="shared" si="4"/>
        <v>Valid</v>
      </c>
      <c r="E40">
        <f t="shared" si="5"/>
        <v>0</v>
      </c>
      <c r="G40">
        <f t="shared" si="6"/>
        <v>1</v>
      </c>
      <c r="I40">
        <f t="shared" si="7"/>
        <v>1</v>
      </c>
      <c r="J40" t="str">
        <f t="shared" si="8"/>
        <v>168</v>
      </c>
      <c r="K40">
        <f t="shared" si="9"/>
        <v>1</v>
      </c>
      <c r="L40" t="str">
        <f t="shared" si="10"/>
        <v>cm</v>
      </c>
      <c r="M40">
        <f t="shared" si="11"/>
        <v>1</v>
      </c>
      <c r="N40" t="str">
        <f t="shared" si="12"/>
        <v>cfa07d</v>
      </c>
      <c r="O40">
        <f t="shared" si="13"/>
        <v>1</v>
      </c>
      <c r="P40">
        <f>IF(ISNUMBER(MATCH(IF(LEN(TRIM(MID(A40,FIND(P$1,A40)+4,4)))&gt;3,0,TRIM(MID(A40,FIND(P$1,A40)+4,4))),Sheet2!A$2:A$8,0)),1,0)</f>
        <v>0</v>
      </c>
      <c r="Q40">
        <f>IF(ISERROR(IF(LEN(TRIM(MID(A40,FIND("pid:",A40)+4,10)))=9,IF(ISERROR(_xlfn.NUMBERVALUE(TRIM(MID(A40,FIND("pid:",A40)+4,10)))),0,1),0)),0,IF(LEN(TRIM(MID(A40,FIND("pid:",A40)+4,10)))=9,IF(ISERROR(_xlfn.NUMBERVALUE(TRIM(MID(A40,FIND("pid:",A40)+4,10)))),0,1),0))</f>
        <v>0</v>
      </c>
      <c r="R40"/>
      <c r="S40">
        <f t="shared" si="14"/>
        <v>0</v>
      </c>
    </row>
    <row r="41" spans="1:19" x14ac:dyDescent="0.2">
      <c r="A41" t="s">
        <v>78</v>
      </c>
      <c r="B41">
        <f t="shared" si="2"/>
        <v>1</v>
      </c>
      <c r="C41">
        <f t="shared" si="3"/>
        <v>7</v>
      </c>
      <c r="D41" t="str">
        <f t="shared" si="4"/>
        <v>Valid</v>
      </c>
      <c r="E41">
        <f t="shared" si="5"/>
        <v>1</v>
      </c>
      <c r="F41" t="str">
        <f>MID($A41,FIND(E$1,$A41)+4,4)</f>
        <v>1970</v>
      </c>
      <c r="G41">
        <f t="shared" si="6"/>
        <v>1</v>
      </c>
      <c r="H41" t="str">
        <f>MID($A41,FIND(G$1,$A41)+4,4)</f>
        <v>2011</v>
      </c>
      <c r="I41">
        <f t="shared" si="7"/>
        <v>1</v>
      </c>
      <c r="J41" t="str">
        <f t="shared" si="8"/>
        <v>160</v>
      </c>
      <c r="K41">
        <f t="shared" si="9"/>
        <v>1</v>
      </c>
      <c r="L41" t="str">
        <f t="shared" si="10"/>
        <v>cm</v>
      </c>
      <c r="M41">
        <f t="shared" si="11"/>
        <v>1</v>
      </c>
      <c r="N41" s="1" t="str">
        <f t="shared" si="12"/>
        <v>866857</v>
      </c>
      <c r="O41">
        <f t="shared" si="13"/>
        <v>1</v>
      </c>
      <c r="P41">
        <f>IF(ISNUMBER(MATCH(IF(LEN(TRIM(MID(A41,FIND(P$1,A41)+4,4)))&gt;3,0,TRIM(MID(A41,FIND(P$1,A41)+4,4))),Sheet2!A$2:A$8,0)),1,0)</f>
        <v>1</v>
      </c>
      <c r="Q41">
        <f>IF(ISERROR(IF(LEN(TRIM(MID(A41,FIND("pid:",A41)+4,10)))=9,IF(ISERROR(_xlfn.NUMBERVALUE(TRIM(MID(A41,FIND("pid:",A41)+4,10)))),0,1),0)),0,IF(LEN(TRIM(MID(A41,FIND("pid:",A41)+4,10)))=9,IF(ISERROR(_xlfn.NUMBERVALUE(TRIM(MID(A41,FIND("pid:",A41)+4,10)))),0,1),0))</f>
        <v>1</v>
      </c>
      <c r="R41" s="1" t="str">
        <f>MID(A41,FIND("pid:",A41)+4,13)</f>
        <v>895650554</v>
      </c>
      <c r="S41">
        <f t="shared" si="14"/>
        <v>1</v>
      </c>
    </row>
    <row r="42" spans="1:19" x14ac:dyDescent="0.2">
      <c r="A42" t="s">
        <v>79</v>
      </c>
      <c r="B42">
        <f t="shared" si="2"/>
        <v>1</v>
      </c>
      <c r="C42">
        <f t="shared" si="3"/>
        <v>7</v>
      </c>
      <c r="D42" t="str">
        <f t="shared" si="4"/>
        <v>Valid</v>
      </c>
      <c r="E42">
        <f t="shared" si="5"/>
        <v>0</v>
      </c>
      <c r="G42">
        <f t="shared" si="6"/>
        <v>1</v>
      </c>
      <c r="I42">
        <f t="shared" si="7"/>
        <v>1</v>
      </c>
      <c r="J42" t="str">
        <f t="shared" si="8"/>
        <v>188</v>
      </c>
      <c r="K42">
        <f t="shared" si="9"/>
        <v>1</v>
      </c>
      <c r="L42" t="str">
        <f t="shared" si="10"/>
        <v>cm</v>
      </c>
      <c r="M42">
        <f t="shared" si="11"/>
        <v>1</v>
      </c>
      <c r="N42" t="str">
        <f t="shared" si="12"/>
        <v>efcc98</v>
      </c>
      <c r="O42">
        <f t="shared" si="13"/>
        <v>1</v>
      </c>
      <c r="P42">
        <f>IF(ISNUMBER(MATCH(IF(LEN(TRIM(MID(A42,FIND(P$1,A42)+4,4)))&gt;3,0,TRIM(MID(A42,FIND(P$1,A42)+4,4))),Sheet2!A$2:A$8,0)),1,0)</f>
        <v>0</v>
      </c>
      <c r="Q42">
        <f>IF(ISERROR(IF(LEN(TRIM(MID(A42,FIND("pid:",A42)+4,10)))=9,IF(ISERROR(_xlfn.NUMBERVALUE(TRIM(MID(A42,FIND("pid:",A42)+4,10)))),0,1),0)),0,IF(LEN(TRIM(MID(A42,FIND("pid:",A42)+4,10)))=9,IF(ISERROR(_xlfn.NUMBERVALUE(TRIM(MID(A42,FIND("pid:",A42)+4,10)))),0,1),0))</f>
        <v>1</v>
      </c>
      <c r="R42"/>
      <c r="S42">
        <f t="shared" si="14"/>
        <v>0</v>
      </c>
    </row>
    <row r="43" spans="1:19" x14ac:dyDescent="0.2">
      <c r="A43" t="s">
        <v>80</v>
      </c>
      <c r="B43">
        <f t="shared" si="2"/>
        <v>1</v>
      </c>
      <c r="C43">
        <f t="shared" si="3"/>
        <v>5</v>
      </c>
      <c r="D43" t="str">
        <f t="shared" si="4"/>
        <v>Invalid</v>
      </c>
      <c r="E43">
        <f t="shared" si="5"/>
        <v>0</v>
      </c>
      <c r="G43">
        <f t="shared" si="6"/>
        <v>1</v>
      </c>
      <c r="I43">
        <f t="shared" si="7"/>
        <v>1</v>
      </c>
      <c r="J43">
        <f t="shared" si="8"/>
        <v>0</v>
      </c>
      <c r="K43">
        <f t="shared" si="9"/>
        <v>0</v>
      </c>
      <c r="L43">
        <f t="shared" si="10"/>
        <v>0</v>
      </c>
      <c r="M43">
        <f t="shared" si="11"/>
        <v>0</v>
      </c>
      <c r="N43" t="str">
        <f t="shared" si="12"/>
        <v>ceb3a1</v>
      </c>
      <c r="O43">
        <f t="shared" si="13"/>
        <v>1</v>
      </c>
      <c r="P43">
        <f>IF(ISNUMBER(MATCH(IF(LEN(TRIM(MID(A43,FIND(P$1,A43)+4,4)))&gt;3,0,TRIM(MID(A43,FIND(P$1,A43)+4,4))),Sheet2!A$2:A$8,0)),1,0)</f>
        <v>1</v>
      </c>
      <c r="Q43">
        <f>IF(ISERROR(IF(LEN(TRIM(MID(A43,FIND("pid:",A43)+4,10)))=9,IF(ISERROR(_xlfn.NUMBERVALUE(TRIM(MID(A43,FIND("pid:",A43)+4,10)))),0,1),0)),0,IF(LEN(TRIM(MID(A43,FIND("pid:",A43)+4,10)))=9,IF(ISERROR(_xlfn.NUMBERVALUE(TRIM(MID(A43,FIND("pid:",A43)+4,10)))),0,1),0))</f>
        <v>1</v>
      </c>
      <c r="R43"/>
      <c r="S43">
        <f t="shared" si="14"/>
        <v>0</v>
      </c>
    </row>
    <row r="44" spans="1:19" x14ac:dyDescent="0.2">
      <c r="A44" t="s">
        <v>81</v>
      </c>
      <c r="B44">
        <f t="shared" si="2"/>
        <v>1</v>
      </c>
      <c r="C44">
        <f t="shared" si="3"/>
        <v>7</v>
      </c>
      <c r="D44" t="str">
        <f t="shared" si="4"/>
        <v>Valid</v>
      </c>
      <c r="E44">
        <f t="shared" si="5"/>
        <v>1</v>
      </c>
      <c r="F44" t="str">
        <f>MID($A44,FIND(E$1,$A44)+4,4)</f>
        <v>1924</v>
      </c>
      <c r="G44">
        <f t="shared" si="6"/>
        <v>1</v>
      </c>
      <c r="H44" t="str">
        <f>MID($A44,FIND(G$1,$A44)+4,4)</f>
        <v>2011</v>
      </c>
      <c r="I44">
        <f t="shared" si="7"/>
        <v>1</v>
      </c>
      <c r="J44" t="str">
        <f t="shared" si="8"/>
        <v>191</v>
      </c>
      <c r="K44">
        <f t="shared" si="9"/>
        <v>1</v>
      </c>
      <c r="L44" t="str">
        <f t="shared" si="10"/>
        <v>cm</v>
      </c>
      <c r="M44">
        <f t="shared" si="11"/>
        <v>1</v>
      </c>
      <c r="N44" s="1" t="str">
        <f t="shared" si="12"/>
        <v>efcc98</v>
      </c>
      <c r="O44">
        <f t="shared" si="13"/>
        <v>1</v>
      </c>
      <c r="P44">
        <f>IF(ISNUMBER(MATCH(IF(LEN(TRIM(MID(A44,FIND(P$1,A44)+4,4)))&gt;3,0,TRIM(MID(A44,FIND(P$1,A44)+4,4))),Sheet2!A$2:A$8,0)),1,0)</f>
        <v>1</v>
      </c>
      <c r="Q44">
        <f>IF(ISERROR(IF(LEN(TRIM(MID(A44,FIND("pid:",A44)+4,10)))=9,IF(ISERROR(_xlfn.NUMBERVALUE(TRIM(MID(A44,FIND("pid:",A44)+4,10)))),0,1),0)),0,IF(LEN(TRIM(MID(A44,FIND("pid:",A44)+4,10)))=9,IF(ISERROR(_xlfn.NUMBERVALUE(TRIM(MID(A44,FIND("pid:",A44)+4,10)))),0,1),0))</f>
        <v>1</v>
      </c>
      <c r="R44" s="1" t="str">
        <f>MID(A44,FIND("pid:",A44)+4,13)</f>
        <v>550968343 ecl</v>
      </c>
      <c r="S44">
        <f t="shared" si="14"/>
        <v>1</v>
      </c>
    </row>
    <row r="45" spans="1:19" x14ac:dyDescent="0.2">
      <c r="A45" t="s">
        <v>82</v>
      </c>
      <c r="B45">
        <f t="shared" si="2"/>
        <v>0</v>
      </c>
      <c r="C45">
        <f t="shared" si="3"/>
        <v>7</v>
      </c>
      <c r="D45" t="str">
        <f t="shared" si="4"/>
        <v>Valid</v>
      </c>
      <c r="E45">
        <f t="shared" si="5"/>
        <v>1</v>
      </c>
      <c r="G45">
        <f t="shared" si="6"/>
        <v>1</v>
      </c>
      <c r="I45">
        <f t="shared" si="7"/>
        <v>1</v>
      </c>
      <c r="J45" t="str">
        <f t="shared" si="8"/>
        <v>150</v>
      </c>
      <c r="K45">
        <f t="shared" si="9"/>
        <v>1</v>
      </c>
      <c r="L45" t="str">
        <f t="shared" si="10"/>
        <v>cm</v>
      </c>
      <c r="M45">
        <f t="shared" si="11"/>
        <v>1</v>
      </c>
      <c r="N45">
        <f t="shared" si="12"/>
        <v>0</v>
      </c>
      <c r="O45">
        <f t="shared" si="13"/>
        <v>0</v>
      </c>
      <c r="P45">
        <f>IF(ISNUMBER(MATCH(IF(LEN(TRIM(MID(A45,FIND(P$1,A45)+4,4)))&gt;3,0,TRIM(MID(A45,FIND(P$1,A45)+4,4))),Sheet2!A$2:A$8,0)),1,0)</f>
        <v>1</v>
      </c>
      <c r="Q45">
        <f>IF(ISERROR(IF(LEN(TRIM(MID(A45,FIND("pid:",A45)+4,10)))=9,IF(ISERROR(_xlfn.NUMBERVALUE(TRIM(MID(A45,FIND("pid:",A45)+4,10)))),0,1),0)),0,IF(LEN(TRIM(MID(A45,FIND("pid:",A45)+4,10)))=9,IF(ISERROR(_xlfn.NUMBERVALUE(TRIM(MID(A45,FIND("pid:",A45)+4,10)))),0,1),0))</f>
        <v>1</v>
      </c>
      <c r="R45"/>
      <c r="S45">
        <f t="shared" si="14"/>
        <v>0</v>
      </c>
    </row>
    <row r="46" spans="1:19" x14ac:dyDescent="0.2">
      <c r="A46" t="s">
        <v>83</v>
      </c>
      <c r="B46">
        <f t="shared" si="2"/>
        <v>0</v>
      </c>
      <c r="C46">
        <f t="shared" si="3"/>
        <v>7</v>
      </c>
      <c r="D46" t="str">
        <f t="shared" si="4"/>
        <v>Valid</v>
      </c>
      <c r="E46">
        <f t="shared" si="5"/>
        <v>0</v>
      </c>
      <c r="G46">
        <f t="shared" si="6"/>
        <v>0</v>
      </c>
      <c r="I46">
        <f t="shared" si="7"/>
        <v>0</v>
      </c>
      <c r="J46">
        <f t="shared" si="8"/>
        <v>0</v>
      </c>
      <c r="K46">
        <f t="shared" si="9"/>
        <v>0</v>
      </c>
      <c r="L46" t="str">
        <f t="shared" si="10"/>
        <v>cm</v>
      </c>
      <c r="M46">
        <f t="shared" si="11"/>
        <v>1</v>
      </c>
      <c r="N46">
        <f t="shared" si="12"/>
        <v>0</v>
      </c>
      <c r="O46">
        <f t="shared" si="13"/>
        <v>0</v>
      </c>
      <c r="P46">
        <f>IF(ISNUMBER(MATCH(IF(LEN(TRIM(MID(A46,FIND(P$1,A46)+4,4)))&gt;3,0,TRIM(MID(A46,FIND(P$1,A46)+4,4))),Sheet2!A$2:A$8,0)),1,0)</f>
        <v>1</v>
      </c>
      <c r="Q46">
        <f>IF(ISERROR(IF(LEN(TRIM(MID(A46,FIND("pid:",A46)+4,10)))=9,IF(ISERROR(_xlfn.NUMBERVALUE(TRIM(MID(A46,FIND("pid:",A46)+4,10)))),0,1),0)),0,IF(LEN(TRIM(MID(A46,FIND("pid:",A46)+4,10)))=9,IF(ISERROR(_xlfn.NUMBERVALUE(TRIM(MID(A46,FIND("pid:",A46)+4,10)))),0,1),0))</f>
        <v>0</v>
      </c>
      <c r="R46"/>
      <c r="S46">
        <f t="shared" si="14"/>
        <v>0</v>
      </c>
    </row>
    <row r="47" spans="1:19" x14ac:dyDescent="0.2">
      <c r="A47" t="s">
        <v>84</v>
      </c>
      <c r="B47">
        <f t="shared" si="2"/>
        <v>1</v>
      </c>
      <c r="C47">
        <f t="shared" si="3"/>
        <v>7</v>
      </c>
      <c r="D47" t="str">
        <f t="shared" si="4"/>
        <v>Valid</v>
      </c>
      <c r="E47">
        <f t="shared" si="5"/>
        <v>1</v>
      </c>
      <c r="F47" t="str">
        <f t="shared" ref="F47:F49" si="33">MID($A47,FIND(E$1,$A47)+4,4)</f>
        <v>1950</v>
      </c>
      <c r="G47">
        <f t="shared" si="6"/>
        <v>1</v>
      </c>
      <c r="H47" t="str">
        <f t="shared" ref="H47:H49" si="34">MID($A47,FIND(G$1,$A47)+4,4)</f>
        <v>2015</v>
      </c>
      <c r="I47">
        <f t="shared" si="7"/>
        <v>1</v>
      </c>
      <c r="J47" t="str">
        <f t="shared" si="8"/>
        <v>163</v>
      </c>
      <c r="K47">
        <f t="shared" si="9"/>
        <v>1</v>
      </c>
      <c r="L47" t="str">
        <f t="shared" si="10"/>
        <v>cm</v>
      </c>
      <c r="M47">
        <f t="shared" si="11"/>
        <v>1</v>
      </c>
      <c r="N47" s="1" t="str">
        <f t="shared" si="12"/>
        <v>341e13</v>
      </c>
      <c r="O47">
        <f t="shared" si="13"/>
        <v>1</v>
      </c>
      <c r="P47">
        <f>IF(ISNUMBER(MATCH(IF(LEN(TRIM(MID(A47,FIND(P$1,A47)+4,4)))&gt;3,0,TRIM(MID(A47,FIND(P$1,A47)+4,4))),Sheet2!A$2:A$8,0)),1,0)</f>
        <v>1</v>
      </c>
      <c r="Q47">
        <f>IF(ISERROR(IF(LEN(TRIM(MID(A47,FIND("pid:",A47)+4,10)))=9,IF(ISERROR(_xlfn.NUMBERVALUE(TRIM(MID(A47,FIND("pid:",A47)+4,10)))),0,1),0)),0,IF(LEN(TRIM(MID(A47,FIND("pid:",A47)+4,10)))=9,IF(ISERROR(_xlfn.NUMBERVALUE(TRIM(MID(A47,FIND("pid:",A47)+4,10)))),0,1),0))</f>
        <v>1</v>
      </c>
      <c r="R47" s="1" t="str">
        <f t="shared" ref="R47:R49" si="35">MID(A47,FIND("pid:",A47)+4,13)</f>
        <v>455597862 cid</v>
      </c>
      <c r="S47">
        <f t="shared" si="14"/>
        <v>1</v>
      </c>
    </row>
    <row r="48" spans="1:19" x14ac:dyDescent="0.2">
      <c r="A48" t="s">
        <v>85</v>
      </c>
      <c r="B48">
        <f t="shared" si="2"/>
        <v>1</v>
      </c>
      <c r="C48">
        <f t="shared" si="3"/>
        <v>7</v>
      </c>
      <c r="D48" t="str">
        <f t="shared" si="4"/>
        <v>Valid</v>
      </c>
      <c r="E48">
        <f t="shared" si="5"/>
        <v>1</v>
      </c>
      <c r="F48" t="str">
        <f t="shared" si="33"/>
        <v>1998</v>
      </c>
      <c r="G48">
        <f t="shared" si="6"/>
        <v>1</v>
      </c>
      <c r="H48" t="str">
        <f t="shared" si="34"/>
        <v>2015</v>
      </c>
      <c r="I48">
        <f t="shared" si="7"/>
        <v>1</v>
      </c>
      <c r="J48" t="str">
        <f t="shared" si="8"/>
        <v>179</v>
      </c>
      <c r="K48">
        <f t="shared" si="9"/>
        <v>1</v>
      </c>
      <c r="L48" t="str">
        <f t="shared" si="10"/>
        <v>cm</v>
      </c>
      <c r="M48">
        <f t="shared" si="11"/>
        <v>1</v>
      </c>
      <c r="N48" s="1" t="str">
        <f t="shared" si="12"/>
        <v>ceb3a1</v>
      </c>
      <c r="O48">
        <f t="shared" si="13"/>
        <v>1</v>
      </c>
      <c r="P48">
        <f>IF(ISNUMBER(MATCH(IF(LEN(TRIM(MID(A48,FIND(P$1,A48)+4,4)))&gt;3,0,TRIM(MID(A48,FIND(P$1,A48)+4,4))),Sheet2!A$2:A$8,0)),1,0)</f>
        <v>1</v>
      </c>
      <c r="Q48">
        <f>IF(ISERROR(IF(LEN(TRIM(MID(A48,FIND("pid:",A48)+4,10)))=9,IF(ISERROR(_xlfn.NUMBERVALUE(TRIM(MID(A48,FIND("pid:",A48)+4,10)))),0,1),0)),0,IF(LEN(TRIM(MID(A48,FIND("pid:",A48)+4,10)))=9,IF(ISERROR(_xlfn.NUMBERVALUE(TRIM(MID(A48,FIND("pid:",A48)+4,10)))),0,1),0))</f>
        <v>1</v>
      </c>
      <c r="R48" s="1" t="str">
        <f t="shared" si="35"/>
        <v>253146183 hgt</v>
      </c>
      <c r="S48">
        <f t="shared" si="14"/>
        <v>1</v>
      </c>
    </row>
    <row r="49" spans="1:19" x14ac:dyDescent="0.2">
      <c r="A49" t="s">
        <v>86</v>
      </c>
      <c r="B49">
        <f t="shared" si="2"/>
        <v>1</v>
      </c>
      <c r="C49">
        <f t="shared" si="3"/>
        <v>7</v>
      </c>
      <c r="D49" t="str">
        <f t="shared" si="4"/>
        <v>Valid</v>
      </c>
      <c r="E49">
        <f t="shared" si="5"/>
        <v>1</v>
      </c>
      <c r="F49" t="str">
        <f t="shared" si="33"/>
        <v>1946</v>
      </c>
      <c r="G49">
        <f t="shared" si="6"/>
        <v>1</v>
      </c>
      <c r="H49" t="str">
        <f t="shared" si="34"/>
        <v>2018</v>
      </c>
      <c r="I49">
        <f t="shared" si="7"/>
        <v>1</v>
      </c>
      <c r="J49" t="str">
        <f t="shared" si="8"/>
        <v>163</v>
      </c>
      <c r="K49">
        <f t="shared" si="9"/>
        <v>1</v>
      </c>
      <c r="L49" t="str">
        <f t="shared" si="10"/>
        <v>cm</v>
      </c>
      <c r="M49">
        <f t="shared" si="11"/>
        <v>1</v>
      </c>
      <c r="N49" s="1" t="str">
        <f t="shared" si="12"/>
        <v>cfa07d</v>
      </c>
      <c r="O49">
        <f t="shared" si="13"/>
        <v>1</v>
      </c>
      <c r="P49">
        <f>IF(ISNUMBER(MATCH(IF(LEN(TRIM(MID(A49,FIND(P$1,A49)+4,4)))&gt;3,0,TRIM(MID(A49,FIND(P$1,A49)+4,4))),Sheet2!A$2:A$8,0)),1,0)</f>
        <v>1</v>
      </c>
      <c r="Q49">
        <f>IF(ISERROR(IF(LEN(TRIM(MID(A49,FIND("pid:",A49)+4,10)))=9,IF(ISERROR(_xlfn.NUMBERVALUE(TRIM(MID(A49,FIND("pid:",A49)+4,10)))),0,1),0)),0,IF(LEN(TRIM(MID(A49,FIND("pid:",A49)+4,10)))=9,IF(ISERROR(_xlfn.NUMBERVALUE(TRIM(MID(A49,FIND("pid:",A49)+4,10)))),0,1),0))</f>
        <v>1</v>
      </c>
      <c r="R49" s="1" t="str">
        <f t="shared" si="35"/>
        <v>347839572 byr</v>
      </c>
      <c r="S49">
        <f t="shared" si="14"/>
        <v>1</v>
      </c>
    </row>
    <row r="50" spans="1:19" x14ac:dyDescent="0.2">
      <c r="A50" t="s">
        <v>87</v>
      </c>
      <c r="B50">
        <f t="shared" si="2"/>
        <v>1</v>
      </c>
      <c r="C50">
        <f t="shared" si="3"/>
        <v>7</v>
      </c>
      <c r="D50" t="str">
        <f t="shared" si="4"/>
        <v>Valid</v>
      </c>
      <c r="E50">
        <f t="shared" si="5"/>
        <v>0</v>
      </c>
      <c r="G50">
        <f t="shared" si="6"/>
        <v>0</v>
      </c>
      <c r="I50">
        <f t="shared" si="7"/>
        <v>0</v>
      </c>
      <c r="J50" t="str">
        <f t="shared" si="8"/>
        <v>172</v>
      </c>
      <c r="K50">
        <f t="shared" si="9"/>
        <v>1</v>
      </c>
      <c r="L50" t="str">
        <f t="shared" si="10"/>
        <v>cm</v>
      </c>
      <c r="M50">
        <f t="shared" si="11"/>
        <v>1</v>
      </c>
      <c r="N50">
        <f t="shared" si="12"/>
        <v>0</v>
      </c>
      <c r="O50">
        <f t="shared" si="13"/>
        <v>0</v>
      </c>
      <c r="P50">
        <f>IF(ISNUMBER(MATCH(IF(LEN(TRIM(MID(A50,FIND(P$1,A50)+4,4)))&gt;3,0,TRIM(MID(A50,FIND(P$1,A50)+4,4))),Sheet2!A$2:A$8,0)),1,0)</f>
        <v>0</v>
      </c>
      <c r="Q50">
        <f>IF(ISERROR(IF(LEN(TRIM(MID(A50,FIND("pid:",A50)+4,10)))=9,IF(ISERROR(_xlfn.NUMBERVALUE(TRIM(MID(A50,FIND("pid:",A50)+4,10)))),0,1),0)),0,IF(LEN(TRIM(MID(A50,FIND("pid:",A50)+4,10)))=9,IF(ISERROR(_xlfn.NUMBERVALUE(TRIM(MID(A50,FIND("pid:",A50)+4,10)))),0,1),0))</f>
        <v>0</v>
      </c>
      <c r="R50"/>
      <c r="S50">
        <f t="shared" si="14"/>
        <v>0</v>
      </c>
    </row>
    <row r="51" spans="1:19" x14ac:dyDescent="0.2">
      <c r="A51" t="s">
        <v>88</v>
      </c>
      <c r="B51">
        <f t="shared" si="2"/>
        <v>0</v>
      </c>
      <c r="C51">
        <f t="shared" si="3"/>
        <v>7</v>
      </c>
      <c r="D51" t="str">
        <f t="shared" si="4"/>
        <v>Valid</v>
      </c>
      <c r="E51">
        <f t="shared" si="5"/>
        <v>1</v>
      </c>
      <c r="F51" t="str">
        <f t="shared" ref="F51:F54" si="36">MID($A51,FIND(E$1,$A51)+4,4)</f>
        <v>1968</v>
      </c>
      <c r="G51">
        <f t="shared" si="6"/>
        <v>1</v>
      </c>
      <c r="H51" t="str">
        <f t="shared" ref="H51:H54" si="37">MID($A51,FIND(G$1,$A51)+4,4)</f>
        <v>2017</v>
      </c>
      <c r="I51">
        <f t="shared" si="7"/>
        <v>1</v>
      </c>
      <c r="J51" t="str">
        <f t="shared" si="8"/>
        <v>165</v>
      </c>
      <c r="K51">
        <f t="shared" si="9"/>
        <v>1</v>
      </c>
      <c r="L51" t="str">
        <f t="shared" si="10"/>
        <v>cm</v>
      </c>
      <c r="M51">
        <f t="shared" si="11"/>
        <v>1</v>
      </c>
      <c r="N51" s="1" t="str">
        <f t="shared" si="12"/>
        <v>fffffd</v>
      </c>
      <c r="O51">
        <f t="shared" si="13"/>
        <v>1</v>
      </c>
      <c r="P51">
        <f>IF(ISNUMBER(MATCH(IF(LEN(TRIM(MID(A51,FIND(P$1,A51)+4,4)))&gt;3,0,TRIM(MID(A51,FIND(P$1,A51)+4,4))),Sheet2!A$2:A$8,0)),1,0)</f>
        <v>1</v>
      </c>
      <c r="Q51">
        <f>IF(ISERROR(IF(LEN(TRIM(MID(A51,FIND("pid:",A51)+4,10)))=9,IF(ISERROR(_xlfn.NUMBERVALUE(TRIM(MID(A51,FIND("pid:",A51)+4,10)))),0,1),0)),0,IF(LEN(TRIM(MID(A51,FIND("pid:",A51)+4,10)))=9,IF(ISERROR(_xlfn.NUMBERVALUE(TRIM(MID(A51,FIND("pid:",A51)+4,10)))),0,1),0))</f>
        <v>1</v>
      </c>
      <c r="R51" s="1" t="str">
        <f t="shared" ref="R51:R54" si="38">MID(A51,FIND("pid:",A51)+4,13)</f>
        <v>818623102 byr</v>
      </c>
      <c r="S51">
        <f t="shared" si="14"/>
        <v>1</v>
      </c>
    </row>
    <row r="52" spans="1:19" x14ac:dyDescent="0.2">
      <c r="A52" t="s">
        <v>89</v>
      </c>
      <c r="B52">
        <f t="shared" si="2"/>
        <v>1</v>
      </c>
      <c r="C52">
        <f t="shared" si="3"/>
        <v>7</v>
      </c>
      <c r="D52" t="str">
        <f t="shared" si="4"/>
        <v>Valid</v>
      </c>
      <c r="E52">
        <f t="shared" si="5"/>
        <v>1</v>
      </c>
      <c r="F52" t="str">
        <f t="shared" si="36"/>
        <v>1966</v>
      </c>
      <c r="G52">
        <f t="shared" si="6"/>
        <v>1</v>
      </c>
      <c r="H52" t="str">
        <f t="shared" si="37"/>
        <v>2010</v>
      </c>
      <c r="I52">
        <f t="shared" si="7"/>
        <v>1</v>
      </c>
      <c r="J52" t="str">
        <f t="shared" si="8"/>
        <v>163</v>
      </c>
      <c r="K52">
        <f t="shared" si="9"/>
        <v>1</v>
      </c>
      <c r="L52" t="str">
        <f t="shared" si="10"/>
        <v>cm</v>
      </c>
      <c r="M52">
        <f t="shared" si="11"/>
        <v>1</v>
      </c>
      <c r="N52" s="1" t="str">
        <f t="shared" si="12"/>
        <v>c0946f</v>
      </c>
      <c r="O52">
        <f t="shared" si="13"/>
        <v>1</v>
      </c>
      <c r="P52">
        <f>IF(ISNUMBER(MATCH(IF(LEN(TRIM(MID(A52,FIND(P$1,A52)+4,4)))&gt;3,0,TRIM(MID(A52,FIND(P$1,A52)+4,4))),Sheet2!A$2:A$8,0)),1,0)</f>
        <v>1</v>
      </c>
      <c r="Q52">
        <f>IF(ISERROR(IF(LEN(TRIM(MID(A52,FIND("pid:",A52)+4,10)))=9,IF(ISERROR(_xlfn.NUMBERVALUE(TRIM(MID(A52,FIND("pid:",A52)+4,10)))),0,1),0)),0,IF(LEN(TRIM(MID(A52,FIND("pid:",A52)+4,10)))=9,IF(ISERROR(_xlfn.NUMBERVALUE(TRIM(MID(A52,FIND("pid:",A52)+4,10)))),0,1),0))</f>
        <v>1</v>
      </c>
      <c r="R52" s="1" t="str">
        <f t="shared" si="38"/>
        <v>347753668 hcl</v>
      </c>
      <c r="S52">
        <f t="shared" si="14"/>
        <v>1</v>
      </c>
    </row>
    <row r="53" spans="1:19" x14ac:dyDescent="0.2">
      <c r="A53" t="s">
        <v>9</v>
      </c>
      <c r="B53">
        <f t="shared" si="2"/>
        <v>1</v>
      </c>
      <c r="C53">
        <f t="shared" si="3"/>
        <v>7</v>
      </c>
      <c r="D53" t="str">
        <f t="shared" si="4"/>
        <v>Valid</v>
      </c>
      <c r="E53">
        <f t="shared" si="5"/>
        <v>1</v>
      </c>
      <c r="F53" t="str">
        <f t="shared" si="36"/>
        <v>1991</v>
      </c>
      <c r="G53">
        <f t="shared" si="6"/>
        <v>1</v>
      </c>
      <c r="H53" t="str">
        <f t="shared" si="37"/>
        <v>2014</v>
      </c>
      <c r="I53">
        <f t="shared" si="7"/>
        <v>1</v>
      </c>
      <c r="J53" t="str">
        <f t="shared" si="8"/>
        <v>168</v>
      </c>
      <c r="K53">
        <f t="shared" si="9"/>
        <v>1</v>
      </c>
      <c r="L53" t="str">
        <f t="shared" si="10"/>
        <v>cm</v>
      </c>
      <c r="M53">
        <f t="shared" si="11"/>
        <v>1</v>
      </c>
      <c r="N53" s="1" t="str">
        <f t="shared" si="12"/>
        <v>ceb3a1</v>
      </c>
      <c r="O53">
        <f t="shared" si="13"/>
        <v>1</v>
      </c>
      <c r="P53">
        <f>IF(ISNUMBER(MATCH(IF(LEN(TRIM(MID(A53,FIND(P$1,A53)+4,4)))&gt;3,0,TRIM(MID(A53,FIND(P$1,A53)+4,4))),Sheet2!A$2:A$8,0)),1,0)</f>
        <v>1</v>
      </c>
      <c r="Q53">
        <f>IF(ISERROR(IF(LEN(TRIM(MID(A53,FIND("pid:",A53)+4,10)))=9,IF(ISERROR(_xlfn.NUMBERVALUE(TRIM(MID(A53,FIND("pid:",A53)+4,10)))),0,1),0)),0,IF(LEN(TRIM(MID(A53,FIND("pid:",A53)+4,10)))=9,IF(ISERROR(_xlfn.NUMBERVALUE(TRIM(MID(A53,FIND("pid:",A53)+4,10)))),0,1),0))</f>
        <v>1</v>
      </c>
      <c r="R53" s="1" t="str">
        <f t="shared" si="38"/>
        <v>395843182 hgt</v>
      </c>
      <c r="S53">
        <f t="shared" si="14"/>
        <v>1</v>
      </c>
    </row>
    <row r="54" spans="1:19" x14ac:dyDescent="0.2">
      <c r="A54" t="s">
        <v>90</v>
      </c>
      <c r="B54">
        <f t="shared" si="2"/>
        <v>1</v>
      </c>
      <c r="C54">
        <f t="shared" si="3"/>
        <v>7</v>
      </c>
      <c r="D54" t="str">
        <f t="shared" si="4"/>
        <v>Valid</v>
      </c>
      <c r="E54">
        <f t="shared" si="5"/>
        <v>1</v>
      </c>
      <c r="F54" t="str">
        <f t="shared" si="36"/>
        <v>1928</v>
      </c>
      <c r="G54">
        <f t="shared" si="6"/>
        <v>1</v>
      </c>
      <c r="H54" t="str">
        <f t="shared" si="37"/>
        <v>2011</v>
      </c>
      <c r="I54">
        <f t="shared" si="7"/>
        <v>1</v>
      </c>
      <c r="J54" t="str">
        <f t="shared" si="8"/>
        <v>152</v>
      </c>
      <c r="K54">
        <f t="shared" si="9"/>
        <v>1</v>
      </c>
      <c r="L54" t="str">
        <f t="shared" si="10"/>
        <v>cm</v>
      </c>
      <c r="M54">
        <f t="shared" si="11"/>
        <v>1</v>
      </c>
      <c r="N54" s="1" t="str">
        <f t="shared" si="12"/>
        <v>866857</v>
      </c>
      <c r="O54">
        <f t="shared" si="13"/>
        <v>1</v>
      </c>
      <c r="P54">
        <f>IF(ISNUMBER(MATCH(IF(LEN(TRIM(MID(A54,FIND(P$1,A54)+4,4)))&gt;3,0,TRIM(MID(A54,FIND(P$1,A54)+4,4))),Sheet2!A$2:A$8,0)),1,0)</f>
        <v>1</v>
      </c>
      <c r="Q54">
        <f>IF(ISERROR(IF(LEN(TRIM(MID(A54,FIND("pid:",A54)+4,10)))=9,IF(ISERROR(_xlfn.NUMBERVALUE(TRIM(MID(A54,FIND("pid:",A54)+4,10)))),0,1),0)),0,IF(LEN(TRIM(MID(A54,FIND("pid:",A54)+4,10)))=9,IF(ISERROR(_xlfn.NUMBERVALUE(TRIM(MID(A54,FIND("pid:",A54)+4,10)))),0,1),0))</f>
        <v>1</v>
      </c>
      <c r="R54" s="1" t="str">
        <f t="shared" si="38"/>
        <v>438089427 hgt</v>
      </c>
      <c r="S54">
        <f t="shared" si="14"/>
        <v>1</v>
      </c>
    </row>
    <row r="55" spans="1:19" x14ac:dyDescent="0.2">
      <c r="A55" t="s">
        <v>91</v>
      </c>
      <c r="B55">
        <f t="shared" si="2"/>
        <v>1</v>
      </c>
      <c r="C55">
        <f t="shared" si="3"/>
        <v>7</v>
      </c>
      <c r="D55" t="str">
        <f t="shared" si="4"/>
        <v>Valid</v>
      </c>
      <c r="E55">
        <f t="shared" si="5"/>
        <v>0</v>
      </c>
      <c r="G55">
        <f t="shared" si="6"/>
        <v>1</v>
      </c>
      <c r="I55">
        <f t="shared" si="7"/>
        <v>1</v>
      </c>
      <c r="J55" t="str">
        <f t="shared" si="8"/>
        <v>173</v>
      </c>
      <c r="K55">
        <f t="shared" si="9"/>
        <v>1</v>
      </c>
      <c r="L55" t="str">
        <f t="shared" si="10"/>
        <v>cm</v>
      </c>
      <c r="M55">
        <f t="shared" si="11"/>
        <v>1</v>
      </c>
      <c r="N55" t="str">
        <f t="shared" si="12"/>
        <v>ceb3a1</v>
      </c>
      <c r="O55">
        <f t="shared" si="13"/>
        <v>1</v>
      </c>
      <c r="P55">
        <f>IF(ISNUMBER(MATCH(IF(LEN(TRIM(MID(A55,FIND(P$1,A55)+4,4)))&gt;3,0,TRIM(MID(A55,FIND(P$1,A55)+4,4))),Sheet2!A$2:A$8,0)),1,0)</f>
        <v>0</v>
      </c>
      <c r="Q55">
        <f>IF(ISERROR(IF(LEN(TRIM(MID(A55,FIND("pid:",A55)+4,10)))=9,IF(ISERROR(_xlfn.NUMBERVALUE(TRIM(MID(A55,FIND("pid:",A55)+4,10)))),0,1),0)),0,IF(LEN(TRIM(MID(A55,FIND("pid:",A55)+4,10)))=9,IF(ISERROR(_xlfn.NUMBERVALUE(TRIM(MID(A55,FIND("pid:",A55)+4,10)))),0,1),0))</f>
        <v>0</v>
      </c>
      <c r="R55"/>
      <c r="S55">
        <f t="shared" si="14"/>
        <v>0</v>
      </c>
    </row>
    <row r="56" spans="1:19" x14ac:dyDescent="0.2">
      <c r="A56" t="s">
        <v>92</v>
      </c>
      <c r="B56">
        <f t="shared" si="2"/>
        <v>1</v>
      </c>
      <c r="C56">
        <f t="shared" si="3"/>
        <v>7</v>
      </c>
      <c r="D56" t="str">
        <f t="shared" si="4"/>
        <v>Valid</v>
      </c>
      <c r="E56">
        <f t="shared" si="5"/>
        <v>1</v>
      </c>
      <c r="F56" t="str">
        <f t="shared" ref="F56:F58" si="39">MID($A56,FIND(E$1,$A56)+4,4)</f>
        <v>1978</v>
      </c>
      <c r="G56">
        <f t="shared" si="6"/>
        <v>1</v>
      </c>
      <c r="H56" t="str">
        <f t="shared" ref="H56:H58" si="40">MID($A56,FIND(G$1,$A56)+4,4)</f>
        <v>2010</v>
      </c>
      <c r="I56">
        <f t="shared" si="7"/>
        <v>1</v>
      </c>
      <c r="J56" t="str">
        <f t="shared" si="8"/>
        <v>158</v>
      </c>
      <c r="K56">
        <f t="shared" si="9"/>
        <v>1</v>
      </c>
      <c r="L56" t="str">
        <f t="shared" si="10"/>
        <v>cm</v>
      </c>
      <c r="M56">
        <f t="shared" si="11"/>
        <v>1</v>
      </c>
      <c r="N56" s="1" t="str">
        <f t="shared" si="12"/>
        <v>623a2f</v>
      </c>
      <c r="O56">
        <f t="shared" si="13"/>
        <v>1</v>
      </c>
      <c r="P56">
        <f>IF(ISNUMBER(MATCH(IF(LEN(TRIM(MID(A56,FIND(P$1,A56)+4,4)))&gt;3,0,TRIM(MID(A56,FIND(P$1,A56)+4,4))),Sheet2!A$2:A$8,0)),1,0)</f>
        <v>1</v>
      </c>
      <c r="Q56">
        <f>IF(ISERROR(IF(LEN(TRIM(MID(A56,FIND("pid:",A56)+4,10)))=9,IF(ISERROR(_xlfn.NUMBERVALUE(TRIM(MID(A56,FIND("pid:",A56)+4,10)))),0,1),0)),0,IF(LEN(TRIM(MID(A56,FIND("pid:",A56)+4,10)))=9,IF(ISERROR(_xlfn.NUMBERVALUE(TRIM(MID(A56,FIND("pid:",A56)+4,10)))),0,1),0))</f>
        <v>1</v>
      </c>
      <c r="R56" s="1" t="str">
        <f t="shared" ref="R56:R58" si="41">MID(A56,FIND("pid:",A56)+4,13)</f>
        <v>121142355 eyr</v>
      </c>
      <c r="S56">
        <f t="shared" si="14"/>
        <v>1</v>
      </c>
    </row>
    <row r="57" spans="1:19" x14ac:dyDescent="0.2">
      <c r="A57" t="s">
        <v>93</v>
      </c>
      <c r="B57">
        <f t="shared" si="2"/>
        <v>1</v>
      </c>
      <c r="C57">
        <f t="shared" si="3"/>
        <v>7</v>
      </c>
      <c r="D57" t="str">
        <f t="shared" si="4"/>
        <v>Valid</v>
      </c>
      <c r="E57">
        <f t="shared" si="5"/>
        <v>1</v>
      </c>
      <c r="F57" t="str">
        <f t="shared" si="39"/>
        <v>1942</v>
      </c>
      <c r="G57">
        <f t="shared" si="6"/>
        <v>1</v>
      </c>
      <c r="H57" t="str">
        <f t="shared" si="40"/>
        <v>2017</v>
      </c>
      <c r="I57">
        <f t="shared" si="7"/>
        <v>1</v>
      </c>
      <c r="J57" t="str">
        <f t="shared" si="8"/>
        <v>175</v>
      </c>
      <c r="K57">
        <f t="shared" si="9"/>
        <v>1</v>
      </c>
      <c r="L57" t="str">
        <f t="shared" si="10"/>
        <v>cm</v>
      </c>
      <c r="M57">
        <f t="shared" si="11"/>
        <v>1</v>
      </c>
      <c r="N57" s="1" t="str">
        <f t="shared" si="12"/>
        <v>341e13</v>
      </c>
      <c r="O57">
        <f t="shared" si="13"/>
        <v>1</v>
      </c>
      <c r="P57">
        <f>IF(ISNUMBER(MATCH(IF(LEN(TRIM(MID(A57,FIND(P$1,A57)+4,4)))&gt;3,0,TRIM(MID(A57,FIND(P$1,A57)+4,4))),Sheet2!A$2:A$8,0)),1,0)</f>
        <v>1</v>
      </c>
      <c r="Q57">
        <f>IF(ISERROR(IF(LEN(TRIM(MID(A57,FIND("pid:",A57)+4,10)))=9,IF(ISERROR(_xlfn.NUMBERVALUE(TRIM(MID(A57,FIND("pid:",A57)+4,10)))),0,1),0)),0,IF(LEN(TRIM(MID(A57,FIND("pid:",A57)+4,10)))=9,IF(ISERROR(_xlfn.NUMBERVALUE(TRIM(MID(A57,FIND("pid:",A57)+4,10)))),0,1),0))</f>
        <v>1</v>
      </c>
      <c r="R57" s="1" t="str">
        <f t="shared" si="41"/>
        <v>110863702 hcl</v>
      </c>
      <c r="S57">
        <f t="shared" si="14"/>
        <v>1</v>
      </c>
    </row>
    <row r="58" spans="1:19" x14ac:dyDescent="0.2">
      <c r="A58" t="s">
        <v>94</v>
      </c>
      <c r="B58">
        <f t="shared" si="2"/>
        <v>0</v>
      </c>
      <c r="C58">
        <f t="shared" si="3"/>
        <v>7</v>
      </c>
      <c r="D58" t="str">
        <f t="shared" si="4"/>
        <v>Valid</v>
      </c>
      <c r="E58">
        <f t="shared" si="5"/>
        <v>1</v>
      </c>
      <c r="F58" t="str">
        <f t="shared" si="39"/>
        <v>1986</v>
      </c>
      <c r="G58">
        <f t="shared" si="6"/>
        <v>1</v>
      </c>
      <c r="H58" t="str">
        <f t="shared" si="40"/>
        <v>2011</v>
      </c>
      <c r="I58">
        <f t="shared" si="7"/>
        <v>1</v>
      </c>
      <c r="J58" t="str">
        <f t="shared" si="8"/>
        <v>159</v>
      </c>
      <c r="K58">
        <f t="shared" si="9"/>
        <v>1</v>
      </c>
      <c r="L58" t="str">
        <f t="shared" si="10"/>
        <v>cm</v>
      </c>
      <c r="M58">
        <f t="shared" si="11"/>
        <v>1</v>
      </c>
      <c r="N58" s="1" t="str">
        <f t="shared" si="12"/>
        <v>c0946f</v>
      </c>
      <c r="O58">
        <f t="shared" si="13"/>
        <v>1</v>
      </c>
      <c r="P58">
        <f>IF(ISNUMBER(MATCH(IF(LEN(TRIM(MID(A58,FIND(P$1,A58)+4,4)))&gt;3,0,TRIM(MID(A58,FIND(P$1,A58)+4,4))),Sheet2!A$2:A$8,0)),1,0)</f>
        <v>1</v>
      </c>
      <c r="Q58">
        <f>IF(ISERROR(IF(LEN(TRIM(MID(A58,FIND("pid:",A58)+4,10)))=9,IF(ISERROR(_xlfn.NUMBERVALUE(TRIM(MID(A58,FIND("pid:",A58)+4,10)))),0,1),0)),0,IF(LEN(TRIM(MID(A58,FIND("pid:",A58)+4,10)))=9,IF(ISERROR(_xlfn.NUMBERVALUE(TRIM(MID(A58,FIND("pid:",A58)+4,10)))),0,1),0))</f>
        <v>1</v>
      </c>
      <c r="R58" s="1" t="str">
        <f t="shared" si="41"/>
        <v>473360783 byr</v>
      </c>
      <c r="S58">
        <f t="shared" si="14"/>
        <v>1</v>
      </c>
    </row>
    <row r="59" spans="1:19" x14ac:dyDescent="0.2">
      <c r="A59" t="s">
        <v>95</v>
      </c>
      <c r="B59">
        <f t="shared" si="2"/>
        <v>0</v>
      </c>
      <c r="C59">
        <f t="shared" si="3"/>
        <v>6</v>
      </c>
      <c r="D59" t="str">
        <f t="shared" si="4"/>
        <v>Invalid</v>
      </c>
      <c r="E59">
        <f t="shared" si="5"/>
        <v>1</v>
      </c>
      <c r="G59">
        <f t="shared" si="6"/>
        <v>1</v>
      </c>
      <c r="I59">
        <f t="shared" si="7"/>
        <v>1</v>
      </c>
      <c r="J59">
        <f t="shared" si="8"/>
        <v>0</v>
      </c>
      <c r="K59">
        <f t="shared" si="9"/>
        <v>0</v>
      </c>
      <c r="L59">
        <f t="shared" si="10"/>
        <v>0</v>
      </c>
      <c r="M59">
        <f t="shared" si="11"/>
        <v>0</v>
      </c>
      <c r="N59" t="str">
        <f t="shared" si="12"/>
        <v>733820</v>
      </c>
      <c r="O59">
        <f t="shared" si="13"/>
        <v>1</v>
      </c>
      <c r="P59">
        <f>IF(ISNUMBER(MATCH(IF(LEN(TRIM(MID(A59,FIND(P$1,A59)+4,4)))&gt;3,0,TRIM(MID(A59,FIND(P$1,A59)+4,4))),Sheet2!A$2:A$8,0)),1,0)</f>
        <v>1</v>
      </c>
      <c r="Q59">
        <f>IF(ISERROR(IF(LEN(TRIM(MID(A59,FIND("pid:",A59)+4,10)))=9,IF(ISERROR(_xlfn.NUMBERVALUE(TRIM(MID(A59,FIND("pid:",A59)+4,10)))),0,1),0)),0,IF(LEN(TRIM(MID(A59,FIND("pid:",A59)+4,10)))=9,IF(ISERROR(_xlfn.NUMBERVALUE(TRIM(MID(A59,FIND("pid:",A59)+4,10)))),0,1),0))</f>
        <v>1</v>
      </c>
      <c r="R59"/>
      <c r="S59">
        <f t="shared" si="14"/>
        <v>0</v>
      </c>
    </row>
    <row r="60" spans="1:19" x14ac:dyDescent="0.2">
      <c r="A60" t="s">
        <v>96</v>
      </c>
      <c r="B60">
        <f t="shared" si="2"/>
        <v>0</v>
      </c>
      <c r="C60">
        <f t="shared" si="3"/>
        <v>7</v>
      </c>
      <c r="D60" t="str">
        <f t="shared" si="4"/>
        <v>Valid</v>
      </c>
      <c r="E60">
        <f t="shared" si="5"/>
        <v>0</v>
      </c>
      <c r="G60">
        <f t="shared" si="6"/>
        <v>0</v>
      </c>
      <c r="I60">
        <f t="shared" si="7"/>
        <v>0</v>
      </c>
      <c r="J60">
        <f t="shared" si="8"/>
        <v>0</v>
      </c>
      <c r="K60">
        <f t="shared" si="9"/>
        <v>0</v>
      </c>
      <c r="L60">
        <f t="shared" si="10"/>
        <v>0</v>
      </c>
      <c r="M60">
        <f t="shared" si="11"/>
        <v>0</v>
      </c>
      <c r="N60">
        <f t="shared" si="12"/>
        <v>0</v>
      </c>
      <c r="O60">
        <f t="shared" si="13"/>
        <v>0</v>
      </c>
      <c r="P60">
        <f>IF(ISNUMBER(MATCH(IF(LEN(TRIM(MID(A60,FIND(P$1,A60)+4,4)))&gt;3,0,TRIM(MID(A60,FIND(P$1,A60)+4,4))),Sheet2!A$2:A$8,0)),1,0)</f>
        <v>0</v>
      </c>
      <c r="Q60">
        <f>IF(ISERROR(IF(LEN(TRIM(MID(A60,FIND("pid:",A60)+4,10)))=9,IF(ISERROR(_xlfn.NUMBERVALUE(TRIM(MID(A60,FIND("pid:",A60)+4,10)))),0,1),0)),0,IF(LEN(TRIM(MID(A60,FIND("pid:",A60)+4,10)))=9,IF(ISERROR(_xlfn.NUMBERVALUE(TRIM(MID(A60,FIND("pid:",A60)+4,10)))),0,1),0))</f>
        <v>0</v>
      </c>
      <c r="R60"/>
      <c r="S60">
        <f t="shared" si="14"/>
        <v>0</v>
      </c>
    </row>
    <row r="61" spans="1:19" x14ac:dyDescent="0.2">
      <c r="A61" t="s">
        <v>97</v>
      </c>
      <c r="B61">
        <f t="shared" si="2"/>
        <v>0</v>
      </c>
      <c r="C61">
        <f t="shared" si="3"/>
        <v>6</v>
      </c>
      <c r="D61" t="str">
        <f t="shared" si="4"/>
        <v>Invalid</v>
      </c>
      <c r="E61">
        <f t="shared" si="5"/>
        <v>0</v>
      </c>
      <c r="G61">
        <f t="shared" si="6"/>
        <v>0</v>
      </c>
      <c r="I61">
        <f t="shared" si="7"/>
        <v>0</v>
      </c>
      <c r="J61" t="str">
        <f t="shared" si="8"/>
        <v>68</v>
      </c>
      <c r="K61">
        <f t="shared" si="9"/>
        <v>0</v>
      </c>
      <c r="L61" t="str">
        <f t="shared" si="10"/>
        <v>cm</v>
      </c>
      <c r="M61">
        <f t="shared" si="11"/>
        <v>1</v>
      </c>
      <c r="N61" t="str">
        <f t="shared" si="12"/>
        <v>cfa07d</v>
      </c>
      <c r="O61">
        <f t="shared" si="13"/>
        <v>1</v>
      </c>
      <c r="P61">
        <f>IF(ISNUMBER(MATCH(IF(LEN(TRIM(MID(A61,FIND(P$1,A61)+4,4)))&gt;3,0,TRIM(MID(A61,FIND(P$1,A61)+4,4))),Sheet2!A$2:A$8,0)),1,0)</f>
        <v>0</v>
      </c>
      <c r="Q61">
        <f>IF(ISERROR(IF(LEN(TRIM(MID(A61,FIND("pid:",A61)+4,10)))=9,IF(ISERROR(_xlfn.NUMBERVALUE(TRIM(MID(A61,FIND("pid:",A61)+4,10)))),0,1),0)),0,IF(LEN(TRIM(MID(A61,FIND("pid:",A61)+4,10)))=9,IF(ISERROR(_xlfn.NUMBERVALUE(TRIM(MID(A61,FIND("pid:",A61)+4,10)))),0,1),0))</f>
        <v>0</v>
      </c>
      <c r="R61"/>
      <c r="S61">
        <f t="shared" si="14"/>
        <v>0</v>
      </c>
    </row>
    <row r="62" spans="1:19" x14ac:dyDescent="0.2">
      <c r="A62" t="s">
        <v>98</v>
      </c>
      <c r="B62">
        <f t="shared" si="2"/>
        <v>0</v>
      </c>
      <c r="C62">
        <f t="shared" si="3"/>
        <v>7</v>
      </c>
      <c r="D62" t="str">
        <f t="shared" si="4"/>
        <v>Valid</v>
      </c>
      <c r="E62">
        <f t="shared" si="5"/>
        <v>1</v>
      </c>
      <c r="F62" t="str">
        <f t="shared" ref="F62:F63" si="42">MID($A62,FIND(E$1,$A62)+4,4)</f>
        <v>1942</v>
      </c>
      <c r="G62">
        <f t="shared" si="6"/>
        <v>1</v>
      </c>
      <c r="H62" t="str">
        <f t="shared" ref="H62:H63" si="43">MID($A62,FIND(G$1,$A62)+4,4)</f>
        <v>2012</v>
      </c>
      <c r="I62">
        <f t="shared" si="7"/>
        <v>1</v>
      </c>
      <c r="J62" t="str">
        <f t="shared" si="8"/>
        <v>156</v>
      </c>
      <c r="K62">
        <f t="shared" si="9"/>
        <v>1</v>
      </c>
      <c r="L62" t="str">
        <f t="shared" si="10"/>
        <v>cm</v>
      </c>
      <c r="M62">
        <f t="shared" si="11"/>
        <v>1</v>
      </c>
      <c r="N62" s="1" t="str">
        <f t="shared" si="12"/>
        <v>b6652a</v>
      </c>
      <c r="O62">
        <f t="shared" si="13"/>
        <v>1</v>
      </c>
      <c r="P62">
        <f>IF(ISNUMBER(MATCH(IF(LEN(TRIM(MID(A62,FIND(P$1,A62)+4,4)))&gt;3,0,TRIM(MID(A62,FIND(P$1,A62)+4,4))),Sheet2!A$2:A$8,0)),1,0)</f>
        <v>1</v>
      </c>
      <c r="Q62">
        <f>IF(ISERROR(IF(LEN(TRIM(MID(A62,FIND("pid:",A62)+4,10)))=9,IF(ISERROR(_xlfn.NUMBERVALUE(TRIM(MID(A62,FIND("pid:",A62)+4,10)))),0,1),0)),0,IF(LEN(TRIM(MID(A62,FIND("pid:",A62)+4,10)))=9,IF(ISERROR(_xlfn.NUMBERVALUE(TRIM(MID(A62,FIND("pid:",A62)+4,10)))),0,1),0))</f>
        <v>1</v>
      </c>
      <c r="R62" s="1" t="str">
        <f t="shared" ref="R62:R63" si="44">MID(A62,FIND("pid:",A62)+4,13)</f>
        <v>398126488</v>
      </c>
      <c r="S62">
        <f t="shared" si="14"/>
        <v>1</v>
      </c>
    </row>
    <row r="63" spans="1:19" x14ac:dyDescent="0.2">
      <c r="A63" t="s">
        <v>10</v>
      </c>
      <c r="B63">
        <f t="shared" si="2"/>
        <v>0</v>
      </c>
      <c r="C63">
        <f t="shared" si="3"/>
        <v>7</v>
      </c>
      <c r="D63" t="str">
        <f t="shared" si="4"/>
        <v>Valid</v>
      </c>
      <c r="E63">
        <f t="shared" si="5"/>
        <v>1</v>
      </c>
      <c r="F63" t="str">
        <f t="shared" si="42"/>
        <v>1937</v>
      </c>
      <c r="G63">
        <f t="shared" si="6"/>
        <v>1</v>
      </c>
      <c r="H63" t="str">
        <f t="shared" si="43"/>
        <v>2013</v>
      </c>
      <c r="I63">
        <f t="shared" si="7"/>
        <v>1</v>
      </c>
      <c r="J63" t="str">
        <f t="shared" si="8"/>
        <v>150</v>
      </c>
      <c r="K63">
        <f t="shared" si="9"/>
        <v>1</v>
      </c>
      <c r="L63" t="str">
        <f t="shared" si="10"/>
        <v>cm</v>
      </c>
      <c r="M63">
        <f t="shared" si="11"/>
        <v>1</v>
      </c>
      <c r="N63" s="1" t="str">
        <f t="shared" si="12"/>
        <v>623a2f</v>
      </c>
      <c r="O63">
        <f t="shared" si="13"/>
        <v>1</v>
      </c>
      <c r="P63">
        <f>IF(ISNUMBER(MATCH(IF(LEN(TRIM(MID(A63,FIND(P$1,A63)+4,4)))&gt;3,0,TRIM(MID(A63,FIND(P$1,A63)+4,4))),Sheet2!A$2:A$8,0)),1,0)</f>
        <v>1</v>
      </c>
      <c r="Q63">
        <f>IF(ISERROR(IF(LEN(TRIM(MID(A63,FIND("pid:",A63)+4,10)))=9,IF(ISERROR(_xlfn.NUMBERVALUE(TRIM(MID(A63,FIND("pid:",A63)+4,10)))),0,1),0)),0,IF(LEN(TRIM(MID(A63,FIND("pid:",A63)+4,10)))=9,IF(ISERROR(_xlfn.NUMBERVALUE(TRIM(MID(A63,FIND("pid:",A63)+4,10)))),0,1),0))</f>
        <v>1</v>
      </c>
      <c r="R63" s="1" t="str">
        <f t="shared" si="44"/>
        <v>927692980 iyr</v>
      </c>
      <c r="S63">
        <f t="shared" si="14"/>
        <v>1</v>
      </c>
    </row>
    <row r="64" spans="1:19" x14ac:dyDescent="0.2">
      <c r="A64" t="s">
        <v>11</v>
      </c>
      <c r="B64">
        <f t="shared" si="2"/>
        <v>0</v>
      </c>
      <c r="C64">
        <f t="shared" si="3"/>
        <v>6</v>
      </c>
      <c r="D64" t="str">
        <f t="shared" si="4"/>
        <v>Invalid</v>
      </c>
      <c r="E64">
        <f t="shared" si="5"/>
        <v>1</v>
      </c>
      <c r="G64">
        <f t="shared" si="6"/>
        <v>1</v>
      </c>
      <c r="I64">
        <f t="shared" si="7"/>
        <v>1</v>
      </c>
      <c r="J64" t="str">
        <f t="shared" si="8"/>
        <v>172</v>
      </c>
      <c r="K64">
        <f t="shared" si="9"/>
        <v>1</v>
      </c>
      <c r="L64" t="str">
        <f t="shared" si="10"/>
        <v>cm</v>
      </c>
      <c r="M64">
        <f t="shared" si="11"/>
        <v>1</v>
      </c>
      <c r="N64">
        <f t="shared" si="12"/>
        <v>0</v>
      </c>
      <c r="O64">
        <f t="shared" si="13"/>
        <v>0</v>
      </c>
      <c r="P64">
        <f>IF(ISNUMBER(MATCH(IF(LEN(TRIM(MID(A64,FIND(P$1,A64)+4,4)))&gt;3,0,TRIM(MID(A64,FIND(P$1,A64)+4,4))),Sheet2!A$2:A$8,0)),1,0)</f>
        <v>1</v>
      </c>
      <c r="Q64">
        <f>IF(ISERROR(IF(LEN(TRIM(MID(A64,FIND("pid:",A64)+4,10)))=9,IF(ISERROR(_xlfn.NUMBERVALUE(TRIM(MID(A64,FIND("pid:",A64)+4,10)))),0,1),0)),0,IF(LEN(TRIM(MID(A64,FIND("pid:",A64)+4,10)))=9,IF(ISERROR(_xlfn.NUMBERVALUE(TRIM(MID(A64,FIND("pid:",A64)+4,10)))),0,1),0))</f>
        <v>1</v>
      </c>
      <c r="R64"/>
      <c r="S64">
        <f t="shared" si="14"/>
        <v>0</v>
      </c>
    </row>
    <row r="65" spans="1:19" x14ac:dyDescent="0.2">
      <c r="A65" t="s">
        <v>99</v>
      </c>
      <c r="B65">
        <f t="shared" si="2"/>
        <v>1</v>
      </c>
      <c r="C65">
        <f t="shared" si="3"/>
        <v>5</v>
      </c>
      <c r="D65" t="str">
        <f t="shared" si="4"/>
        <v>Invalid</v>
      </c>
      <c r="E65">
        <f t="shared" si="5"/>
        <v>1</v>
      </c>
      <c r="G65">
        <f t="shared" si="6"/>
        <v>0</v>
      </c>
      <c r="I65">
        <f t="shared" si="7"/>
        <v>1</v>
      </c>
      <c r="J65" t="str">
        <f t="shared" si="8"/>
        <v>193</v>
      </c>
      <c r="K65">
        <f t="shared" si="9"/>
        <v>1</v>
      </c>
      <c r="L65" t="str">
        <f t="shared" si="10"/>
        <v>cm</v>
      </c>
      <c r="M65">
        <f t="shared" si="11"/>
        <v>1</v>
      </c>
      <c r="N65" t="str">
        <f t="shared" si="12"/>
        <v>341e13</v>
      </c>
      <c r="O65">
        <f t="shared" si="13"/>
        <v>1</v>
      </c>
      <c r="P65">
        <f>IF(ISNUMBER(MATCH(IF(LEN(TRIM(MID(A65,FIND(P$1,A65)+4,4)))&gt;3,0,TRIM(MID(A65,FIND(P$1,A65)+4,4))),Sheet2!A$2:A$8,0)),1,0)</f>
        <v>0</v>
      </c>
      <c r="Q65">
        <f>IF(ISERROR(IF(LEN(TRIM(MID(A65,FIND("pid:",A65)+4,10)))=9,IF(ISERROR(_xlfn.NUMBERVALUE(TRIM(MID(A65,FIND("pid:",A65)+4,10)))),0,1),0)),0,IF(LEN(TRIM(MID(A65,FIND("pid:",A65)+4,10)))=9,IF(ISERROR(_xlfn.NUMBERVALUE(TRIM(MID(A65,FIND("pid:",A65)+4,10)))),0,1),0))</f>
        <v>1</v>
      </c>
      <c r="R65"/>
      <c r="S65">
        <f t="shared" si="14"/>
        <v>0</v>
      </c>
    </row>
    <row r="66" spans="1:19" x14ac:dyDescent="0.2">
      <c r="A66" t="s">
        <v>12</v>
      </c>
      <c r="B66">
        <f t="shared" si="2"/>
        <v>0</v>
      </c>
      <c r="C66">
        <f t="shared" si="3"/>
        <v>7</v>
      </c>
      <c r="D66" t="str">
        <f t="shared" si="4"/>
        <v>Valid</v>
      </c>
      <c r="E66">
        <f t="shared" si="5"/>
        <v>1</v>
      </c>
      <c r="G66">
        <f t="shared" si="6"/>
        <v>0</v>
      </c>
      <c r="I66">
        <f t="shared" si="7"/>
        <v>1</v>
      </c>
      <c r="J66" t="str">
        <f t="shared" si="8"/>
        <v>64</v>
      </c>
      <c r="K66">
        <f t="shared" si="9"/>
        <v>0</v>
      </c>
      <c r="L66" t="str">
        <f t="shared" si="10"/>
        <v>cm</v>
      </c>
      <c r="M66">
        <f t="shared" si="11"/>
        <v>1</v>
      </c>
      <c r="N66" t="str">
        <f t="shared" si="12"/>
        <v>b6652a</v>
      </c>
      <c r="O66">
        <f t="shared" si="13"/>
        <v>1</v>
      </c>
      <c r="P66">
        <f>IF(ISNUMBER(MATCH(IF(LEN(TRIM(MID(A66,FIND(P$1,A66)+4,4)))&gt;3,0,TRIM(MID(A66,FIND(P$1,A66)+4,4))),Sheet2!A$2:A$8,0)),1,0)</f>
        <v>1</v>
      </c>
      <c r="Q66">
        <f t="shared" ref="Q66:Q129" si="45">IF(ISERROR(IF(LEN(TRIM(MID(A66,FIND("pid:",A66)+4,10)))=9,IF(ISERROR(_xlfn.NUMBERVALUE(TRIM(MID(A66,FIND("pid:",A66)+4,10)))),0,1),0)),0,IF(LEN(TRIM(MID(A66,FIND("pid:",A66)+4,10)))=9,IF(ISERROR(_xlfn.NUMBERVALUE(TRIM(MID(A66,FIND("pid:",A66)+4,10)))),0,1),0))</f>
        <v>1</v>
      </c>
      <c r="R66"/>
      <c r="S66">
        <f t="shared" si="14"/>
        <v>0</v>
      </c>
    </row>
    <row r="67" spans="1:19" x14ac:dyDescent="0.2">
      <c r="A67" t="s">
        <v>100</v>
      </c>
      <c r="B67">
        <f t="shared" ref="B67:B130" si="46">IF(ISERROR(FIND("cid",A67)),0,1)</f>
        <v>1</v>
      </c>
      <c r="C67">
        <f t="shared" ref="C67:C130" si="47">IF(ISERROR(FIND("byr",A67)),0,1)+IF(ISERROR(FIND("iyr",A67)),0,1)+IF(ISERROR(FIND("eyr",A67)),0,1)+IF(ISERROR(FIND("hgt",A67)),0,1)+IF(ISERROR(FIND("hcl",A67)),0,1)+IF(ISERROR(FIND("ecl",A67)),0,1)+IF(ISERROR(FIND("pid",A67)),0,1)</f>
        <v>7</v>
      </c>
      <c r="D67" t="str">
        <f t="shared" ref="D67:D130" si="48">IF(C67=7,"Valid","Invalid")</f>
        <v>Valid</v>
      </c>
      <c r="E67">
        <f t="shared" ref="E67:E130" si="49">IF(ISERROR(MID($A67,FIND(E$1,$A67)+4,4)),0,IF(VALUE(MID($A67,FIND(E$1,$A67)+4,4))&gt;=1920,IF(VALUE(MID($A67,FIND(E$1,$A67)+4,4))&lt;=2002,1,0),0))</f>
        <v>1</v>
      </c>
      <c r="F67" t="str">
        <f>MID($A67,FIND(E$1,$A67)+4,4)</f>
        <v>1921</v>
      </c>
      <c r="G67">
        <f t="shared" ref="G67:G130" si="50">IF(ISERROR(MID($A67,FIND(G$1,$A67)+4,4)),0,IF(VALUE(MID($A67,FIND(G$1,$A67)+4,4))&gt;=2010,IF(VALUE(MID($A67,FIND(G$1,$A67)+4,4))&lt;=2020,1,0),0))</f>
        <v>1</v>
      </c>
      <c r="H67" t="str">
        <f>MID($A67,FIND(G$1,$A67)+4,4)</f>
        <v>2020</v>
      </c>
      <c r="I67">
        <f t="shared" ref="I67:I130" si="51">IF(ISERROR(MID($A67,FIND(I$1,$A67)+4,4)),0,IF(VALUE(MID($A67,FIND(I$1,$A67)+4,4))&gt;=2020,IF(VALUE(MID($A67,FIND(I$1,$A67)+4,4))&lt;=2030,1,0),0))</f>
        <v>1</v>
      </c>
      <c r="J67" t="str">
        <f t="shared" ref="J67:J130" si="52">IF(LEN(IF(L67=0,0,MID(A67,FIND("hgt",A67)+4,FIND(L67,A67)-(FIND("hgt",A67)+4))))&gt;3,0,IF(L67=0,0,MID(A67,FIND("hgt",A67)+4,FIND(L67,A67)-(FIND("hgt",A67)+4))))</f>
        <v>165</v>
      </c>
      <c r="K67">
        <f t="shared" ref="K67:K130" si="53">IF(L67="cm",IF(VALUE(J67)&gt;=120,IF(VALUE(J67)&lt;=193,1,0),0),IF(L67="in",IF(VALUE(J67)&gt;=59,IF(VALUE(J67)&lt;=76,1,0),0),0))</f>
        <v>1</v>
      </c>
      <c r="L67" t="str">
        <f t="shared" ref="L67:L130" si="54">IF(ISERROR(FIND("cm",A67,FIND("hgt",A67)+4)),IF(ISERROR(FIND("in",A67,FIND("hgt",A67)+4)),0,MID($A67,FIND("in",$A67,FIND("hgt",$A67)+4),2)),MID($A67,FIND("cm",$A67,FIND("hgt",$A67)+4),2))</f>
        <v>cm</v>
      </c>
      <c r="M67">
        <f t="shared" ref="M67:M130" si="55">IF(LEN(L67)=2,1,0)</f>
        <v>1</v>
      </c>
      <c r="N67" s="1" t="str">
        <f t="shared" ref="N67:N130" si="56">IF(LEN(IF(LEFT(IF(ISERROR(FIND("hcl:",A67)),0,IF(ISERROR(FIND(" ",TRIM(MID($A67,FIND(N$1,A67)+4,7)))),TRIM(MID($A67,FIND(N$1,A67)+4,7)),0)),1)="#",MID(IF(ISERROR(FIND("hcl:",A67)),0,IF(ISERROR(FIND(" ",TRIM(MID($A67,FIND(N$1,A67)+4,7)))),TRIM(MID($A67,FIND(N$1,A67)+4,7)),0)),2,7),0))=6,IF(LEFT(IF(ISERROR(FIND("hcl:",A67)),0,IF(ISERROR(FIND(" ",TRIM(MID($A67,FIND(N$1,A67)+4,7)))),TRIM(MID($A67,FIND(N$1,A67)+4,7)),0)),1)="#",MID(IF(ISERROR(FIND("hcl:",A67)),0,IF(ISERROR(FIND(" ",TRIM(MID($A67,FIND(N$1,A67)+4,7)))),TRIM(MID($A67,FIND(N$1,A67)+4,7)),0)),2,7),0),0)</f>
        <v>6b5442</v>
      </c>
      <c r="O67">
        <f t="shared" ref="O67:O130" si="57">IF(N67=0,0,IF(ISNUMBER(HEX2DEC(N67)),1,0))</f>
        <v>1</v>
      </c>
      <c r="P67">
        <f>IF(ISNUMBER(MATCH(IF(LEN(TRIM(MID(A67,FIND(P$1,A67)+4,4)))&gt;3,0,TRIM(MID(A67,FIND(P$1,A67)+4,4))),Sheet2!A$2:A$8,0)),1,0)</f>
        <v>1</v>
      </c>
      <c r="Q67">
        <f t="shared" si="45"/>
        <v>1</v>
      </c>
      <c r="R67" s="1" t="str">
        <f>MID(A67,FIND("pid:",A67)+4,13)</f>
        <v>703744314 byr</v>
      </c>
      <c r="S67">
        <f t="shared" ref="S67:S130" si="58">IF(SUM(E67,G67,I67,K67,M67,O67,P67,Q67)=8,1,0)</f>
        <v>1</v>
      </c>
    </row>
    <row r="68" spans="1:19" x14ac:dyDescent="0.2">
      <c r="A68" t="s">
        <v>101</v>
      </c>
      <c r="B68">
        <f t="shared" si="46"/>
        <v>1</v>
      </c>
      <c r="C68">
        <f t="shared" si="47"/>
        <v>7</v>
      </c>
      <c r="D68" t="str">
        <f t="shared" si="48"/>
        <v>Valid</v>
      </c>
      <c r="E68">
        <f t="shared" si="49"/>
        <v>1</v>
      </c>
      <c r="G68">
        <f t="shared" si="50"/>
        <v>1</v>
      </c>
      <c r="I68">
        <f t="shared" si="51"/>
        <v>0</v>
      </c>
      <c r="J68" t="str">
        <f t="shared" si="52"/>
        <v>155</v>
      </c>
      <c r="K68">
        <f t="shared" si="53"/>
        <v>1</v>
      </c>
      <c r="L68" t="str">
        <f t="shared" si="54"/>
        <v>cm</v>
      </c>
      <c r="M68">
        <f t="shared" si="55"/>
        <v>1</v>
      </c>
      <c r="N68" t="str">
        <f t="shared" si="56"/>
        <v>866857</v>
      </c>
      <c r="O68">
        <f t="shared" si="57"/>
        <v>1</v>
      </c>
      <c r="P68">
        <f>IF(ISNUMBER(MATCH(IF(LEN(TRIM(MID(A68,FIND(P$1,A68)+4,4)))&gt;3,0,TRIM(MID(A68,FIND(P$1,A68)+4,4))),Sheet2!A$2:A$8,0)),1,0)</f>
        <v>0</v>
      </c>
      <c r="Q68">
        <f t="shared" si="45"/>
        <v>1</v>
      </c>
      <c r="R68"/>
      <c r="S68">
        <f t="shared" si="58"/>
        <v>0</v>
      </c>
    </row>
    <row r="69" spans="1:19" x14ac:dyDescent="0.2">
      <c r="A69" t="s">
        <v>102</v>
      </c>
      <c r="B69">
        <f t="shared" si="46"/>
        <v>1</v>
      </c>
      <c r="C69">
        <f t="shared" si="47"/>
        <v>6</v>
      </c>
      <c r="D69" t="str">
        <f t="shared" si="48"/>
        <v>Invalid</v>
      </c>
      <c r="E69">
        <f t="shared" si="49"/>
        <v>0</v>
      </c>
      <c r="G69">
        <f t="shared" si="50"/>
        <v>0</v>
      </c>
      <c r="I69">
        <f t="shared" si="51"/>
        <v>0</v>
      </c>
      <c r="J69" t="str">
        <f t="shared" si="52"/>
        <v>188</v>
      </c>
      <c r="K69">
        <f t="shared" si="53"/>
        <v>0</v>
      </c>
      <c r="L69" t="str">
        <f t="shared" si="54"/>
        <v>in</v>
      </c>
      <c r="M69">
        <f t="shared" si="55"/>
        <v>1</v>
      </c>
      <c r="N69">
        <f t="shared" si="56"/>
        <v>0</v>
      </c>
      <c r="O69">
        <f t="shared" si="57"/>
        <v>0</v>
      </c>
      <c r="P69">
        <f>IF(ISNUMBER(MATCH(IF(LEN(TRIM(MID(A69,FIND(P$1,A69)+4,4)))&gt;3,0,TRIM(MID(A69,FIND(P$1,A69)+4,4))),Sheet2!A$2:A$8,0)),1,0)</f>
        <v>1</v>
      </c>
      <c r="Q69">
        <f t="shared" si="45"/>
        <v>0</v>
      </c>
      <c r="R69"/>
      <c r="S69">
        <f t="shared" si="58"/>
        <v>0</v>
      </c>
    </row>
    <row r="70" spans="1:19" x14ac:dyDescent="0.2">
      <c r="A70" t="s">
        <v>103</v>
      </c>
      <c r="B70">
        <f t="shared" si="46"/>
        <v>0</v>
      </c>
      <c r="C70">
        <f t="shared" si="47"/>
        <v>7</v>
      </c>
      <c r="D70" t="str">
        <f t="shared" si="48"/>
        <v>Valid</v>
      </c>
      <c r="E70">
        <f t="shared" si="49"/>
        <v>1</v>
      </c>
      <c r="G70">
        <f t="shared" si="50"/>
        <v>0</v>
      </c>
      <c r="I70">
        <f t="shared" si="51"/>
        <v>0</v>
      </c>
      <c r="J70" t="str">
        <f t="shared" si="52"/>
        <v>61</v>
      </c>
      <c r="K70">
        <f t="shared" si="53"/>
        <v>1</v>
      </c>
      <c r="L70" t="str">
        <f t="shared" si="54"/>
        <v>in</v>
      </c>
      <c r="M70">
        <f t="shared" si="55"/>
        <v>1</v>
      </c>
      <c r="N70" t="str">
        <f t="shared" si="56"/>
        <v>733820</v>
      </c>
      <c r="O70">
        <f t="shared" si="57"/>
        <v>1</v>
      </c>
      <c r="P70">
        <f>IF(ISNUMBER(MATCH(IF(LEN(TRIM(MID(A70,FIND(P$1,A70)+4,4)))&gt;3,0,TRIM(MID(A70,FIND(P$1,A70)+4,4))),Sheet2!A$2:A$8,0)),1,0)</f>
        <v>1</v>
      </c>
      <c r="Q70">
        <f t="shared" si="45"/>
        <v>1</v>
      </c>
      <c r="R70"/>
      <c r="S70">
        <f t="shared" si="58"/>
        <v>0</v>
      </c>
    </row>
    <row r="71" spans="1:19" x14ac:dyDescent="0.2">
      <c r="A71" t="s">
        <v>104</v>
      </c>
      <c r="B71">
        <f t="shared" si="46"/>
        <v>1</v>
      </c>
      <c r="C71">
        <f t="shared" si="47"/>
        <v>6</v>
      </c>
      <c r="D71" t="str">
        <f t="shared" si="48"/>
        <v>Invalid</v>
      </c>
      <c r="E71">
        <f t="shared" si="49"/>
        <v>1</v>
      </c>
      <c r="G71">
        <f t="shared" si="50"/>
        <v>1</v>
      </c>
      <c r="I71">
        <f t="shared" si="51"/>
        <v>1</v>
      </c>
      <c r="J71">
        <f t="shared" si="52"/>
        <v>0</v>
      </c>
      <c r="K71">
        <f t="shared" si="53"/>
        <v>0</v>
      </c>
      <c r="L71">
        <f t="shared" si="54"/>
        <v>0</v>
      </c>
      <c r="M71">
        <f t="shared" si="55"/>
        <v>0</v>
      </c>
      <c r="N71" t="str">
        <f t="shared" si="56"/>
        <v>a97842</v>
      </c>
      <c r="O71">
        <f t="shared" si="57"/>
        <v>1</v>
      </c>
      <c r="P71">
        <f>IF(ISNUMBER(MATCH(IF(LEN(TRIM(MID(A71,FIND(P$1,A71)+4,4)))&gt;3,0,TRIM(MID(A71,FIND(P$1,A71)+4,4))),Sheet2!A$2:A$8,0)),1,0)</f>
        <v>1</v>
      </c>
      <c r="Q71">
        <f t="shared" si="45"/>
        <v>1</v>
      </c>
      <c r="R71"/>
      <c r="S71">
        <f t="shared" si="58"/>
        <v>0</v>
      </c>
    </row>
    <row r="72" spans="1:19" x14ac:dyDescent="0.2">
      <c r="A72" t="s">
        <v>105</v>
      </c>
      <c r="B72">
        <f t="shared" si="46"/>
        <v>0</v>
      </c>
      <c r="C72">
        <f t="shared" si="47"/>
        <v>6</v>
      </c>
      <c r="D72" t="str">
        <f t="shared" si="48"/>
        <v>Invalid</v>
      </c>
      <c r="E72">
        <f t="shared" si="49"/>
        <v>1</v>
      </c>
      <c r="G72">
        <f t="shared" si="50"/>
        <v>1</v>
      </c>
      <c r="I72">
        <f t="shared" si="51"/>
        <v>1</v>
      </c>
      <c r="J72">
        <f t="shared" si="52"/>
        <v>0</v>
      </c>
      <c r="K72">
        <f t="shared" si="53"/>
        <v>0</v>
      </c>
      <c r="L72">
        <f t="shared" si="54"/>
        <v>0</v>
      </c>
      <c r="M72">
        <f t="shared" si="55"/>
        <v>0</v>
      </c>
      <c r="N72" t="str">
        <f t="shared" si="56"/>
        <v>efcc98</v>
      </c>
      <c r="O72">
        <f t="shared" si="57"/>
        <v>1</v>
      </c>
      <c r="P72">
        <f>IF(ISNUMBER(MATCH(IF(LEN(TRIM(MID(A72,FIND(P$1,A72)+4,4)))&gt;3,0,TRIM(MID(A72,FIND(P$1,A72)+4,4))),Sheet2!A$2:A$8,0)),1,0)</f>
        <v>1</v>
      </c>
      <c r="Q72">
        <f t="shared" si="45"/>
        <v>1</v>
      </c>
      <c r="R72"/>
      <c r="S72">
        <f t="shared" si="58"/>
        <v>0</v>
      </c>
    </row>
    <row r="73" spans="1:19" x14ac:dyDescent="0.2">
      <c r="A73" t="s">
        <v>106</v>
      </c>
      <c r="B73">
        <f t="shared" si="46"/>
        <v>1</v>
      </c>
      <c r="C73">
        <f t="shared" si="47"/>
        <v>6</v>
      </c>
      <c r="D73" t="str">
        <f t="shared" si="48"/>
        <v>Invalid</v>
      </c>
      <c r="E73">
        <f t="shared" si="49"/>
        <v>1</v>
      </c>
      <c r="G73">
        <f t="shared" si="50"/>
        <v>1</v>
      </c>
      <c r="I73">
        <f t="shared" si="51"/>
        <v>1</v>
      </c>
      <c r="J73">
        <f t="shared" si="52"/>
        <v>0</v>
      </c>
      <c r="K73">
        <f t="shared" si="53"/>
        <v>0</v>
      </c>
      <c r="L73">
        <f t="shared" si="54"/>
        <v>0</v>
      </c>
      <c r="M73">
        <f t="shared" si="55"/>
        <v>0</v>
      </c>
      <c r="N73">
        <f t="shared" si="56"/>
        <v>0</v>
      </c>
      <c r="O73">
        <f t="shared" si="57"/>
        <v>0</v>
      </c>
      <c r="P73">
        <f>IF(ISNUMBER(MATCH(IF(LEN(TRIM(MID(A73,FIND(P$1,A73)+4,4)))&gt;3,0,TRIM(MID(A73,FIND(P$1,A73)+4,4))),Sheet2!A$2:A$8,0)),1,0)</f>
        <v>1</v>
      </c>
      <c r="Q73">
        <f t="shared" si="45"/>
        <v>0</v>
      </c>
      <c r="R73"/>
      <c r="S73">
        <f t="shared" si="58"/>
        <v>0</v>
      </c>
    </row>
    <row r="74" spans="1:19" x14ac:dyDescent="0.2">
      <c r="A74" t="s">
        <v>107</v>
      </c>
      <c r="B74">
        <f t="shared" si="46"/>
        <v>0</v>
      </c>
      <c r="C74">
        <f t="shared" si="47"/>
        <v>7</v>
      </c>
      <c r="D74" t="str">
        <f t="shared" si="48"/>
        <v>Valid</v>
      </c>
      <c r="E74">
        <f t="shared" si="49"/>
        <v>0</v>
      </c>
      <c r="G74">
        <f t="shared" si="50"/>
        <v>0</v>
      </c>
      <c r="I74">
        <f t="shared" si="51"/>
        <v>1</v>
      </c>
      <c r="J74" t="str">
        <f t="shared" si="52"/>
        <v>162</v>
      </c>
      <c r="K74">
        <f t="shared" si="53"/>
        <v>1</v>
      </c>
      <c r="L74" t="str">
        <f t="shared" si="54"/>
        <v>cm</v>
      </c>
      <c r="M74">
        <f t="shared" si="55"/>
        <v>1</v>
      </c>
      <c r="N74">
        <f t="shared" si="56"/>
        <v>0</v>
      </c>
      <c r="O74">
        <f t="shared" si="57"/>
        <v>0</v>
      </c>
      <c r="P74">
        <f>IF(ISNUMBER(MATCH(IF(LEN(TRIM(MID(A74,FIND(P$1,A74)+4,4)))&gt;3,0,TRIM(MID(A74,FIND(P$1,A74)+4,4))),Sheet2!A$2:A$8,0)),1,0)</f>
        <v>0</v>
      </c>
      <c r="Q74">
        <f t="shared" si="45"/>
        <v>0</v>
      </c>
      <c r="R74"/>
      <c r="S74">
        <f t="shared" si="58"/>
        <v>0</v>
      </c>
    </row>
    <row r="75" spans="1:19" x14ac:dyDescent="0.2">
      <c r="A75" t="s">
        <v>108</v>
      </c>
      <c r="B75">
        <f t="shared" si="46"/>
        <v>0</v>
      </c>
      <c r="C75">
        <f t="shared" si="47"/>
        <v>7</v>
      </c>
      <c r="D75" t="str">
        <f t="shared" si="48"/>
        <v>Valid</v>
      </c>
      <c r="E75">
        <f t="shared" si="49"/>
        <v>1</v>
      </c>
      <c r="F75" t="str">
        <f>MID($A75,FIND(E$1,$A75)+4,4)</f>
        <v>1945</v>
      </c>
      <c r="G75">
        <f t="shared" si="50"/>
        <v>1</v>
      </c>
      <c r="H75" t="str">
        <f>MID($A75,FIND(G$1,$A75)+4,4)</f>
        <v>2015</v>
      </c>
      <c r="I75">
        <f t="shared" si="51"/>
        <v>1</v>
      </c>
      <c r="J75" t="str">
        <f t="shared" si="52"/>
        <v>70</v>
      </c>
      <c r="K75">
        <f t="shared" si="53"/>
        <v>1</v>
      </c>
      <c r="L75" t="str">
        <f t="shared" si="54"/>
        <v>in</v>
      </c>
      <c r="M75">
        <f t="shared" si="55"/>
        <v>1</v>
      </c>
      <c r="N75" s="1" t="str">
        <f t="shared" si="56"/>
        <v>cfa07d</v>
      </c>
      <c r="O75">
        <f t="shared" si="57"/>
        <v>1</v>
      </c>
      <c r="P75">
        <f>IF(ISNUMBER(MATCH(IF(LEN(TRIM(MID(A75,FIND(P$1,A75)+4,4)))&gt;3,0,TRIM(MID(A75,FIND(P$1,A75)+4,4))),Sheet2!A$2:A$8,0)),1,0)</f>
        <v>1</v>
      </c>
      <c r="Q75">
        <f t="shared" si="45"/>
        <v>1</v>
      </c>
      <c r="R75" s="1" t="str">
        <f>MID(A75,FIND("pid:",A75)+4,13)</f>
        <v>939011546 byr</v>
      </c>
      <c r="S75">
        <f t="shared" si="58"/>
        <v>1</v>
      </c>
    </row>
    <row r="76" spans="1:19" x14ac:dyDescent="0.2">
      <c r="A76" t="s">
        <v>13</v>
      </c>
      <c r="B76">
        <f t="shared" si="46"/>
        <v>0</v>
      </c>
      <c r="C76">
        <f t="shared" si="47"/>
        <v>5</v>
      </c>
      <c r="D76" t="str">
        <f t="shared" si="48"/>
        <v>Invalid</v>
      </c>
      <c r="E76">
        <f t="shared" si="49"/>
        <v>0</v>
      </c>
      <c r="G76">
        <f t="shared" si="50"/>
        <v>0</v>
      </c>
      <c r="I76">
        <f t="shared" si="51"/>
        <v>1</v>
      </c>
      <c r="J76">
        <f t="shared" si="52"/>
        <v>0</v>
      </c>
      <c r="K76">
        <f t="shared" si="53"/>
        <v>0</v>
      </c>
      <c r="L76">
        <f t="shared" si="54"/>
        <v>0</v>
      </c>
      <c r="M76">
        <f t="shared" si="55"/>
        <v>0</v>
      </c>
      <c r="N76">
        <f t="shared" si="56"/>
        <v>0</v>
      </c>
      <c r="O76">
        <f t="shared" si="57"/>
        <v>0</v>
      </c>
      <c r="P76">
        <f>IF(ISNUMBER(MATCH(IF(LEN(TRIM(MID(A76,FIND(P$1,A76)+4,4)))&gt;3,0,TRIM(MID(A76,FIND(P$1,A76)+4,4))),Sheet2!A$2:A$8,0)),1,0)</f>
        <v>1</v>
      </c>
      <c r="Q76">
        <f t="shared" si="45"/>
        <v>0</v>
      </c>
      <c r="R76"/>
      <c r="S76">
        <f t="shared" si="58"/>
        <v>0</v>
      </c>
    </row>
    <row r="77" spans="1:19" x14ac:dyDescent="0.2">
      <c r="A77" t="s">
        <v>109</v>
      </c>
      <c r="B77">
        <f t="shared" si="46"/>
        <v>1</v>
      </c>
      <c r="C77">
        <f t="shared" si="47"/>
        <v>6</v>
      </c>
      <c r="D77" t="str">
        <f t="shared" si="48"/>
        <v>Invalid</v>
      </c>
      <c r="E77">
        <f t="shared" si="49"/>
        <v>1</v>
      </c>
      <c r="G77">
        <f t="shared" si="50"/>
        <v>1</v>
      </c>
      <c r="I77">
        <f t="shared" si="51"/>
        <v>1</v>
      </c>
      <c r="J77">
        <f t="shared" si="52"/>
        <v>0</v>
      </c>
      <c r="K77">
        <f t="shared" si="53"/>
        <v>0</v>
      </c>
      <c r="L77">
        <f t="shared" si="54"/>
        <v>0</v>
      </c>
      <c r="M77">
        <f t="shared" si="55"/>
        <v>0</v>
      </c>
      <c r="N77" t="str">
        <f t="shared" si="56"/>
        <v>623a2f</v>
      </c>
      <c r="O77">
        <f t="shared" si="57"/>
        <v>1</v>
      </c>
      <c r="P77">
        <f>IF(ISNUMBER(MATCH(IF(LEN(TRIM(MID(A77,FIND(P$1,A77)+4,4)))&gt;3,0,TRIM(MID(A77,FIND(P$1,A77)+4,4))),Sheet2!A$2:A$8,0)),1,0)</f>
        <v>1</v>
      </c>
      <c r="Q77">
        <f t="shared" si="45"/>
        <v>1</v>
      </c>
      <c r="R77"/>
      <c r="S77">
        <f t="shared" si="58"/>
        <v>0</v>
      </c>
    </row>
    <row r="78" spans="1:19" x14ac:dyDescent="0.2">
      <c r="A78" t="s">
        <v>110</v>
      </c>
      <c r="B78">
        <f t="shared" si="46"/>
        <v>0</v>
      </c>
      <c r="C78">
        <f t="shared" si="47"/>
        <v>7</v>
      </c>
      <c r="D78" t="str">
        <f t="shared" si="48"/>
        <v>Valid</v>
      </c>
      <c r="E78">
        <f t="shared" si="49"/>
        <v>1</v>
      </c>
      <c r="F78" t="str">
        <f t="shared" ref="F78:F79" si="59">MID($A78,FIND(E$1,$A78)+4,4)</f>
        <v>1928</v>
      </c>
      <c r="G78">
        <f t="shared" si="50"/>
        <v>1</v>
      </c>
      <c r="H78" t="str">
        <f t="shared" ref="H78:H79" si="60">MID($A78,FIND(G$1,$A78)+4,4)</f>
        <v>2016</v>
      </c>
      <c r="I78">
        <f t="shared" si="51"/>
        <v>1</v>
      </c>
      <c r="J78" t="str">
        <f t="shared" si="52"/>
        <v>179</v>
      </c>
      <c r="K78">
        <f t="shared" si="53"/>
        <v>1</v>
      </c>
      <c r="L78" t="str">
        <f t="shared" si="54"/>
        <v>cm</v>
      </c>
      <c r="M78">
        <f t="shared" si="55"/>
        <v>1</v>
      </c>
      <c r="N78" s="1" t="str">
        <f t="shared" si="56"/>
        <v>18171d</v>
      </c>
      <c r="O78">
        <f t="shared" si="57"/>
        <v>1</v>
      </c>
      <c r="P78">
        <f>IF(ISNUMBER(MATCH(IF(LEN(TRIM(MID(A78,FIND(P$1,A78)+4,4)))&gt;3,0,TRIM(MID(A78,FIND(P$1,A78)+4,4))),Sheet2!A$2:A$8,0)),1,0)</f>
        <v>1</v>
      </c>
      <c r="Q78">
        <f t="shared" si="45"/>
        <v>1</v>
      </c>
      <c r="R78" s="1" t="str">
        <f t="shared" ref="R78:R79" si="61">MID(A78,FIND("pid:",A78)+4,13)</f>
        <v>933893768 hcl</v>
      </c>
      <c r="S78">
        <f t="shared" si="58"/>
        <v>1</v>
      </c>
    </row>
    <row r="79" spans="1:19" x14ac:dyDescent="0.2">
      <c r="A79" t="s">
        <v>111</v>
      </c>
      <c r="B79">
        <f t="shared" si="46"/>
        <v>1</v>
      </c>
      <c r="C79">
        <f t="shared" si="47"/>
        <v>7</v>
      </c>
      <c r="D79" t="str">
        <f t="shared" si="48"/>
        <v>Valid</v>
      </c>
      <c r="E79">
        <f t="shared" si="49"/>
        <v>1</v>
      </c>
      <c r="F79" t="str">
        <f t="shared" si="59"/>
        <v>1935</v>
      </c>
      <c r="G79">
        <f t="shared" si="50"/>
        <v>1</v>
      </c>
      <c r="H79" t="str">
        <f t="shared" si="60"/>
        <v>2017</v>
      </c>
      <c r="I79">
        <f t="shared" si="51"/>
        <v>1</v>
      </c>
      <c r="J79" t="str">
        <f t="shared" si="52"/>
        <v>158</v>
      </c>
      <c r="K79">
        <f t="shared" si="53"/>
        <v>1</v>
      </c>
      <c r="L79" t="str">
        <f t="shared" si="54"/>
        <v>cm</v>
      </c>
      <c r="M79">
        <f t="shared" si="55"/>
        <v>1</v>
      </c>
      <c r="N79" s="1" t="str">
        <f t="shared" si="56"/>
        <v>888785</v>
      </c>
      <c r="O79">
        <f t="shared" si="57"/>
        <v>1</v>
      </c>
      <c r="P79">
        <f>IF(ISNUMBER(MATCH(IF(LEN(TRIM(MID(A79,FIND(P$1,A79)+4,4)))&gt;3,0,TRIM(MID(A79,FIND(P$1,A79)+4,4))),Sheet2!A$2:A$8,0)),1,0)</f>
        <v>1</v>
      </c>
      <c r="Q79">
        <f t="shared" si="45"/>
        <v>1</v>
      </c>
      <c r="R79" s="1" t="str">
        <f t="shared" si="61"/>
        <v>331047535 cid</v>
      </c>
      <c r="S79">
        <f t="shared" si="58"/>
        <v>1</v>
      </c>
    </row>
    <row r="80" spans="1:19" x14ac:dyDescent="0.2">
      <c r="A80" t="s">
        <v>112</v>
      </c>
      <c r="B80">
        <f t="shared" si="46"/>
        <v>0</v>
      </c>
      <c r="C80">
        <f t="shared" si="47"/>
        <v>7</v>
      </c>
      <c r="D80" t="str">
        <f t="shared" si="48"/>
        <v>Valid</v>
      </c>
      <c r="E80">
        <f t="shared" si="49"/>
        <v>0</v>
      </c>
      <c r="G80">
        <f t="shared" si="50"/>
        <v>1</v>
      </c>
      <c r="I80">
        <f t="shared" si="51"/>
        <v>0</v>
      </c>
      <c r="J80" t="str">
        <f t="shared" si="52"/>
        <v>170</v>
      </c>
      <c r="K80">
        <f t="shared" si="53"/>
        <v>0</v>
      </c>
      <c r="L80" t="str">
        <f t="shared" si="54"/>
        <v>in</v>
      </c>
      <c r="M80">
        <f t="shared" si="55"/>
        <v>1</v>
      </c>
      <c r="N80">
        <f t="shared" si="56"/>
        <v>0</v>
      </c>
      <c r="O80">
        <f t="shared" si="57"/>
        <v>0</v>
      </c>
      <c r="P80">
        <f>IF(ISNUMBER(MATCH(IF(LEN(TRIM(MID(A80,FIND(P$1,A80)+4,4)))&gt;3,0,TRIM(MID(A80,FIND(P$1,A80)+4,4))),Sheet2!A$2:A$8,0)),1,0)</f>
        <v>0</v>
      </c>
      <c r="Q80">
        <f t="shared" si="45"/>
        <v>0</v>
      </c>
      <c r="R80"/>
      <c r="S80">
        <f t="shared" si="58"/>
        <v>0</v>
      </c>
    </row>
    <row r="81" spans="1:19" x14ac:dyDescent="0.2">
      <c r="A81" t="s">
        <v>113</v>
      </c>
      <c r="B81">
        <f t="shared" si="46"/>
        <v>0</v>
      </c>
      <c r="C81">
        <f t="shared" si="47"/>
        <v>7</v>
      </c>
      <c r="D81" t="str">
        <f t="shared" si="48"/>
        <v>Valid</v>
      </c>
      <c r="E81">
        <f t="shared" si="49"/>
        <v>1</v>
      </c>
      <c r="G81">
        <f t="shared" si="50"/>
        <v>0</v>
      </c>
      <c r="I81">
        <f t="shared" si="51"/>
        <v>0</v>
      </c>
      <c r="J81" t="str">
        <f t="shared" si="52"/>
        <v>68</v>
      </c>
      <c r="K81">
        <f t="shared" si="53"/>
        <v>0</v>
      </c>
      <c r="L81" t="str">
        <f t="shared" si="54"/>
        <v>cm</v>
      </c>
      <c r="M81">
        <f t="shared" si="55"/>
        <v>1</v>
      </c>
      <c r="N81" t="str">
        <f t="shared" si="56"/>
        <v>67dac3</v>
      </c>
      <c r="O81">
        <f t="shared" si="57"/>
        <v>1</v>
      </c>
      <c r="P81">
        <f>IF(ISNUMBER(MATCH(IF(LEN(TRIM(MID(A81,FIND(P$1,A81)+4,4)))&gt;3,0,TRIM(MID(A81,FIND(P$1,A81)+4,4))),Sheet2!A$2:A$8,0)),1,0)</f>
        <v>1</v>
      </c>
      <c r="Q81">
        <f t="shared" si="45"/>
        <v>1</v>
      </c>
      <c r="R81"/>
      <c r="S81">
        <f t="shared" si="58"/>
        <v>0</v>
      </c>
    </row>
    <row r="82" spans="1:19" x14ac:dyDescent="0.2">
      <c r="A82" t="s">
        <v>114</v>
      </c>
      <c r="B82">
        <f t="shared" si="46"/>
        <v>1</v>
      </c>
      <c r="C82">
        <f t="shared" si="47"/>
        <v>6</v>
      </c>
      <c r="D82" t="str">
        <f t="shared" si="48"/>
        <v>Invalid</v>
      </c>
      <c r="E82">
        <f t="shared" si="49"/>
        <v>1</v>
      </c>
      <c r="G82">
        <f t="shared" si="50"/>
        <v>0</v>
      </c>
      <c r="I82">
        <f t="shared" si="51"/>
        <v>0</v>
      </c>
      <c r="J82" t="str">
        <f t="shared" si="52"/>
        <v>75</v>
      </c>
      <c r="K82">
        <f t="shared" si="53"/>
        <v>0</v>
      </c>
      <c r="L82" t="str">
        <f t="shared" si="54"/>
        <v>cm</v>
      </c>
      <c r="M82">
        <f t="shared" si="55"/>
        <v>1</v>
      </c>
      <c r="N82" t="str">
        <f t="shared" si="56"/>
        <v>888785</v>
      </c>
      <c r="O82">
        <f t="shared" si="57"/>
        <v>1</v>
      </c>
      <c r="P82">
        <f>IF(ISNUMBER(MATCH(IF(LEN(TRIM(MID(A82,FIND(P$1,A82)+4,4)))&gt;3,0,TRIM(MID(A82,FIND(P$1,A82)+4,4))),Sheet2!A$2:A$8,0)),1,0)</f>
        <v>0</v>
      </c>
      <c r="Q82">
        <f t="shared" si="45"/>
        <v>0</v>
      </c>
      <c r="R82"/>
      <c r="S82">
        <f t="shared" si="58"/>
        <v>0</v>
      </c>
    </row>
    <row r="83" spans="1:19" x14ac:dyDescent="0.2">
      <c r="A83" t="s">
        <v>115</v>
      </c>
      <c r="B83">
        <f t="shared" si="46"/>
        <v>1</v>
      </c>
      <c r="C83">
        <f t="shared" si="47"/>
        <v>7</v>
      </c>
      <c r="D83" t="str">
        <f t="shared" si="48"/>
        <v>Valid</v>
      </c>
      <c r="E83">
        <f t="shared" si="49"/>
        <v>1</v>
      </c>
      <c r="F83" t="str">
        <f t="shared" ref="F83:F84" si="62">MID($A83,FIND(E$1,$A83)+4,4)</f>
        <v>1954</v>
      </c>
      <c r="G83">
        <f t="shared" si="50"/>
        <v>1</v>
      </c>
      <c r="H83" t="str">
        <f t="shared" ref="H83:H84" si="63">MID($A83,FIND(G$1,$A83)+4,4)</f>
        <v>2012</v>
      </c>
      <c r="I83">
        <f t="shared" si="51"/>
        <v>1</v>
      </c>
      <c r="J83" t="str">
        <f t="shared" si="52"/>
        <v>192</v>
      </c>
      <c r="K83">
        <f t="shared" si="53"/>
        <v>1</v>
      </c>
      <c r="L83" t="str">
        <f t="shared" si="54"/>
        <v>cm</v>
      </c>
      <c r="M83">
        <f t="shared" si="55"/>
        <v>1</v>
      </c>
      <c r="N83" s="1" t="str">
        <f t="shared" si="56"/>
        <v>733820</v>
      </c>
      <c r="O83">
        <f t="shared" si="57"/>
        <v>1</v>
      </c>
      <c r="P83">
        <f>IF(ISNUMBER(MATCH(IF(LEN(TRIM(MID(A83,FIND(P$1,A83)+4,4)))&gt;3,0,TRIM(MID(A83,FIND(P$1,A83)+4,4))),Sheet2!A$2:A$8,0)),1,0)</f>
        <v>1</v>
      </c>
      <c r="Q83">
        <f t="shared" si="45"/>
        <v>1</v>
      </c>
      <c r="R83" s="1" t="str">
        <f t="shared" ref="R83:R84" si="64">MID(A83,FIND("pid:",A83)+4,13)</f>
        <v>558076850 eyr</v>
      </c>
      <c r="S83">
        <f t="shared" si="58"/>
        <v>1</v>
      </c>
    </row>
    <row r="84" spans="1:19" x14ac:dyDescent="0.2">
      <c r="A84" t="s">
        <v>116</v>
      </c>
      <c r="B84">
        <f t="shared" si="46"/>
        <v>1</v>
      </c>
      <c r="C84">
        <f t="shared" si="47"/>
        <v>7</v>
      </c>
      <c r="D84" t="str">
        <f t="shared" si="48"/>
        <v>Valid</v>
      </c>
      <c r="E84">
        <f t="shared" si="49"/>
        <v>1</v>
      </c>
      <c r="F84" t="str">
        <f t="shared" si="62"/>
        <v>1990</v>
      </c>
      <c r="G84">
        <f t="shared" si="50"/>
        <v>1</v>
      </c>
      <c r="H84" t="str">
        <f t="shared" si="63"/>
        <v>2018</v>
      </c>
      <c r="I84">
        <f t="shared" si="51"/>
        <v>1</v>
      </c>
      <c r="J84" t="str">
        <f t="shared" si="52"/>
        <v>173</v>
      </c>
      <c r="K84">
        <f t="shared" si="53"/>
        <v>1</v>
      </c>
      <c r="L84" t="str">
        <f t="shared" si="54"/>
        <v>cm</v>
      </c>
      <c r="M84">
        <f t="shared" si="55"/>
        <v>1</v>
      </c>
      <c r="N84" s="1" t="str">
        <f t="shared" si="56"/>
        <v>602927</v>
      </c>
      <c r="O84">
        <f t="shared" si="57"/>
        <v>1</v>
      </c>
      <c r="P84">
        <f>IF(ISNUMBER(MATCH(IF(LEN(TRIM(MID(A84,FIND(P$1,A84)+4,4)))&gt;3,0,TRIM(MID(A84,FIND(P$1,A84)+4,4))),Sheet2!A$2:A$8,0)),1,0)</f>
        <v>1</v>
      </c>
      <c r="Q84">
        <f t="shared" si="45"/>
        <v>1</v>
      </c>
      <c r="R84" s="1" t="str">
        <f t="shared" si="64"/>
        <v>044961585 hcl</v>
      </c>
      <c r="S84">
        <f t="shared" si="58"/>
        <v>1</v>
      </c>
    </row>
    <row r="85" spans="1:19" x14ac:dyDescent="0.2">
      <c r="A85" t="s">
        <v>117</v>
      </c>
      <c r="B85">
        <f t="shared" si="46"/>
        <v>0</v>
      </c>
      <c r="C85">
        <f t="shared" si="47"/>
        <v>7</v>
      </c>
      <c r="D85" t="str">
        <f t="shared" si="48"/>
        <v>Valid</v>
      </c>
      <c r="E85">
        <f t="shared" si="49"/>
        <v>1</v>
      </c>
      <c r="G85">
        <f t="shared" si="50"/>
        <v>1</v>
      </c>
      <c r="I85">
        <f t="shared" si="51"/>
        <v>1</v>
      </c>
      <c r="J85" t="str">
        <f t="shared" si="52"/>
        <v>163</v>
      </c>
      <c r="K85">
        <f t="shared" si="53"/>
        <v>1</v>
      </c>
      <c r="L85" t="str">
        <f t="shared" si="54"/>
        <v>cm</v>
      </c>
      <c r="M85">
        <f t="shared" si="55"/>
        <v>1</v>
      </c>
      <c r="N85">
        <f t="shared" si="56"/>
        <v>0</v>
      </c>
      <c r="O85">
        <f t="shared" si="57"/>
        <v>0</v>
      </c>
      <c r="P85">
        <f>IF(ISNUMBER(MATCH(IF(LEN(TRIM(MID(A85,FIND(P$1,A85)+4,4)))&gt;3,0,TRIM(MID(A85,FIND(P$1,A85)+4,4))),Sheet2!A$2:A$8,0)),1,0)</f>
        <v>0</v>
      </c>
      <c r="Q85">
        <f t="shared" si="45"/>
        <v>1</v>
      </c>
      <c r="R85"/>
      <c r="S85">
        <f t="shared" si="58"/>
        <v>0</v>
      </c>
    </row>
    <row r="86" spans="1:19" x14ac:dyDescent="0.2">
      <c r="A86" t="s">
        <v>118</v>
      </c>
      <c r="B86">
        <f t="shared" si="46"/>
        <v>0</v>
      </c>
      <c r="C86">
        <f t="shared" si="47"/>
        <v>6</v>
      </c>
      <c r="D86" t="str">
        <f t="shared" si="48"/>
        <v>Invalid</v>
      </c>
      <c r="E86">
        <f t="shared" si="49"/>
        <v>0</v>
      </c>
      <c r="G86">
        <f t="shared" si="50"/>
        <v>0</v>
      </c>
      <c r="I86">
        <f t="shared" si="51"/>
        <v>0</v>
      </c>
      <c r="J86" t="str">
        <f t="shared" si="52"/>
        <v>161</v>
      </c>
      <c r="K86">
        <f t="shared" si="53"/>
        <v>0</v>
      </c>
      <c r="L86" t="str">
        <f t="shared" si="54"/>
        <v>in</v>
      </c>
      <c r="M86">
        <f t="shared" si="55"/>
        <v>1</v>
      </c>
      <c r="N86">
        <f t="shared" si="56"/>
        <v>0</v>
      </c>
      <c r="O86">
        <f t="shared" si="57"/>
        <v>0</v>
      </c>
      <c r="P86">
        <f>IF(ISNUMBER(MATCH(IF(LEN(TRIM(MID(A86,FIND(P$1,A86)+4,4)))&gt;3,0,TRIM(MID(A86,FIND(P$1,A86)+4,4))),Sheet2!A$2:A$8,0)),1,0)</f>
        <v>1</v>
      </c>
      <c r="Q86">
        <f t="shared" si="45"/>
        <v>0</v>
      </c>
      <c r="R86"/>
      <c r="S86">
        <f t="shared" si="58"/>
        <v>0</v>
      </c>
    </row>
    <row r="87" spans="1:19" x14ac:dyDescent="0.2">
      <c r="A87" t="s">
        <v>119</v>
      </c>
      <c r="B87">
        <f t="shared" si="46"/>
        <v>1</v>
      </c>
      <c r="C87">
        <f t="shared" si="47"/>
        <v>7</v>
      </c>
      <c r="D87" t="str">
        <f t="shared" si="48"/>
        <v>Valid</v>
      </c>
      <c r="E87">
        <f t="shared" si="49"/>
        <v>1</v>
      </c>
      <c r="F87" t="str">
        <f t="shared" ref="F87:F88" si="65">MID($A87,FIND(E$1,$A87)+4,4)</f>
        <v>1978</v>
      </c>
      <c r="G87">
        <f t="shared" si="50"/>
        <v>1</v>
      </c>
      <c r="H87" t="str">
        <f t="shared" ref="H87:H88" si="66">MID($A87,FIND(G$1,$A87)+4,4)</f>
        <v>2011</v>
      </c>
      <c r="I87">
        <f t="shared" si="51"/>
        <v>1</v>
      </c>
      <c r="J87" t="str">
        <f t="shared" si="52"/>
        <v>163</v>
      </c>
      <c r="K87">
        <f t="shared" si="53"/>
        <v>1</v>
      </c>
      <c r="L87" t="str">
        <f t="shared" si="54"/>
        <v>cm</v>
      </c>
      <c r="M87">
        <f t="shared" si="55"/>
        <v>1</v>
      </c>
      <c r="N87" s="1" t="str">
        <f t="shared" si="56"/>
        <v>341e13</v>
      </c>
      <c r="O87">
        <f t="shared" si="57"/>
        <v>1</v>
      </c>
      <c r="P87">
        <f>IF(ISNUMBER(MATCH(IF(LEN(TRIM(MID(A87,FIND(P$1,A87)+4,4)))&gt;3,0,TRIM(MID(A87,FIND(P$1,A87)+4,4))),Sheet2!A$2:A$8,0)),1,0)</f>
        <v>1</v>
      </c>
      <c r="Q87">
        <f t="shared" si="45"/>
        <v>1</v>
      </c>
      <c r="R87" s="1" t="str">
        <f t="shared" ref="R87:R88" si="67">MID(A87,FIND("pid:",A87)+4,13)</f>
        <v>855195796 ecl</v>
      </c>
      <c r="S87">
        <f t="shared" si="58"/>
        <v>1</v>
      </c>
    </row>
    <row r="88" spans="1:19" x14ac:dyDescent="0.2">
      <c r="A88" t="s">
        <v>14</v>
      </c>
      <c r="B88">
        <f t="shared" si="46"/>
        <v>0</v>
      </c>
      <c r="C88">
        <f t="shared" si="47"/>
        <v>7</v>
      </c>
      <c r="D88" t="str">
        <f t="shared" si="48"/>
        <v>Valid</v>
      </c>
      <c r="E88">
        <f t="shared" si="49"/>
        <v>1</v>
      </c>
      <c r="F88" t="str">
        <f t="shared" si="65"/>
        <v>1938</v>
      </c>
      <c r="G88">
        <f t="shared" si="50"/>
        <v>1</v>
      </c>
      <c r="H88" t="str">
        <f t="shared" si="66"/>
        <v>2018</v>
      </c>
      <c r="I88">
        <f t="shared" si="51"/>
        <v>1</v>
      </c>
      <c r="J88" t="str">
        <f t="shared" si="52"/>
        <v>178</v>
      </c>
      <c r="K88">
        <f t="shared" si="53"/>
        <v>1</v>
      </c>
      <c r="L88" t="str">
        <f t="shared" si="54"/>
        <v>cm</v>
      </c>
      <c r="M88">
        <f t="shared" si="55"/>
        <v>1</v>
      </c>
      <c r="N88" s="1" t="str">
        <f t="shared" si="56"/>
        <v>fffffd</v>
      </c>
      <c r="O88">
        <f t="shared" si="57"/>
        <v>1</v>
      </c>
      <c r="P88">
        <f>IF(ISNUMBER(MATCH(IF(LEN(TRIM(MID(A88,FIND(P$1,A88)+4,4)))&gt;3,0,TRIM(MID(A88,FIND(P$1,A88)+4,4))),Sheet2!A$2:A$8,0)),1,0)</f>
        <v>1</v>
      </c>
      <c r="Q88">
        <f t="shared" si="45"/>
        <v>1</v>
      </c>
      <c r="R88" s="1" t="str">
        <f t="shared" si="67"/>
        <v>065149883 byr</v>
      </c>
      <c r="S88">
        <f t="shared" si="58"/>
        <v>1</v>
      </c>
    </row>
    <row r="89" spans="1:19" x14ac:dyDescent="0.2">
      <c r="A89" t="s">
        <v>120</v>
      </c>
      <c r="B89">
        <f t="shared" si="46"/>
        <v>1</v>
      </c>
      <c r="C89">
        <f t="shared" si="47"/>
        <v>7</v>
      </c>
      <c r="D89" t="str">
        <f t="shared" si="48"/>
        <v>Valid</v>
      </c>
      <c r="E89">
        <f t="shared" si="49"/>
        <v>1</v>
      </c>
      <c r="G89">
        <f t="shared" si="50"/>
        <v>1</v>
      </c>
      <c r="I89">
        <f t="shared" si="51"/>
        <v>1</v>
      </c>
      <c r="J89" t="str">
        <f t="shared" si="52"/>
        <v>154</v>
      </c>
      <c r="K89">
        <f t="shared" si="53"/>
        <v>1</v>
      </c>
      <c r="L89" t="str">
        <f t="shared" si="54"/>
        <v>cm</v>
      </c>
      <c r="M89">
        <f t="shared" si="55"/>
        <v>1</v>
      </c>
      <c r="N89" t="str">
        <f t="shared" si="56"/>
        <v>7d3b0c</v>
      </c>
      <c r="O89">
        <f t="shared" si="57"/>
        <v>1</v>
      </c>
      <c r="P89">
        <f>IF(ISNUMBER(MATCH(IF(LEN(TRIM(MID(A89,FIND(P$1,A89)+4,4)))&gt;3,0,TRIM(MID(A89,FIND(P$1,A89)+4,4))),Sheet2!A$2:A$8,0)),1,0)</f>
        <v>1</v>
      </c>
      <c r="Q89">
        <f t="shared" si="45"/>
        <v>0</v>
      </c>
      <c r="R89"/>
      <c r="S89">
        <f t="shared" si="58"/>
        <v>0</v>
      </c>
    </row>
    <row r="90" spans="1:19" x14ac:dyDescent="0.2">
      <c r="A90" t="s">
        <v>121</v>
      </c>
      <c r="B90">
        <f t="shared" si="46"/>
        <v>0</v>
      </c>
      <c r="C90">
        <f t="shared" si="47"/>
        <v>7</v>
      </c>
      <c r="D90" t="str">
        <f t="shared" si="48"/>
        <v>Valid</v>
      </c>
      <c r="E90">
        <f t="shared" si="49"/>
        <v>1</v>
      </c>
      <c r="F90" t="str">
        <f>MID($A90,FIND(E$1,$A90)+4,4)</f>
        <v>1949</v>
      </c>
      <c r="G90">
        <f t="shared" si="50"/>
        <v>1</v>
      </c>
      <c r="H90" t="str">
        <f>MID($A90,FIND(G$1,$A90)+4,4)</f>
        <v>2013</v>
      </c>
      <c r="I90">
        <f t="shared" si="51"/>
        <v>1</v>
      </c>
      <c r="J90" t="str">
        <f t="shared" si="52"/>
        <v>155</v>
      </c>
      <c r="K90">
        <f t="shared" si="53"/>
        <v>1</v>
      </c>
      <c r="L90" t="str">
        <f t="shared" si="54"/>
        <v>cm</v>
      </c>
      <c r="M90">
        <f t="shared" si="55"/>
        <v>1</v>
      </c>
      <c r="N90" s="1" t="str">
        <f t="shared" si="56"/>
        <v>18171d</v>
      </c>
      <c r="O90">
        <f t="shared" si="57"/>
        <v>1</v>
      </c>
      <c r="P90">
        <f>IF(ISNUMBER(MATCH(IF(LEN(TRIM(MID(A90,FIND(P$1,A90)+4,4)))&gt;3,0,TRIM(MID(A90,FIND(P$1,A90)+4,4))),Sheet2!A$2:A$8,0)),1,0)</f>
        <v>1</v>
      </c>
      <c r="Q90">
        <f t="shared" si="45"/>
        <v>1</v>
      </c>
      <c r="R90" s="1" t="str">
        <f>MID(A90,FIND("pid:",A90)+4,13)</f>
        <v>131551626 iyr</v>
      </c>
      <c r="S90">
        <f t="shared" si="58"/>
        <v>1</v>
      </c>
    </row>
    <row r="91" spans="1:19" x14ac:dyDescent="0.2">
      <c r="A91" t="s">
        <v>122</v>
      </c>
      <c r="B91">
        <f t="shared" si="46"/>
        <v>1</v>
      </c>
      <c r="C91">
        <f t="shared" si="47"/>
        <v>6</v>
      </c>
      <c r="D91" t="str">
        <f t="shared" si="48"/>
        <v>Invalid</v>
      </c>
      <c r="E91">
        <f t="shared" si="49"/>
        <v>1</v>
      </c>
      <c r="G91">
        <f t="shared" si="50"/>
        <v>1</v>
      </c>
      <c r="I91">
        <f t="shared" si="51"/>
        <v>1</v>
      </c>
      <c r="J91" t="str">
        <f t="shared" si="52"/>
        <v>175</v>
      </c>
      <c r="K91">
        <f t="shared" si="53"/>
        <v>1</v>
      </c>
      <c r="L91" t="str">
        <f t="shared" si="54"/>
        <v>cm</v>
      </c>
      <c r="M91">
        <f t="shared" si="55"/>
        <v>1</v>
      </c>
      <c r="N91" t="str">
        <f t="shared" si="56"/>
        <v>18171d</v>
      </c>
      <c r="O91">
        <f t="shared" si="57"/>
        <v>1</v>
      </c>
      <c r="P91">
        <f>IF(ISNUMBER(MATCH(IF(LEN(TRIM(MID(A91,FIND(P$1,A91)+4,4)))&gt;3,0,TRIM(MID(A91,FIND(P$1,A91)+4,4))),Sheet2!A$2:A$8,0)),1,0)</f>
        <v>0</v>
      </c>
      <c r="Q91">
        <f t="shared" si="45"/>
        <v>1</v>
      </c>
      <c r="R91"/>
      <c r="S91">
        <f t="shared" si="58"/>
        <v>0</v>
      </c>
    </row>
    <row r="92" spans="1:19" x14ac:dyDescent="0.2">
      <c r="A92" t="s">
        <v>15</v>
      </c>
      <c r="B92">
        <f t="shared" si="46"/>
        <v>1</v>
      </c>
      <c r="C92">
        <f t="shared" si="47"/>
        <v>7</v>
      </c>
      <c r="D92" t="str">
        <f t="shared" si="48"/>
        <v>Valid</v>
      </c>
      <c r="E92">
        <f t="shared" si="49"/>
        <v>1</v>
      </c>
      <c r="F92" t="str">
        <f t="shared" ref="F92:F93" si="68">MID($A92,FIND(E$1,$A92)+4,4)</f>
        <v>1921</v>
      </c>
      <c r="G92">
        <f t="shared" si="50"/>
        <v>1</v>
      </c>
      <c r="H92" t="str">
        <f t="shared" ref="H92:H93" si="69">MID($A92,FIND(G$1,$A92)+4,4)</f>
        <v>2014</v>
      </c>
      <c r="I92">
        <f t="shared" si="51"/>
        <v>1</v>
      </c>
      <c r="J92" t="str">
        <f t="shared" si="52"/>
        <v>176</v>
      </c>
      <c r="K92">
        <f t="shared" si="53"/>
        <v>1</v>
      </c>
      <c r="L92" t="str">
        <f t="shared" si="54"/>
        <v>cm</v>
      </c>
      <c r="M92">
        <f t="shared" si="55"/>
        <v>1</v>
      </c>
      <c r="N92" s="1" t="str">
        <f t="shared" si="56"/>
        <v>cfa07d</v>
      </c>
      <c r="O92">
        <f t="shared" si="57"/>
        <v>1</v>
      </c>
      <c r="P92">
        <f>IF(ISNUMBER(MATCH(IF(LEN(TRIM(MID(A92,FIND(P$1,A92)+4,4)))&gt;3,0,TRIM(MID(A92,FIND(P$1,A92)+4,4))),Sheet2!A$2:A$8,0)),1,0)</f>
        <v>1</v>
      </c>
      <c r="Q92">
        <f t="shared" si="45"/>
        <v>1</v>
      </c>
      <c r="R92" s="1" t="str">
        <f t="shared" ref="R92:R93" si="70">MID(A92,FIND("pid:",A92)+4,13)</f>
        <v>719127279 ecl</v>
      </c>
      <c r="S92">
        <f t="shared" si="58"/>
        <v>1</v>
      </c>
    </row>
    <row r="93" spans="1:19" x14ac:dyDescent="0.2">
      <c r="A93" t="s">
        <v>123</v>
      </c>
      <c r="B93">
        <f t="shared" si="46"/>
        <v>1</v>
      </c>
      <c r="C93">
        <f t="shared" si="47"/>
        <v>7</v>
      </c>
      <c r="D93" t="str">
        <f t="shared" si="48"/>
        <v>Valid</v>
      </c>
      <c r="E93">
        <f t="shared" si="49"/>
        <v>1</v>
      </c>
      <c r="F93" t="str">
        <f t="shared" si="68"/>
        <v>1976</v>
      </c>
      <c r="G93">
        <f t="shared" si="50"/>
        <v>1</v>
      </c>
      <c r="H93" t="str">
        <f t="shared" si="69"/>
        <v>2019</v>
      </c>
      <c r="I93">
        <f t="shared" si="51"/>
        <v>1</v>
      </c>
      <c r="J93" t="str">
        <f t="shared" si="52"/>
        <v>182</v>
      </c>
      <c r="K93">
        <f t="shared" si="53"/>
        <v>1</v>
      </c>
      <c r="L93" t="str">
        <f t="shared" si="54"/>
        <v>cm</v>
      </c>
      <c r="M93">
        <f t="shared" si="55"/>
        <v>1</v>
      </c>
      <c r="N93" s="1" t="str">
        <f t="shared" si="56"/>
        <v>602927</v>
      </c>
      <c r="O93">
        <f t="shared" si="57"/>
        <v>1</v>
      </c>
      <c r="P93">
        <f>IF(ISNUMBER(MATCH(IF(LEN(TRIM(MID(A93,FIND(P$1,A93)+4,4)))&gt;3,0,TRIM(MID(A93,FIND(P$1,A93)+4,4))),Sheet2!A$2:A$8,0)),1,0)</f>
        <v>1</v>
      </c>
      <c r="Q93">
        <f t="shared" si="45"/>
        <v>1</v>
      </c>
      <c r="R93" s="1" t="str">
        <f t="shared" si="70"/>
        <v>534666141 iyr</v>
      </c>
      <c r="S93">
        <f t="shared" si="58"/>
        <v>1</v>
      </c>
    </row>
    <row r="94" spans="1:19" x14ac:dyDescent="0.2">
      <c r="A94" t="s">
        <v>124</v>
      </c>
      <c r="B94">
        <f t="shared" si="46"/>
        <v>0</v>
      </c>
      <c r="C94">
        <f t="shared" si="47"/>
        <v>7</v>
      </c>
      <c r="D94" t="str">
        <f t="shared" si="48"/>
        <v>Valid</v>
      </c>
      <c r="E94">
        <f t="shared" si="49"/>
        <v>0</v>
      </c>
      <c r="G94">
        <f t="shared" si="50"/>
        <v>0</v>
      </c>
      <c r="I94">
        <f t="shared" si="51"/>
        <v>0</v>
      </c>
      <c r="J94">
        <f t="shared" si="52"/>
        <v>0</v>
      </c>
      <c r="K94">
        <f t="shared" si="53"/>
        <v>0</v>
      </c>
      <c r="L94">
        <f t="shared" si="54"/>
        <v>0</v>
      </c>
      <c r="M94">
        <f t="shared" si="55"/>
        <v>0</v>
      </c>
      <c r="N94">
        <f t="shared" si="56"/>
        <v>0</v>
      </c>
      <c r="O94">
        <f t="shared" si="57"/>
        <v>0</v>
      </c>
      <c r="P94">
        <f>IF(ISNUMBER(MATCH(IF(LEN(TRIM(MID(A94,FIND(P$1,A94)+4,4)))&gt;3,0,TRIM(MID(A94,FIND(P$1,A94)+4,4))),Sheet2!A$2:A$8,0)),1,0)</f>
        <v>0</v>
      </c>
      <c r="Q94">
        <f t="shared" si="45"/>
        <v>0</v>
      </c>
      <c r="R94"/>
      <c r="S94">
        <f t="shared" si="58"/>
        <v>0</v>
      </c>
    </row>
    <row r="95" spans="1:19" x14ac:dyDescent="0.2">
      <c r="A95" t="s">
        <v>125</v>
      </c>
      <c r="B95">
        <f t="shared" si="46"/>
        <v>1</v>
      </c>
      <c r="C95">
        <f t="shared" si="47"/>
        <v>7</v>
      </c>
      <c r="D95" t="str">
        <f t="shared" si="48"/>
        <v>Valid</v>
      </c>
      <c r="E95">
        <f t="shared" si="49"/>
        <v>1</v>
      </c>
      <c r="G95">
        <f t="shared" si="50"/>
        <v>1</v>
      </c>
      <c r="I95">
        <f t="shared" si="51"/>
        <v>1</v>
      </c>
      <c r="J95" t="str">
        <f t="shared" si="52"/>
        <v>67</v>
      </c>
      <c r="K95">
        <f t="shared" si="53"/>
        <v>1</v>
      </c>
      <c r="L95" t="str">
        <f t="shared" si="54"/>
        <v>in</v>
      </c>
      <c r="M95">
        <f t="shared" si="55"/>
        <v>1</v>
      </c>
      <c r="N95">
        <f t="shared" si="56"/>
        <v>0</v>
      </c>
      <c r="O95">
        <f t="shared" si="57"/>
        <v>0</v>
      </c>
      <c r="P95">
        <f>IF(ISNUMBER(MATCH(IF(LEN(TRIM(MID(A95,FIND(P$1,A95)+4,4)))&gt;3,0,TRIM(MID(A95,FIND(P$1,A95)+4,4))),Sheet2!A$2:A$8,0)),1,0)</f>
        <v>1</v>
      </c>
      <c r="Q95">
        <f t="shared" si="45"/>
        <v>1</v>
      </c>
      <c r="R95"/>
      <c r="S95">
        <f t="shared" si="58"/>
        <v>0</v>
      </c>
    </row>
    <row r="96" spans="1:19" x14ac:dyDescent="0.2">
      <c r="A96" t="s">
        <v>126</v>
      </c>
      <c r="B96">
        <f t="shared" si="46"/>
        <v>0</v>
      </c>
      <c r="C96">
        <f t="shared" si="47"/>
        <v>6</v>
      </c>
      <c r="D96" t="str">
        <f t="shared" si="48"/>
        <v>Invalid</v>
      </c>
      <c r="E96">
        <f t="shared" si="49"/>
        <v>0</v>
      </c>
      <c r="G96">
        <f t="shared" si="50"/>
        <v>0</v>
      </c>
      <c r="I96">
        <f t="shared" si="51"/>
        <v>1</v>
      </c>
      <c r="J96" t="str">
        <f t="shared" si="52"/>
        <v>177</v>
      </c>
      <c r="K96">
        <f t="shared" si="53"/>
        <v>0</v>
      </c>
      <c r="L96" t="str">
        <f t="shared" si="54"/>
        <v>in</v>
      </c>
      <c r="M96">
        <f t="shared" si="55"/>
        <v>1</v>
      </c>
      <c r="N96">
        <f t="shared" si="56"/>
        <v>0</v>
      </c>
      <c r="O96">
        <f t="shared" si="57"/>
        <v>0</v>
      </c>
      <c r="P96">
        <f>IF(ISNUMBER(MATCH(IF(LEN(TRIM(MID(A96,FIND(P$1,A96)+4,4)))&gt;3,0,TRIM(MID(A96,FIND(P$1,A96)+4,4))),Sheet2!A$2:A$8,0)),1,0)</f>
        <v>0</v>
      </c>
      <c r="Q96">
        <f t="shared" si="45"/>
        <v>0</v>
      </c>
      <c r="R96"/>
      <c r="S96">
        <f t="shared" si="58"/>
        <v>0</v>
      </c>
    </row>
    <row r="97" spans="1:19" x14ac:dyDescent="0.2">
      <c r="A97" t="s">
        <v>127</v>
      </c>
      <c r="B97">
        <f t="shared" si="46"/>
        <v>0</v>
      </c>
      <c r="C97">
        <f t="shared" si="47"/>
        <v>6</v>
      </c>
      <c r="D97" t="str">
        <f t="shared" si="48"/>
        <v>Invalid</v>
      </c>
      <c r="E97">
        <f t="shared" si="49"/>
        <v>1</v>
      </c>
      <c r="G97">
        <f t="shared" si="50"/>
        <v>0</v>
      </c>
      <c r="I97">
        <f t="shared" si="51"/>
        <v>0</v>
      </c>
      <c r="J97" t="str">
        <f t="shared" si="52"/>
        <v>159</v>
      </c>
      <c r="K97">
        <f t="shared" si="53"/>
        <v>1</v>
      </c>
      <c r="L97" t="str">
        <f t="shared" si="54"/>
        <v>cm</v>
      </c>
      <c r="M97">
        <f t="shared" si="55"/>
        <v>1</v>
      </c>
      <c r="N97" t="str">
        <f t="shared" si="56"/>
        <v>6b5442</v>
      </c>
      <c r="O97">
        <f t="shared" si="57"/>
        <v>1</v>
      </c>
      <c r="P97">
        <f>IF(ISNUMBER(MATCH(IF(LEN(TRIM(MID(A97,FIND(P$1,A97)+4,4)))&gt;3,0,TRIM(MID(A97,FIND(P$1,A97)+4,4))),Sheet2!A$2:A$8,0)),1,0)</f>
        <v>1</v>
      </c>
      <c r="Q97">
        <f t="shared" si="45"/>
        <v>0</v>
      </c>
      <c r="R97"/>
      <c r="S97">
        <f t="shared" si="58"/>
        <v>0</v>
      </c>
    </row>
    <row r="98" spans="1:19" x14ac:dyDescent="0.2">
      <c r="A98" t="s">
        <v>128</v>
      </c>
      <c r="B98">
        <f t="shared" si="46"/>
        <v>1</v>
      </c>
      <c r="C98">
        <f t="shared" si="47"/>
        <v>7</v>
      </c>
      <c r="D98" t="str">
        <f t="shared" si="48"/>
        <v>Valid</v>
      </c>
      <c r="E98">
        <f t="shared" si="49"/>
        <v>1</v>
      </c>
      <c r="F98" t="str">
        <f>MID($A98,FIND(E$1,$A98)+4,4)</f>
        <v>1952</v>
      </c>
      <c r="G98">
        <f t="shared" si="50"/>
        <v>1</v>
      </c>
      <c r="H98" t="str">
        <f>MID($A98,FIND(G$1,$A98)+4,4)</f>
        <v>2019</v>
      </c>
      <c r="I98">
        <f t="shared" si="51"/>
        <v>1</v>
      </c>
      <c r="J98" t="str">
        <f t="shared" si="52"/>
        <v>163</v>
      </c>
      <c r="K98">
        <f t="shared" si="53"/>
        <v>1</v>
      </c>
      <c r="L98" t="str">
        <f t="shared" si="54"/>
        <v>cm</v>
      </c>
      <c r="M98">
        <f t="shared" si="55"/>
        <v>1</v>
      </c>
      <c r="N98" s="1" t="str">
        <f t="shared" si="56"/>
        <v>888785</v>
      </c>
      <c r="O98">
        <f t="shared" si="57"/>
        <v>1</v>
      </c>
      <c r="P98">
        <f>IF(ISNUMBER(MATCH(IF(LEN(TRIM(MID(A98,FIND(P$1,A98)+4,4)))&gt;3,0,TRIM(MID(A98,FIND(P$1,A98)+4,4))),Sheet2!A$2:A$8,0)),1,0)</f>
        <v>1</v>
      </c>
      <c r="Q98">
        <f t="shared" si="45"/>
        <v>1</v>
      </c>
      <c r="R98" s="1" t="str">
        <f>MID(A98,FIND("pid:",A98)+4,13)</f>
        <v>811866600 byr</v>
      </c>
      <c r="S98">
        <f t="shared" si="58"/>
        <v>1</v>
      </c>
    </row>
    <row r="99" spans="1:19" x14ac:dyDescent="0.2">
      <c r="A99" t="s">
        <v>129</v>
      </c>
      <c r="B99">
        <f t="shared" si="46"/>
        <v>0</v>
      </c>
      <c r="C99">
        <f t="shared" si="47"/>
        <v>7</v>
      </c>
      <c r="D99" t="str">
        <f t="shared" si="48"/>
        <v>Valid</v>
      </c>
      <c r="E99">
        <f t="shared" si="49"/>
        <v>1</v>
      </c>
      <c r="G99">
        <f t="shared" si="50"/>
        <v>1</v>
      </c>
      <c r="I99">
        <f t="shared" si="51"/>
        <v>1</v>
      </c>
      <c r="J99" t="str">
        <f t="shared" si="52"/>
        <v>190</v>
      </c>
      <c r="K99">
        <f t="shared" si="53"/>
        <v>1</v>
      </c>
      <c r="L99" t="str">
        <f t="shared" si="54"/>
        <v>cm</v>
      </c>
      <c r="M99">
        <f t="shared" si="55"/>
        <v>1</v>
      </c>
      <c r="N99" t="str">
        <f t="shared" si="56"/>
        <v>7d3b0c</v>
      </c>
      <c r="O99">
        <f t="shared" si="57"/>
        <v>1</v>
      </c>
      <c r="P99">
        <f>IF(ISNUMBER(MATCH(IF(LEN(TRIM(MID(A99,FIND(P$1,A99)+4,4)))&gt;3,0,TRIM(MID(A99,FIND(P$1,A99)+4,4))),Sheet2!A$2:A$8,0)),1,0)</f>
        <v>0</v>
      </c>
      <c r="Q99">
        <f t="shared" si="45"/>
        <v>0</v>
      </c>
      <c r="R99"/>
      <c r="S99">
        <f t="shared" si="58"/>
        <v>0</v>
      </c>
    </row>
    <row r="100" spans="1:19" x14ac:dyDescent="0.2">
      <c r="A100" t="s">
        <v>130</v>
      </c>
      <c r="B100">
        <f t="shared" si="46"/>
        <v>1</v>
      </c>
      <c r="C100">
        <f t="shared" si="47"/>
        <v>6</v>
      </c>
      <c r="D100" t="str">
        <f t="shared" si="48"/>
        <v>Invalid</v>
      </c>
      <c r="E100">
        <f t="shared" si="49"/>
        <v>1</v>
      </c>
      <c r="G100">
        <f t="shared" si="50"/>
        <v>1</v>
      </c>
      <c r="I100">
        <f t="shared" si="51"/>
        <v>1</v>
      </c>
      <c r="J100">
        <f t="shared" si="52"/>
        <v>0</v>
      </c>
      <c r="K100">
        <f t="shared" si="53"/>
        <v>0</v>
      </c>
      <c r="L100">
        <f t="shared" si="54"/>
        <v>0</v>
      </c>
      <c r="M100">
        <f t="shared" si="55"/>
        <v>0</v>
      </c>
      <c r="N100" t="str">
        <f t="shared" si="56"/>
        <v>602927</v>
      </c>
      <c r="O100">
        <f t="shared" si="57"/>
        <v>1</v>
      </c>
      <c r="P100">
        <f>IF(ISNUMBER(MATCH(IF(LEN(TRIM(MID(A100,FIND(P$1,A100)+4,4)))&gt;3,0,TRIM(MID(A100,FIND(P$1,A100)+4,4))),Sheet2!A$2:A$8,0)),1,0)</f>
        <v>1</v>
      </c>
      <c r="Q100">
        <f t="shared" si="45"/>
        <v>1</v>
      </c>
      <c r="R100"/>
      <c r="S100">
        <f t="shared" si="58"/>
        <v>0</v>
      </c>
    </row>
    <row r="101" spans="1:19" x14ac:dyDescent="0.2">
      <c r="A101" t="s">
        <v>131</v>
      </c>
      <c r="B101">
        <f t="shared" si="46"/>
        <v>1</v>
      </c>
      <c r="C101">
        <f t="shared" si="47"/>
        <v>7</v>
      </c>
      <c r="D101" t="str">
        <f t="shared" si="48"/>
        <v>Valid</v>
      </c>
      <c r="E101">
        <f t="shared" si="49"/>
        <v>1</v>
      </c>
      <c r="F101" t="str">
        <f t="shared" ref="F101:F102" si="71">MID($A101,FIND(E$1,$A101)+4,4)</f>
        <v>1999</v>
      </c>
      <c r="G101">
        <f t="shared" si="50"/>
        <v>1</v>
      </c>
      <c r="H101" t="str">
        <f t="shared" ref="H101:H102" si="72">MID($A101,FIND(G$1,$A101)+4,4)</f>
        <v>2015</v>
      </c>
      <c r="I101">
        <f t="shared" si="51"/>
        <v>1</v>
      </c>
      <c r="J101" t="str">
        <f t="shared" si="52"/>
        <v>179</v>
      </c>
      <c r="K101">
        <f t="shared" si="53"/>
        <v>1</v>
      </c>
      <c r="L101" t="str">
        <f t="shared" si="54"/>
        <v>cm</v>
      </c>
      <c r="M101">
        <f t="shared" si="55"/>
        <v>1</v>
      </c>
      <c r="N101" s="1" t="str">
        <f t="shared" si="56"/>
        <v>623a2f</v>
      </c>
      <c r="O101">
        <f t="shared" si="57"/>
        <v>1</v>
      </c>
      <c r="P101">
        <f>IF(ISNUMBER(MATCH(IF(LEN(TRIM(MID(A101,FIND(P$1,A101)+4,4)))&gt;3,0,TRIM(MID(A101,FIND(P$1,A101)+4,4))),Sheet2!A$2:A$8,0)),1,0)</f>
        <v>1</v>
      </c>
      <c r="Q101">
        <f t="shared" si="45"/>
        <v>1</v>
      </c>
      <c r="R101" s="1" t="str">
        <f t="shared" ref="R101:R102" si="73">MID(A101,FIND("pid:",A101)+4,13)</f>
        <v>583448566 byr</v>
      </c>
      <c r="S101">
        <f t="shared" si="58"/>
        <v>1</v>
      </c>
    </row>
    <row r="102" spans="1:19" x14ac:dyDescent="0.2">
      <c r="A102" t="s">
        <v>132</v>
      </c>
      <c r="B102">
        <f t="shared" si="46"/>
        <v>0</v>
      </c>
      <c r="C102">
        <f t="shared" si="47"/>
        <v>7</v>
      </c>
      <c r="D102" t="str">
        <f t="shared" si="48"/>
        <v>Valid</v>
      </c>
      <c r="E102">
        <f t="shared" si="49"/>
        <v>1</v>
      </c>
      <c r="F102" t="str">
        <f t="shared" si="71"/>
        <v>1997</v>
      </c>
      <c r="G102">
        <f t="shared" si="50"/>
        <v>1</v>
      </c>
      <c r="H102" t="str">
        <f t="shared" si="72"/>
        <v>2013</v>
      </c>
      <c r="I102">
        <f t="shared" si="51"/>
        <v>1</v>
      </c>
      <c r="J102" t="str">
        <f t="shared" si="52"/>
        <v>179</v>
      </c>
      <c r="K102">
        <f t="shared" si="53"/>
        <v>1</v>
      </c>
      <c r="L102" t="str">
        <f t="shared" si="54"/>
        <v>cm</v>
      </c>
      <c r="M102">
        <f t="shared" si="55"/>
        <v>1</v>
      </c>
      <c r="N102" s="1" t="str">
        <f t="shared" si="56"/>
        <v>95766f</v>
      </c>
      <c r="O102">
        <f t="shared" si="57"/>
        <v>1</v>
      </c>
      <c r="P102">
        <f>IF(ISNUMBER(MATCH(IF(LEN(TRIM(MID(A102,FIND(P$1,A102)+4,4)))&gt;3,0,TRIM(MID(A102,FIND(P$1,A102)+4,4))),Sheet2!A$2:A$8,0)),1,0)</f>
        <v>1</v>
      </c>
      <c r="Q102">
        <f t="shared" si="45"/>
        <v>1</v>
      </c>
      <c r="R102" s="1" t="str">
        <f t="shared" si="73"/>
        <v>620956072 byr</v>
      </c>
      <c r="S102">
        <f t="shared" si="58"/>
        <v>1</v>
      </c>
    </row>
    <row r="103" spans="1:19" x14ac:dyDescent="0.2">
      <c r="A103" t="s">
        <v>16</v>
      </c>
      <c r="B103">
        <f t="shared" si="46"/>
        <v>1</v>
      </c>
      <c r="C103">
        <f t="shared" si="47"/>
        <v>7</v>
      </c>
      <c r="D103" t="str">
        <f t="shared" si="48"/>
        <v>Valid</v>
      </c>
      <c r="E103">
        <f t="shared" si="49"/>
        <v>1</v>
      </c>
      <c r="G103">
        <f t="shared" si="50"/>
        <v>0</v>
      </c>
      <c r="I103">
        <f t="shared" si="51"/>
        <v>0</v>
      </c>
      <c r="J103" t="str">
        <f t="shared" si="52"/>
        <v>193</v>
      </c>
      <c r="K103">
        <f t="shared" si="53"/>
        <v>1</v>
      </c>
      <c r="L103" t="str">
        <f t="shared" si="54"/>
        <v>cm</v>
      </c>
      <c r="M103">
        <f t="shared" si="55"/>
        <v>1</v>
      </c>
      <c r="N103" t="str">
        <f t="shared" si="56"/>
        <v>fffffd</v>
      </c>
      <c r="O103">
        <f t="shared" si="57"/>
        <v>1</v>
      </c>
      <c r="P103">
        <f>IF(ISNUMBER(MATCH(IF(LEN(TRIM(MID(A103,FIND(P$1,A103)+4,4)))&gt;3,0,TRIM(MID(A103,FIND(P$1,A103)+4,4))),Sheet2!A$2:A$8,0)),1,0)</f>
        <v>1</v>
      </c>
      <c r="Q103">
        <f t="shared" si="45"/>
        <v>1</v>
      </c>
      <c r="R103"/>
      <c r="S103">
        <f t="shared" si="58"/>
        <v>0</v>
      </c>
    </row>
    <row r="104" spans="1:19" x14ac:dyDescent="0.2">
      <c r="A104" t="s">
        <v>133</v>
      </c>
      <c r="B104">
        <f t="shared" si="46"/>
        <v>0</v>
      </c>
      <c r="C104">
        <f t="shared" si="47"/>
        <v>7</v>
      </c>
      <c r="D104" t="str">
        <f t="shared" si="48"/>
        <v>Valid</v>
      </c>
      <c r="E104">
        <f t="shared" si="49"/>
        <v>1</v>
      </c>
      <c r="F104" t="str">
        <f t="shared" ref="F104:F106" si="74">MID($A104,FIND(E$1,$A104)+4,4)</f>
        <v>1950</v>
      </c>
      <c r="G104">
        <f t="shared" si="50"/>
        <v>1</v>
      </c>
      <c r="H104" t="str">
        <f t="shared" ref="H104:H106" si="75">MID($A104,FIND(G$1,$A104)+4,4)</f>
        <v>2017</v>
      </c>
      <c r="I104">
        <f t="shared" si="51"/>
        <v>1</v>
      </c>
      <c r="J104" t="str">
        <f t="shared" si="52"/>
        <v>155</v>
      </c>
      <c r="K104">
        <f t="shared" si="53"/>
        <v>1</v>
      </c>
      <c r="L104" t="str">
        <f t="shared" si="54"/>
        <v>cm</v>
      </c>
      <c r="M104">
        <f t="shared" si="55"/>
        <v>1</v>
      </c>
      <c r="N104" s="1" t="str">
        <f t="shared" si="56"/>
        <v>733820</v>
      </c>
      <c r="O104">
        <f t="shared" si="57"/>
        <v>1</v>
      </c>
      <c r="P104">
        <f>IF(ISNUMBER(MATCH(IF(LEN(TRIM(MID(A104,FIND(P$1,A104)+4,4)))&gt;3,0,TRIM(MID(A104,FIND(P$1,A104)+4,4))),Sheet2!A$2:A$8,0)),1,0)</f>
        <v>1</v>
      </c>
      <c r="Q104">
        <f t="shared" si="45"/>
        <v>1</v>
      </c>
      <c r="R104" s="1" t="str">
        <f t="shared" ref="R104:R106" si="76">MID(A104,FIND("pid:",A104)+4,13)</f>
        <v>605542221</v>
      </c>
      <c r="S104">
        <f t="shared" si="58"/>
        <v>1</v>
      </c>
    </row>
    <row r="105" spans="1:19" x14ac:dyDescent="0.2">
      <c r="A105" t="s">
        <v>134</v>
      </c>
      <c r="B105">
        <f t="shared" si="46"/>
        <v>0</v>
      </c>
      <c r="C105">
        <f t="shared" si="47"/>
        <v>7</v>
      </c>
      <c r="D105" t="str">
        <f t="shared" si="48"/>
        <v>Valid</v>
      </c>
      <c r="E105">
        <f t="shared" si="49"/>
        <v>1</v>
      </c>
      <c r="F105" t="str">
        <f t="shared" si="74"/>
        <v>1930</v>
      </c>
      <c r="G105">
        <f t="shared" si="50"/>
        <v>1</v>
      </c>
      <c r="H105" t="str">
        <f t="shared" si="75"/>
        <v>2019</v>
      </c>
      <c r="I105">
        <f t="shared" si="51"/>
        <v>1</v>
      </c>
      <c r="J105" t="str">
        <f t="shared" si="52"/>
        <v>171</v>
      </c>
      <c r="K105">
        <f t="shared" si="53"/>
        <v>1</v>
      </c>
      <c r="L105" t="str">
        <f t="shared" si="54"/>
        <v>cm</v>
      </c>
      <c r="M105">
        <f t="shared" si="55"/>
        <v>1</v>
      </c>
      <c r="N105" s="1" t="str">
        <f t="shared" si="56"/>
        <v>a6ef22</v>
      </c>
      <c r="O105">
        <f t="shared" si="57"/>
        <v>1</v>
      </c>
      <c r="P105">
        <f>IF(ISNUMBER(MATCH(IF(LEN(TRIM(MID(A105,FIND(P$1,A105)+4,4)))&gt;3,0,TRIM(MID(A105,FIND(P$1,A105)+4,4))),Sheet2!A$2:A$8,0)),1,0)</f>
        <v>1</v>
      </c>
      <c r="Q105">
        <f t="shared" si="45"/>
        <v>1</v>
      </c>
      <c r="R105" s="1" t="str">
        <f t="shared" si="76"/>
        <v>294449839</v>
      </c>
      <c r="S105">
        <f t="shared" si="58"/>
        <v>1</v>
      </c>
    </row>
    <row r="106" spans="1:19" x14ac:dyDescent="0.2">
      <c r="A106" t="s">
        <v>135</v>
      </c>
      <c r="B106">
        <f t="shared" si="46"/>
        <v>1</v>
      </c>
      <c r="C106">
        <f t="shared" si="47"/>
        <v>7</v>
      </c>
      <c r="D106" t="str">
        <f t="shared" si="48"/>
        <v>Valid</v>
      </c>
      <c r="E106">
        <f t="shared" si="49"/>
        <v>1</v>
      </c>
      <c r="F106" t="str">
        <f t="shared" si="74"/>
        <v>1940</v>
      </c>
      <c r="G106">
        <f t="shared" si="50"/>
        <v>1</v>
      </c>
      <c r="H106" t="str">
        <f t="shared" si="75"/>
        <v>2018</v>
      </c>
      <c r="I106">
        <f t="shared" si="51"/>
        <v>1</v>
      </c>
      <c r="J106" t="str">
        <f t="shared" si="52"/>
        <v>150</v>
      </c>
      <c r="K106">
        <f t="shared" si="53"/>
        <v>1</v>
      </c>
      <c r="L106" t="str">
        <f t="shared" si="54"/>
        <v>cm</v>
      </c>
      <c r="M106">
        <f t="shared" si="55"/>
        <v>1</v>
      </c>
      <c r="N106" s="1" t="str">
        <f t="shared" si="56"/>
        <v>cfa07d</v>
      </c>
      <c r="O106">
        <f t="shared" si="57"/>
        <v>1</v>
      </c>
      <c r="P106">
        <f>IF(ISNUMBER(MATCH(IF(LEN(TRIM(MID(A106,FIND(P$1,A106)+4,4)))&gt;3,0,TRIM(MID(A106,FIND(P$1,A106)+4,4))),Sheet2!A$2:A$8,0)),1,0)</f>
        <v>1</v>
      </c>
      <c r="Q106">
        <f t="shared" si="45"/>
        <v>1</v>
      </c>
      <c r="R106" s="1" t="str">
        <f t="shared" si="76"/>
        <v>480248391 hgt</v>
      </c>
      <c r="S106">
        <f t="shared" si="58"/>
        <v>1</v>
      </c>
    </row>
    <row r="107" spans="1:19" x14ac:dyDescent="0.2">
      <c r="A107" t="s">
        <v>136</v>
      </c>
      <c r="B107">
        <f t="shared" si="46"/>
        <v>0</v>
      </c>
      <c r="C107">
        <f t="shared" si="47"/>
        <v>7</v>
      </c>
      <c r="D107" t="str">
        <f t="shared" si="48"/>
        <v>Valid</v>
      </c>
      <c r="E107">
        <f t="shared" si="49"/>
        <v>1</v>
      </c>
      <c r="G107">
        <f t="shared" si="50"/>
        <v>0</v>
      </c>
      <c r="I107">
        <f t="shared" si="51"/>
        <v>1</v>
      </c>
      <c r="J107">
        <v>180</v>
      </c>
      <c r="K107">
        <f t="shared" si="53"/>
        <v>1</v>
      </c>
      <c r="L107" t="str">
        <f t="shared" si="54"/>
        <v>cm</v>
      </c>
      <c r="M107">
        <f t="shared" si="55"/>
        <v>1</v>
      </c>
      <c r="N107">
        <f t="shared" si="56"/>
        <v>0</v>
      </c>
      <c r="O107">
        <f t="shared" si="57"/>
        <v>0</v>
      </c>
      <c r="P107">
        <f>IF(ISNUMBER(MATCH(IF(LEN(TRIM(MID(A107,FIND(P$1,A107)+4,4)))&gt;3,0,TRIM(MID(A107,FIND(P$1,A107)+4,4))),Sheet2!A$2:A$8,0)),1,0)</f>
        <v>0</v>
      </c>
      <c r="Q107">
        <f t="shared" si="45"/>
        <v>0</v>
      </c>
      <c r="R107"/>
      <c r="S107">
        <f t="shared" si="58"/>
        <v>0</v>
      </c>
    </row>
    <row r="108" spans="1:19" x14ac:dyDescent="0.2">
      <c r="A108" t="s">
        <v>17</v>
      </c>
      <c r="B108">
        <f t="shared" si="46"/>
        <v>0</v>
      </c>
      <c r="C108">
        <f t="shared" si="47"/>
        <v>7</v>
      </c>
      <c r="D108" t="str">
        <f t="shared" si="48"/>
        <v>Valid</v>
      </c>
      <c r="E108">
        <f t="shared" si="49"/>
        <v>1</v>
      </c>
      <c r="G108">
        <f t="shared" si="50"/>
        <v>0</v>
      </c>
      <c r="I108">
        <f t="shared" si="51"/>
        <v>0</v>
      </c>
      <c r="J108" t="str">
        <f t="shared" si="52"/>
        <v>158</v>
      </c>
      <c r="K108">
        <f t="shared" si="53"/>
        <v>0</v>
      </c>
      <c r="L108" t="str">
        <f t="shared" si="54"/>
        <v>in</v>
      </c>
      <c r="M108">
        <f t="shared" si="55"/>
        <v>1</v>
      </c>
      <c r="N108">
        <f t="shared" si="56"/>
        <v>0</v>
      </c>
      <c r="O108">
        <f t="shared" si="57"/>
        <v>0</v>
      </c>
      <c r="P108">
        <f>IF(ISNUMBER(MATCH(IF(LEN(TRIM(MID(A108,FIND(P$1,A108)+4,4)))&gt;3,0,TRIM(MID(A108,FIND(P$1,A108)+4,4))),Sheet2!A$2:A$8,0)),1,0)</f>
        <v>0</v>
      </c>
      <c r="Q108">
        <f t="shared" si="45"/>
        <v>0</v>
      </c>
      <c r="R108"/>
      <c r="S108">
        <f t="shared" si="58"/>
        <v>0</v>
      </c>
    </row>
    <row r="109" spans="1:19" x14ac:dyDescent="0.2">
      <c r="A109" t="s">
        <v>137</v>
      </c>
      <c r="B109">
        <f t="shared" si="46"/>
        <v>1</v>
      </c>
      <c r="C109">
        <f t="shared" si="47"/>
        <v>7</v>
      </c>
      <c r="D109" t="str">
        <f t="shared" si="48"/>
        <v>Valid</v>
      </c>
      <c r="E109">
        <f t="shared" si="49"/>
        <v>0</v>
      </c>
      <c r="G109">
        <f t="shared" si="50"/>
        <v>0</v>
      </c>
      <c r="I109">
        <f t="shared" si="51"/>
        <v>0</v>
      </c>
      <c r="J109" t="str">
        <f t="shared" si="52"/>
        <v>173</v>
      </c>
      <c r="K109">
        <f t="shared" si="53"/>
        <v>1</v>
      </c>
      <c r="L109" t="str">
        <f t="shared" si="54"/>
        <v>cm</v>
      </c>
      <c r="M109">
        <f t="shared" si="55"/>
        <v>1</v>
      </c>
      <c r="N109">
        <f t="shared" si="56"/>
        <v>0</v>
      </c>
      <c r="O109">
        <f t="shared" si="57"/>
        <v>0</v>
      </c>
      <c r="P109">
        <f>IF(ISNUMBER(MATCH(IF(LEN(TRIM(MID(A109,FIND(P$1,A109)+4,4)))&gt;3,0,TRIM(MID(A109,FIND(P$1,A109)+4,4))),Sheet2!A$2:A$8,0)),1,0)</f>
        <v>0</v>
      </c>
      <c r="Q109">
        <f t="shared" si="45"/>
        <v>0</v>
      </c>
      <c r="R109"/>
      <c r="S109">
        <f t="shared" si="58"/>
        <v>0</v>
      </c>
    </row>
    <row r="110" spans="1:19" x14ac:dyDescent="0.2">
      <c r="A110" t="s">
        <v>138</v>
      </c>
      <c r="B110">
        <f t="shared" si="46"/>
        <v>1</v>
      </c>
      <c r="C110">
        <f t="shared" si="47"/>
        <v>7</v>
      </c>
      <c r="D110" t="str">
        <f t="shared" si="48"/>
        <v>Valid</v>
      </c>
      <c r="E110">
        <f t="shared" si="49"/>
        <v>1</v>
      </c>
      <c r="F110" t="str">
        <f t="shared" ref="F110:F113" si="77">MID($A110,FIND(E$1,$A110)+4,4)</f>
        <v>1992</v>
      </c>
      <c r="G110">
        <f t="shared" si="50"/>
        <v>1</v>
      </c>
      <c r="H110" t="str">
        <f t="shared" ref="H110:H113" si="78">MID($A110,FIND(G$1,$A110)+4,4)</f>
        <v>2018</v>
      </c>
      <c r="I110">
        <f t="shared" si="51"/>
        <v>1</v>
      </c>
      <c r="J110" t="str">
        <f t="shared" si="52"/>
        <v>170</v>
      </c>
      <c r="K110">
        <f t="shared" si="53"/>
        <v>1</v>
      </c>
      <c r="L110" t="str">
        <f t="shared" si="54"/>
        <v>cm</v>
      </c>
      <c r="M110">
        <f t="shared" si="55"/>
        <v>1</v>
      </c>
      <c r="N110" s="1" t="str">
        <f t="shared" si="56"/>
        <v>efcc98</v>
      </c>
      <c r="O110">
        <f t="shared" si="57"/>
        <v>1</v>
      </c>
      <c r="P110">
        <f>IF(ISNUMBER(MATCH(IF(LEN(TRIM(MID(A110,FIND(P$1,A110)+4,4)))&gt;3,0,TRIM(MID(A110,FIND(P$1,A110)+4,4))),Sheet2!A$2:A$8,0)),1,0)</f>
        <v>1</v>
      </c>
      <c r="Q110">
        <f t="shared" si="45"/>
        <v>1</v>
      </c>
      <c r="R110" s="1" t="str">
        <f t="shared" ref="R110:R113" si="79">MID(A110,FIND("pid:",A110)+4,13)</f>
        <v>856187601 ecl</v>
      </c>
      <c r="S110">
        <f t="shared" si="58"/>
        <v>1</v>
      </c>
    </row>
    <row r="111" spans="1:19" x14ac:dyDescent="0.2">
      <c r="A111" t="s">
        <v>139</v>
      </c>
      <c r="B111">
        <f t="shared" si="46"/>
        <v>1</v>
      </c>
      <c r="C111">
        <f t="shared" si="47"/>
        <v>7</v>
      </c>
      <c r="D111" t="str">
        <f t="shared" si="48"/>
        <v>Valid</v>
      </c>
      <c r="E111">
        <f t="shared" si="49"/>
        <v>1</v>
      </c>
      <c r="F111" t="str">
        <f t="shared" si="77"/>
        <v>1934</v>
      </c>
      <c r="G111">
        <f t="shared" si="50"/>
        <v>1</v>
      </c>
      <c r="H111" t="str">
        <f t="shared" si="78"/>
        <v>2016</v>
      </c>
      <c r="I111">
        <f t="shared" si="51"/>
        <v>1</v>
      </c>
      <c r="J111" t="str">
        <f t="shared" si="52"/>
        <v>59</v>
      </c>
      <c r="K111">
        <f t="shared" si="53"/>
        <v>1</v>
      </c>
      <c r="L111" t="str">
        <f t="shared" si="54"/>
        <v>in</v>
      </c>
      <c r="M111">
        <f t="shared" si="55"/>
        <v>1</v>
      </c>
      <c r="N111" s="1" t="str">
        <f t="shared" si="56"/>
        <v>623a2f</v>
      </c>
      <c r="O111">
        <f t="shared" si="57"/>
        <v>1</v>
      </c>
      <c r="P111">
        <f>IF(ISNUMBER(MATCH(IF(LEN(TRIM(MID(A111,FIND(P$1,A111)+4,4)))&gt;3,0,TRIM(MID(A111,FIND(P$1,A111)+4,4))),Sheet2!A$2:A$8,0)),1,0)</f>
        <v>1</v>
      </c>
      <c r="Q111">
        <f t="shared" si="45"/>
        <v>1</v>
      </c>
      <c r="R111" s="1" t="str">
        <f t="shared" si="79"/>
        <v>573884719 iyr</v>
      </c>
      <c r="S111">
        <f t="shared" si="58"/>
        <v>1</v>
      </c>
    </row>
    <row r="112" spans="1:19" x14ac:dyDescent="0.2">
      <c r="A112" t="s">
        <v>140</v>
      </c>
      <c r="B112">
        <f t="shared" si="46"/>
        <v>0</v>
      </c>
      <c r="C112">
        <f t="shared" si="47"/>
        <v>7</v>
      </c>
      <c r="D112" t="str">
        <f t="shared" si="48"/>
        <v>Valid</v>
      </c>
      <c r="E112">
        <f t="shared" si="49"/>
        <v>1</v>
      </c>
      <c r="F112" t="str">
        <f t="shared" si="77"/>
        <v>1989</v>
      </c>
      <c r="G112">
        <f t="shared" si="50"/>
        <v>1</v>
      </c>
      <c r="H112" t="str">
        <f t="shared" si="78"/>
        <v>2018</v>
      </c>
      <c r="I112">
        <f t="shared" si="51"/>
        <v>1</v>
      </c>
      <c r="J112" t="str">
        <f t="shared" si="52"/>
        <v>176</v>
      </c>
      <c r="K112">
        <f t="shared" si="53"/>
        <v>1</v>
      </c>
      <c r="L112" t="str">
        <f t="shared" si="54"/>
        <v>cm</v>
      </c>
      <c r="M112">
        <f t="shared" si="55"/>
        <v>1</v>
      </c>
      <c r="N112" s="1" t="str">
        <f t="shared" si="56"/>
        <v>cfa07d</v>
      </c>
      <c r="O112">
        <f t="shared" si="57"/>
        <v>1</v>
      </c>
      <c r="P112">
        <f>IF(ISNUMBER(MATCH(IF(LEN(TRIM(MID(A112,FIND(P$1,A112)+4,4)))&gt;3,0,TRIM(MID(A112,FIND(P$1,A112)+4,4))),Sheet2!A$2:A$8,0)),1,0)</f>
        <v>1</v>
      </c>
      <c r="Q112">
        <f t="shared" si="45"/>
        <v>1</v>
      </c>
      <c r="R112" s="1" t="str">
        <f t="shared" si="79"/>
        <v>206185815 ecl</v>
      </c>
      <c r="S112">
        <f t="shared" si="58"/>
        <v>1</v>
      </c>
    </row>
    <row r="113" spans="1:19" x14ac:dyDescent="0.2">
      <c r="A113" t="s">
        <v>141</v>
      </c>
      <c r="B113">
        <f t="shared" si="46"/>
        <v>1</v>
      </c>
      <c r="C113">
        <f t="shared" si="47"/>
        <v>7</v>
      </c>
      <c r="D113" t="str">
        <f t="shared" si="48"/>
        <v>Valid</v>
      </c>
      <c r="E113">
        <f t="shared" si="49"/>
        <v>1</v>
      </c>
      <c r="F113" t="str">
        <f t="shared" si="77"/>
        <v>1999</v>
      </c>
      <c r="G113">
        <f t="shared" si="50"/>
        <v>1</v>
      </c>
      <c r="H113" t="str">
        <f t="shared" si="78"/>
        <v>2017</v>
      </c>
      <c r="I113">
        <f t="shared" si="51"/>
        <v>1</v>
      </c>
      <c r="J113" t="str">
        <f t="shared" si="52"/>
        <v>175</v>
      </c>
      <c r="K113">
        <f t="shared" si="53"/>
        <v>1</v>
      </c>
      <c r="L113" t="str">
        <f t="shared" si="54"/>
        <v>cm</v>
      </c>
      <c r="M113">
        <f t="shared" si="55"/>
        <v>1</v>
      </c>
      <c r="N113" s="1" t="str">
        <f t="shared" si="56"/>
        <v>cfa07d</v>
      </c>
      <c r="O113">
        <f t="shared" si="57"/>
        <v>1</v>
      </c>
      <c r="P113">
        <f>IF(ISNUMBER(MATCH(IF(LEN(TRIM(MID(A113,FIND(P$1,A113)+4,4)))&gt;3,0,TRIM(MID(A113,FIND(P$1,A113)+4,4))),Sheet2!A$2:A$8,0)),1,0)</f>
        <v>1</v>
      </c>
      <c r="Q113">
        <f t="shared" si="45"/>
        <v>1</v>
      </c>
      <c r="R113" s="1" t="str">
        <f t="shared" si="79"/>
        <v>409477026 hcl</v>
      </c>
      <c r="S113">
        <f t="shared" si="58"/>
        <v>1</v>
      </c>
    </row>
    <row r="114" spans="1:19" x14ac:dyDescent="0.2">
      <c r="A114" t="s">
        <v>142</v>
      </c>
      <c r="B114">
        <f t="shared" si="46"/>
        <v>1</v>
      </c>
      <c r="C114">
        <f t="shared" si="47"/>
        <v>7</v>
      </c>
      <c r="D114" t="str">
        <f t="shared" si="48"/>
        <v>Valid</v>
      </c>
      <c r="E114">
        <f t="shared" si="49"/>
        <v>0</v>
      </c>
      <c r="G114">
        <f t="shared" si="50"/>
        <v>1</v>
      </c>
      <c r="I114">
        <f t="shared" si="51"/>
        <v>0</v>
      </c>
      <c r="J114" t="str">
        <f t="shared" si="52"/>
        <v>61</v>
      </c>
      <c r="K114">
        <f t="shared" si="53"/>
        <v>0</v>
      </c>
      <c r="L114" t="str">
        <f t="shared" si="54"/>
        <v>cm</v>
      </c>
      <c r="M114">
        <f t="shared" si="55"/>
        <v>1</v>
      </c>
      <c r="N114">
        <f t="shared" si="56"/>
        <v>0</v>
      </c>
      <c r="O114">
        <f t="shared" si="57"/>
        <v>0</v>
      </c>
      <c r="P114">
        <f>IF(ISNUMBER(MATCH(IF(LEN(TRIM(MID(A114,FIND(P$1,A114)+4,4)))&gt;3,0,TRIM(MID(A114,FIND(P$1,A114)+4,4))),Sheet2!A$2:A$8,0)),1,0)</f>
        <v>0</v>
      </c>
      <c r="Q114">
        <f t="shared" si="45"/>
        <v>1</v>
      </c>
      <c r="R114"/>
      <c r="S114">
        <f t="shared" si="58"/>
        <v>0</v>
      </c>
    </row>
    <row r="115" spans="1:19" x14ac:dyDescent="0.2">
      <c r="A115" t="s">
        <v>143</v>
      </c>
      <c r="B115">
        <f t="shared" si="46"/>
        <v>0</v>
      </c>
      <c r="C115">
        <f t="shared" si="47"/>
        <v>7</v>
      </c>
      <c r="D115" t="str">
        <f t="shared" si="48"/>
        <v>Valid</v>
      </c>
      <c r="E115">
        <f t="shared" si="49"/>
        <v>1</v>
      </c>
      <c r="F115" t="str">
        <f t="shared" ref="F115:F116" si="80">MID($A115,FIND(E$1,$A115)+4,4)</f>
        <v>1929</v>
      </c>
      <c r="G115">
        <f t="shared" si="50"/>
        <v>1</v>
      </c>
      <c r="H115" t="str">
        <f t="shared" ref="H115:H116" si="81">MID($A115,FIND(G$1,$A115)+4,4)</f>
        <v>2020</v>
      </c>
      <c r="I115">
        <f t="shared" si="51"/>
        <v>1</v>
      </c>
      <c r="J115" t="str">
        <f t="shared" si="52"/>
        <v>178</v>
      </c>
      <c r="K115">
        <f t="shared" si="53"/>
        <v>1</v>
      </c>
      <c r="L115" t="str">
        <f t="shared" si="54"/>
        <v>cm</v>
      </c>
      <c r="M115">
        <f t="shared" si="55"/>
        <v>1</v>
      </c>
      <c r="N115" s="1" t="str">
        <f t="shared" si="56"/>
        <v>7d3b0c</v>
      </c>
      <c r="O115">
        <f t="shared" si="57"/>
        <v>1</v>
      </c>
      <c r="P115">
        <f>IF(ISNUMBER(MATCH(IF(LEN(TRIM(MID(A115,FIND(P$1,A115)+4,4)))&gt;3,0,TRIM(MID(A115,FIND(P$1,A115)+4,4))),Sheet2!A$2:A$8,0)),1,0)</f>
        <v>1</v>
      </c>
      <c r="Q115">
        <f t="shared" si="45"/>
        <v>1</v>
      </c>
      <c r="R115" s="1" t="str">
        <f t="shared" ref="R115:R116" si="82">MID(A115,FIND("pid:",A115)+4,13)</f>
        <v>549507973 hgt</v>
      </c>
      <c r="S115">
        <f t="shared" si="58"/>
        <v>1</v>
      </c>
    </row>
    <row r="116" spans="1:19" x14ac:dyDescent="0.2">
      <c r="A116" t="s">
        <v>144</v>
      </c>
      <c r="B116">
        <f t="shared" si="46"/>
        <v>0</v>
      </c>
      <c r="C116">
        <f t="shared" si="47"/>
        <v>7</v>
      </c>
      <c r="D116" t="str">
        <f t="shared" si="48"/>
        <v>Valid</v>
      </c>
      <c r="E116">
        <f t="shared" si="49"/>
        <v>1</v>
      </c>
      <c r="F116" t="str">
        <f t="shared" si="80"/>
        <v>1999</v>
      </c>
      <c r="G116">
        <f t="shared" si="50"/>
        <v>1</v>
      </c>
      <c r="H116" t="str">
        <f t="shared" si="81"/>
        <v>2014</v>
      </c>
      <c r="I116">
        <f t="shared" si="51"/>
        <v>1</v>
      </c>
      <c r="J116" t="str">
        <f t="shared" si="52"/>
        <v>171</v>
      </c>
      <c r="K116">
        <f t="shared" si="53"/>
        <v>1</v>
      </c>
      <c r="L116" t="str">
        <f t="shared" si="54"/>
        <v>cm</v>
      </c>
      <c r="M116">
        <f t="shared" si="55"/>
        <v>1</v>
      </c>
      <c r="N116" s="1" t="str">
        <f t="shared" si="56"/>
        <v>6b5442</v>
      </c>
      <c r="O116">
        <f t="shared" si="57"/>
        <v>1</v>
      </c>
      <c r="P116">
        <f>IF(ISNUMBER(MATCH(IF(LEN(TRIM(MID(A116,FIND(P$1,A116)+4,4)))&gt;3,0,TRIM(MID(A116,FIND(P$1,A116)+4,4))),Sheet2!A$2:A$8,0)),1,0)</f>
        <v>1</v>
      </c>
      <c r="Q116">
        <f t="shared" si="45"/>
        <v>1</v>
      </c>
      <c r="R116" s="1" t="str">
        <f t="shared" si="82"/>
        <v>813505466 eyr</v>
      </c>
      <c r="S116">
        <f t="shared" si="58"/>
        <v>1</v>
      </c>
    </row>
    <row r="117" spans="1:19" x14ac:dyDescent="0.2">
      <c r="A117" t="s">
        <v>145</v>
      </c>
      <c r="B117">
        <f t="shared" si="46"/>
        <v>0</v>
      </c>
      <c r="C117">
        <f t="shared" si="47"/>
        <v>7</v>
      </c>
      <c r="D117" t="str">
        <f t="shared" si="48"/>
        <v>Valid</v>
      </c>
      <c r="E117">
        <f t="shared" si="49"/>
        <v>0</v>
      </c>
      <c r="G117">
        <f t="shared" si="50"/>
        <v>1</v>
      </c>
      <c r="I117">
        <f t="shared" si="51"/>
        <v>0</v>
      </c>
      <c r="J117" t="str">
        <f t="shared" si="52"/>
        <v>176</v>
      </c>
      <c r="K117">
        <f t="shared" si="53"/>
        <v>0</v>
      </c>
      <c r="L117" t="str">
        <f t="shared" si="54"/>
        <v>in</v>
      </c>
      <c r="M117">
        <f t="shared" si="55"/>
        <v>1</v>
      </c>
      <c r="N117" t="str">
        <f t="shared" si="56"/>
        <v>888785</v>
      </c>
      <c r="O117">
        <f t="shared" si="57"/>
        <v>1</v>
      </c>
      <c r="P117">
        <f>IF(ISNUMBER(MATCH(IF(LEN(TRIM(MID(A117,FIND(P$1,A117)+4,4)))&gt;3,0,TRIM(MID(A117,FIND(P$1,A117)+4,4))),Sheet2!A$2:A$8,0)),1,0)</f>
        <v>0</v>
      </c>
      <c r="Q117">
        <f t="shared" si="45"/>
        <v>0</v>
      </c>
      <c r="R117"/>
      <c r="S117">
        <f t="shared" si="58"/>
        <v>0</v>
      </c>
    </row>
    <row r="118" spans="1:19" x14ac:dyDescent="0.2">
      <c r="A118" t="s">
        <v>146</v>
      </c>
      <c r="B118">
        <f t="shared" si="46"/>
        <v>0</v>
      </c>
      <c r="C118">
        <f t="shared" si="47"/>
        <v>7</v>
      </c>
      <c r="D118" t="str">
        <f t="shared" si="48"/>
        <v>Valid</v>
      </c>
      <c r="E118">
        <f t="shared" si="49"/>
        <v>1</v>
      </c>
      <c r="F118" t="str">
        <f>MID($A118,FIND(E$1,$A118)+4,4)</f>
        <v>1994</v>
      </c>
      <c r="G118">
        <f t="shared" si="50"/>
        <v>1</v>
      </c>
      <c r="H118" t="str">
        <f>MID($A118,FIND(G$1,$A118)+4,4)</f>
        <v>2018</v>
      </c>
      <c r="I118">
        <f t="shared" si="51"/>
        <v>1</v>
      </c>
      <c r="J118" t="str">
        <f t="shared" si="52"/>
        <v>64</v>
      </c>
      <c r="K118">
        <f t="shared" si="53"/>
        <v>1</v>
      </c>
      <c r="L118" t="str">
        <f t="shared" si="54"/>
        <v>in</v>
      </c>
      <c r="M118">
        <f t="shared" si="55"/>
        <v>1</v>
      </c>
      <c r="N118" s="1" t="str">
        <f t="shared" si="56"/>
        <v>a97842</v>
      </c>
      <c r="O118">
        <f t="shared" si="57"/>
        <v>1</v>
      </c>
      <c r="P118">
        <f>IF(ISNUMBER(MATCH(IF(LEN(TRIM(MID(A118,FIND(P$1,A118)+4,4)))&gt;3,0,TRIM(MID(A118,FIND(P$1,A118)+4,4))),Sheet2!A$2:A$8,0)),1,0)</f>
        <v>1</v>
      </c>
      <c r="Q118">
        <f t="shared" si="45"/>
        <v>1</v>
      </c>
      <c r="R118" s="1" t="str">
        <f>MID(A118,FIND("pid:",A118)+4,13)</f>
        <v>136896463 eyr</v>
      </c>
      <c r="S118">
        <f t="shared" si="58"/>
        <v>1</v>
      </c>
    </row>
    <row r="119" spans="1:19" x14ac:dyDescent="0.2">
      <c r="A119" t="s">
        <v>147</v>
      </c>
      <c r="B119">
        <f t="shared" si="46"/>
        <v>1</v>
      </c>
      <c r="C119">
        <f t="shared" si="47"/>
        <v>7</v>
      </c>
      <c r="D119" t="str">
        <f t="shared" si="48"/>
        <v>Valid</v>
      </c>
      <c r="E119">
        <f t="shared" si="49"/>
        <v>0</v>
      </c>
      <c r="G119">
        <f t="shared" si="50"/>
        <v>0</v>
      </c>
      <c r="I119">
        <f t="shared" si="51"/>
        <v>0</v>
      </c>
      <c r="J119">
        <f t="shared" si="52"/>
        <v>0</v>
      </c>
      <c r="K119">
        <f t="shared" si="53"/>
        <v>0</v>
      </c>
      <c r="L119" t="str">
        <f t="shared" si="54"/>
        <v>cm</v>
      </c>
      <c r="M119">
        <f t="shared" si="55"/>
        <v>1</v>
      </c>
      <c r="N119">
        <f t="shared" si="56"/>
        <v>0</v>
      </c>
      <c r="O119">
        <f t="shared" si="57"/>
        <v>0</v>
      </c>
      <c r="P119">
        <f>IF(ISNUMBER(MATCH(IF(LEN(TRIM(MID(A119,FIND(P$1,A119)+4,4)))&gt;3,0,TRIM(MID(A119,FIND(P$1,A119)+4,4))),Sheet2!A$2:A$8,0)),1,0)</f>
        <v>0</v>
      </c>
      <c r="Q119">
        <f t="shared" si="45"/>
        <v>0</v>
      </c>
      <c r="R119"/>
      <c r="S119">
        <f t="shared" si="58"/>
        <v>0</v>
      </c>
    </row>
    <row r="120" spans="1:19" x14ac:dyDescent="0.2">
      <c r="A120" t="s">
        <v>148</v>
      </c>
      <c r="B120">
        <f t="shared" si="46"/>
        <v>1</v>
      </c>
      <c r="C120">
        <f t="shared" si="47"/>
        <v>6</v>
      </c>
      <c r="D120" t="str">
        <f t="shared" si="48"/>
        <v>Invalid</v>
      </c>
      <c r="E120">
        <f t="shared" si="49"/>
        <v>0</v>
      </c>
      <c r="G120">
        <f t="shared" si="50"/>
        <v>1</v>
      </c>
      <c r="I120">
        <f t="shared" si="51"/>
        <v>1</v>
      </c>
      <c r="J120" t="str">
        <f t="shared" si="52"/>
        <v>175</v>
      </c>
      <c r="K120">
        <f t="shared" si="53"/>
        <v>1</v>
      </c>
      <c r="L120" t="str">
        <f t="shared" si="54"/>
        <v>cm</v>
      </c>
      <c r="M120">
        <f t="shared" si="55"/>
        <v>1</v>
      </c>
      <c r="N120" t="str">
        <f t="shared" si="56"/>
        <v>602927</v>
      </c>
      <c r="O120">
        <f t="shared" si="57"/>
        <v>1</v>
      </c>
      <c r="P120">
        <f>IF(ISNUMBER(MATCH(IF(LEN(TRIM(MID(A120,FIND(P$1,A120)+4,4)))&gt;3,0,TRIM(MID(A120,FIND(P$1,A120)+4,4))),Sheet2!A$2:A$8,0)),1,0)</f>
        <v>1</v>
      </c>
      <c r="Q120">
        <f t="shared" si="45"/>
        <v>1</v>
      </c>
      <c r="R120"/>
      <c r="S120">
        <f t="shared" si="58"/>
        <v>0</v>
      </c>
    </row>
    <row r="121" spans="1:19" x14ac:dyDescent="0.2">
      <c r="A121" t="s">
        <v>149</v>
      </c>
      <c r="B121">
        <f t="shared" si="46"/>
        <v>1</v>
      </c>
      <c r="C121">
        <f t="shared" si="47"/>
        <v>7</v>
      </c>
      <c r="D121" t="str">
        <f t="shared" si="48"/>
        <v>Valid</v>
      </c>
      <c r="E121">
        <f t="shared" si="49"/>
        <v>1</v>
      </c>
      <c r="G121">
        <f t="shared" si="50"/>
        <v>1</v>
      </c>
      <c r="I121">
        <f t="shared" si="51"/>
        <v>1</v>
      </c>
      <c r="J121" t="str">
        <f t="shared" si="52"/>
        <v>165</v>
      </c>
      <c r="K121">
        <f t="shared" si="53"/>
        <v>1</v>
      </c>
      <c r="L121" t="str">
        <f t="shared" si="54"/>
        <v>cm</v>
      </c>
      <c r="M121">
        <f t="shared" si="55"/>
        <v>1</v>
      </c>
      <c r="N121">
        <f t="shared" si="56"/>
        <v>0</v>
      </c>
      <c r="O121">
        <f t="shared" si="57"/>
        <v>0</v>
      </c>
      <c r="P121">
        <f>IF(ISNUMBER(MATCH(IF(LEN(TRIM(MID(A121,FIND(P$1,A121)+4,4)))&gt;3,0,TRIM(MID(A121,FIND(P$1,A121)+4,4))),Sheet2!A$2:A$8,0)),1,0)</f>
        <v>0</v>
      </c>
      <c r="Q121">
        <f t="shared" si="45"/>
        <v>0</v>
      </c>
      <c r="R121"/>
      <c r="S121">
        <f t="shared" si="58"/>
        <v>0</v>
      </c>
    </row>
    <row r="122" spans="1:19" x14ac:dyDescent="0.2">
      <c r="A122" t="s">
        <v>150</v>
      </c>
      <c r="B122">
        <f t="shared" si="46"/>
        <v>1</v>
      </c>
      <c r="C122">
        <f t="shared" si="47"/>
        <v>7</v>
      </c>
      <c r="D122" t="str">
        <f t="shared" si="48"/>
        <v>Valid</v>
      </c>
      <c r="E122">
        <f t="shared" si="49"/>
        <v>0</v>
      </c>
      <c r="G122">
        <f t="shared" si="50"/>
        <v>0</v>
      </c>
      <c r="I122">
        <f t="shared" si="51"/>
        <v>0</v>
      </c>
      <c r="J122" t="str">
        <f t="shared" si="52"/>
        <v>178</v>
      </c>
      <c r="K122">
        <f t="shared" si="53"/>
        <v>1</v>
      </c>
      <c r="L122" t="str">
        <f t="shared" si="54"/>
        <v>cm</v>
      </c>
      <c r="M122">
        <f t="shared" si="55"/>
        <v>1</v>
      </c>
      <c r="N122" t="str">
        <f t="shared" si="56"/>
        <v>7d3b0c</v>
      </c>
      <c r="O122">
        <f t="shared" si="57"/>
        <v>1</v>
      </c>
      <c r="P122">
        <f>IF(ISNUMBER(MATCH(IF(LEN(TRIM(MID(A122,FIND(P$1,A122)+4,4)))&gt;3,0,TRIM(MID(A122,FIND(P$1,A122)+4,4))),Sheet2!A$2:A$8,0)),1,0)</f>
        <v>0</v>
      </c>
      <c r="Q122">
        <f t="shared" si="45"/>
        <v>0</v>
      </c>
      <c r="R122"/>
      <c r="S122">
        <f t="shared" si="58"/>
        <v>0</v>
      </c>
    </row>
    <row r="123" spans="1:19" x14ac:dyDescent="0.2">
      <c r="A123" t="s">
        <v>151</v>
      </c>
      <c r="B123">
        <f t="shared" si="46"/>
        <v>0</v>
      </c>
      <c r="C123">
        <f t="shared" si="47"/>
        <v>7</v>
      </c>
      <c r="D123" t="str">
        <f t="shared" si="48"/>
        <v>Valid</v>
      </c>
      <c r="E123">
        <f t="shared" si="49"/>
        <v>1</v>
      </c>
      <c r="F123" t="str">
        <f>MID($A123,FIND(E$1,$A123)+4,4)</f>
        <v>1982</v>
      </c>
      <c r="G123">
        <f t="shared" si="50"/>
        <v>1</v>
      </c>
      <c r="H123" t="str">
        <f>MID($A123,FIND(G$1,$A123)+4,4)</f>
        <v>2017</v>
      </c>
      <c r="I123">
        <f t="shared" si="51"/>
        <v>1</v>
      </c>
      <c r="J123" t="str">
        <f t="shared" si="52"/>
        <v>189</v>
      </c>
      <c r="K123">
        <f t="shared" si="53"/>
        <v>1</v>
      </c>
      <c r="L123" t="str">
        <f t="shared" si="54"/>
        <v>cm</v>
      </c>
      <c r="M123">
        <f t="shared" si="55"/>
        <v>1</v>
      </c>
      <c r="N123" s="1" t="str">
        <f t="shared" si="56"/>
        <v>e23d5f</v>
      </c>
      <c r="O123">
        <f t="shared" si="57"/>
        <v>1</v>
      </c>
      <c r="P123">
        <f>IF(ISNUMBER(MATCH(IF(LEN(TRIM(MID(A123,FIND(P$1,A123)+4,4)))&gt;3,0,TRIM(MID(A123,FIND(P$1,A123)+4,4))),Sheet2!A$2:A$8,0)),1,0)</f>
        <v>1</v>
      </c>
      <c r="Q123">
        <f t="shared" si="45"/>
        <v>1</v>
      </c>
      <c r="R123" s="1" t="str">
        <f>MID(A123,FIND("pid:",A123)+4,13)</f>
        <v>708755870 hgt</v>
      </c>
      <c r="S123">
        <f t="shared" si="58"/>
        <v>1</v>
      </c>
    </row>
    <row r="124" spans="1:19" x14ac:dyDescent="0.2">
      <c r="A124" t="s">
        <v>152</v>
      </c>
      <c r="B124">
        <f t="shared" si="46"/>
        <v>1</v>
      </c>
      <c r="C124">
        <f t="shared" si="47"/>
        <v>6</v>
      </c>
      <c r="D124" t="str">
        <f t="shared" si="48"/>
        <v>Invalid</v>
      </c>
      <c r="E124">
        <f t="shared" si="49"/>
        <v>1</v>
      </c>
      <c r="G124">
        <f t="shared" si="50"/>
        <v>0</v>
      </c>
      <c r="I124">
        <f t="shared" si="51"/>
        <v>1</v>
      </c>
      <c r="J124">
        <f t="shared" si="52"/>
        <v>0</v>
      </c>
      <c r="K124">
        <f t="shared" si="53"/>
        <v>0</v>
      </c>
      <c r="L124">
        <f t="shared" si="54"/>
        <v>0</v>
      </c>
      <c r="M124">
        <f t="shared" si="55"/>
        <v>0</v>
      </c>
      <c r="N124" t="str">
        <f t="shared" si="56"/>
        <v>866857</v>
      </c>
      <c r="O124">
        <f t="shared" si="57"/>
        <v>1</v>
      </c>
      <c r="P124">
        <f>IF(ISNUMBER(MATCH(IF(LEN(TRIM(MID(A124,FIND(P$1,A124)+4,4)))&gt;3,0,TRIM(MID(A124,FIND(P$1,A124)+4,4))),Sheet2!A$2:A$8,0)),1,0)</f>
        <v>1</v>
      </c>
      <c r="Q124">
        <f t="shared" si="45"/>
        <v>0</v>
      </c>
      <c r="R124"/>
      <c r="S124">
        <f t="shared" si="58"/>
        <v>0</v>
      </c>
    </row>
    <row r="125" spans="1:19" x14ac:dyDescent="0.2">
      <c r="A125" t="s">
        <v>153</v>
      </c>
      <c r="B125">
        <f t="shared" si="46"/>
        <v>1</v>
      </c>
      <c r="C125">
        <f t="shared" si="47"/>
        <v>7</v>
      </c>
      <c r="D125" t="str">
        <f t="shared" si="48"/>
        <v>Valid</v>
      </c>
      <c r="E125">
        <f t="shared" si="49"/>
        <v>1</v>
      </c>
      <c r="G125">
        <f t="shared" si="50"/>
        <v>0</v>
      </c>
      <c r="I125">
        <f t="shared" si="51"/>
        <v>0</v>
      </c>
      <c r="J125" t="str">
        <f t="shared" si="52"/>
        <v>75</v>
      </c>
      <c r="K125">
        <f t="shared" si="53"/>
        <v>0</v>
      </c>
      <c r="L125" t="str">
        <f t="shared" si="54"/>
        <v>cm</v>
      </c>
      <c r="M125">
        <f t="shared" si="55"/>
        <v>1</v>
      </c>
      <c r="N125" t="str">
        <f t="shared" si="56"/>
        <v>ceb3a1</v>
      </c>
      <c r="O125">
        <f t="shared" si="57"/>
        <v>1</v>
      </c>
      <c r="P125">
        <f>IF(ISNUMBER(MATCH(IF(LEN(TRIM(MID(A125,FIND(P$1,A125)+4,4)))&gt;3,0,TRIM(MID(A125,FIND(P$1,A125)+4,4))),Sheet2!A$2:A$8,0)),1,0)</f>
        <v>0</v>
      </c>
      <c r="Q125">
        <f t="shared" si="45"/>
        <v>1</v>
      </c>
      <c r="R125"/>
      <c r="S125">
        <f t="shared" si="58"/>
        <v>0</v>
      </c>
    </row>
    <row r="126" spans="1:19" x14ac:dyDescent="0.2">
      <c r="A126" t="s">
        <v>154</v>
      </c>
      <c r="B126">
        <f t="shared" si="46"/>
        <v>1</v>
      </c>
      <c r="C126">
        <f t="shared" si="47"/>
        <v>7</v>
      </c>
      <c r="D126" t="str">
        <f t="shared" si="48"/>
        <v>Valid</v>
      </c>
      <c r="E126">
        <f t="shared" si="49"/>
        <v>1</v>
      </c>
      <c r="F126" t="str">
        <f>MID($A126,FIND(E$1,$A126)+4,4)</f>
        <v>1992</v>
      </c>
      <c r="G126">
        <f t="shared" si="50"/>
        <v>1</v>
      </c>
      <c r="H126" t="str">
        <f>MID($A126,FIND(G$1,$A126)+4,4)</f>
        <v>2012</v>
      </c>
      <c r="I126">
        <f t="shared" si="51"/>
        <v>1</v>
      </c>
      <c r="J126" t="str">
        <f t="shared" si="52"/>
        <v>158</v>
      </c>
      <c r="K126">
        <f t="shared" si="53"/>
        <v>1</v>
      </c>
      <c r="L126" t="str">
        <f t="shared" si="54"/>
        <v>cm</v>
      </c>
      <c r="M126">
        <f t="shared" si="55"/>
        <v>1</v>
      </c>
      <c r="N126" s="1" t="str">
        <f t="shared" si="56"/>
        <v>602927</v>
      </c>
      <c r="O126">
        <f t="shared" si="57"/>
        <v>1</v>
      </c>
      <c r="P126">
        <f>IF(ISNUMBER(MATCH(IF(LEN(TRIM(MID(A126,FIND(P$1,A126)+4,4)))&gt;3,0,TRIM(MID(A126,FIND(P$1,A126)+4,4))),Sheet2!A$2:A$8,0)),1,0)</f>
        <v>1</v>
      </c>
      <c r="Q126">
        <f t="shared" si="45"/>
        <v>1</v>
      </c>
      <c r="R126" s="1" t="str">
        <f>MID(A126,FIND("pid:",A126)+4,13)</f>
        <v>708206240 eyr</v>
      </c>
      <c r="S126">
        <f t="shared" si="58"/>
        <v>1</v>
      </c>
    </row>
    <row r="127" spans="1:19" x14ac:dyDescent="0.2">
      <c r="A127" t="s">
        <v>18</v>
      </c>
      <c r="B127">
        <f t="shared" si="46"/>
        <v>0</v>
      </c>
      <c r="C127">
        <f t="shared" si="47"/>
        <v>7</v>
      </c>
      <c r="D127" t="str">
        <f t="shared" si="48"/>
        <v>Valid</v>
      </c>
      <c r="E127">
        <f t="shared" si="49"/>
        <v>1</v>
      </c>
      <c r="G127">
        <f t="shared" si="50"/>
        <v>1</v>
      </c>
      <c r="I127">
        <f t="shared" si="51"/>
        <v>0</v>
      </c>
      <c r="J127" t="str">
        <f t="shared" si="52"/>
        <v>192</v>
      </c>
      <c r="K127">
        <f t="shared" si="53"/>
        <v>1</v>
      </c>
      <c r="L127" t="str">
        <f t="shared" si="54"/>
        <v>cm</v>
      </c>
      <c r="M127">
        <f t="shared" si="55"/>
        <v>1</v>
      </c>
      <c r="N127" t="str">
        <f t="shared" si="56"/>
        <v>f463f6</v>
      </c>
      <c r="O127">
        <f t="shared" si="57"/>
        <v>1</v>
      </c>
      <c r="P127">
        <f>IF(ISNUMBER(MATCH(IF(LEN(TRIM(MID(A127,FIND(P$1,A127)+4,4)))&gt;3,0,TRIM(MID(A127,FIND(P$1,A127)+4,4))),Sheet2!A$2:A$8,0)),1,0)</f>
        <v>1</v>
      </c>
      <c r="Q127">
        <f t="shared" si="45"/>
        <v>1</v>
      </c>
      <c r="R127"/>
      <c r="S127">
        <f t="shared" si="58"/>
        <v>0</v>
      </c>
    </row>
    <row r="128" spans="1:19" x14ac:dyDescent="0.2">
      <c r="A128" t="s">
        <v>155</v>
      </c>
      <c r="B128">
        <f t="shared" si="46"/>
        <v>0</v>
      </c>
      <c r="C128">
        <f t="shared" si="47"/>
        <v>7</v>
      </c>
      <c r="D128" t="str">
        <f t="shared" si="48"/>
        <v>Valid</v>
      </c>
      <c r="E128">
        <f t="shared" si="49"/>
        <v>1</v>
      </c>
      <c r="F128" t="str">
        <f t="shared" ref="F128:F129" si="83">MID($A128,FIND(E$1,$A128)+4,4)</f>
        <v>2000</v>
      </c>
      <c r="G128">
        <f t="shared" si="50"/>
        <v>1</v>
      </c>
      <c r="H128" t="str">
        <f t="shared" ref="H128:H129" si="84">MID($A128,FIND(G$1,$A128)+4,4)</f>
        <v>2015</v>
      </c>
      <c r="I128">
        <f t="shared" si="51"/>
        <v>1</v>
      </c>
      <c r="J128" t="str">
        <f t="shared" si="52"/>
        <v>181</v>
      </c>
      <c r="K128">
        <f t="shared" si="53"/>
        <v>1</v>
      </c>
      <c r="L128" t="str">
        <f t="shared" si="54"/>
        <v>cm</v>
      </c>
      <c r="M128">
        <f t="shared" si="55"/>
        <v>1</v>
      </c>
      <c r="N128" s="1" t="str">
        <f t="shared" si="56"/>
        <v>7d3b0c</v>
      </c>
      <c r="O128">
        <f t="shared" si="57"/>
        <v>1</v>
      </c>
      <c r="P128">
        <f>IF(ISNUMBER(MATCH(IF(LEN(TRIM(MID(A128,FIND(P$1,A128)+4,4)))&gt;3,0,TRIM(MID(A128,FIND(P$1,A128)+4,4))),Sheet2!A$2:A$8,0)),1,0)</f>
        <v>1</v>
      </c>
      <c r="Q128">
        <f t="shared" si="45"/>
        <v>1</v>
      </c>
      <c r="R128" s="1" t="str">
        <f t="shared" ref="R128:R129" si="85">MID(A128,FIND("pid:",A128)+4,13)</f>
        <v>295847270 hcl</v>
      </c>
      <c r="S128">
        <f t="shared" si="58"/>
        <v>1</v>
      </c>
    </row>
    <row r="129" spans="1:19" x14ac:dyDescent="0.2">
      <c r="A129" t="s">
        <v>156</v>
      </c>
      <c r="B129">
        <f t="shared" si="46"/>
        <v>0</v>
      </c>
      <c r="C129">
        <f t="shared" si="47"/>
        <v>7</v>
      </c>
      <c r="D129" t="str">
        <f t="shared" si="48"/>
        <v>Valid</v>
      </c>
      <c r="E129">
        <f t="shared" si="49"/>
        <v>1</v>
      </c>
      <c r="F129" t="str">
        <f t="shared" si="83"/>
        <v>1972</v>
      </c>
      <c r="G129">
        <f t="shared" si="50"/>
        <v>1</v>
      </c>
      <c r="H129" t="str">
        <f t="shared" si="84"/>
        <v>2013</v>
      </c>
      <c r="I129">
        <f t="shared" si="51"/>
        <v>1</v>
      </c>
      <c r="J129" t="str">
        <f t="shared" si="52"/>
        <v>189</v>
      </c>
      <c r="K129">
        <f t="shared" si="53"/>
        <v>1</v>
      </c>
      <c r="L129" t="str">
        <f t="shared" si="54"/>
        <v>cm</v>
      </c>
      <c r="M129">
        <f t="shared" si="55"/>
        <v>1</v>
      </c>
      <c r="N129" s="1" t="str">
        <f t="shared" si="56"/>
        <v>18171d</v>
      </c>
      <c r="O129">
        <f t="shared" si="57"/>
        <v>1</v>
      </c>
      <c r="P129">
        <f>IF(ISNUMBER(MATCH(IF(LEN(TRIM(MID(A129,FIND(P$1,A129)+4,4)))&gt;3,0,TRIM(MID(A129,FIND(P$1,A129)+4,4))),Sheet2!A$2:A$8,0)),1,0)</f>
        <v>1</v>
      </c>
      <c r="Q129">
        <f t="shared" si="45"/>
        <v>1</v>
      </c>
      <c r="R129" s="1" t="str">
        <f t="shared" si="85"/>
        <v>686835652 byr</v>
      </c>
      <c r="S129">
        <f t="shared" si="58"/>
        <v>1</v>
      </c>
    </row>
    <row r="130" spans="1:19" x14ac:dyDescent="0.2">
      <c r="A130" t="s">
        <v>157</v>
      </c>
      <c r="B130">
        <f t="shared" si="46"/>
        <v>1</v>
      </c>
      <c r="C130">
        <f t="shared" si="47"/>
        <v>7</v>
      </c>
      <c r="D130" t="str">
        <f t="shared" si="48"/>
        <v>Valid</v>
      </c>
      <c r="E130">
        <f t="shared" si="49"/>
        <v>1</v>
      </c>
      <c r="G130">
        <f t="shared" si="50"/>
        <v>1</v>
      </c>
      <c r="I130">
        <f t="shared" si="51"/>
        <v>1</v>
      </c>
      <c r="J130" t="str">
        <f t="shared" si="52"/>
        <v>63</v>
      </c>
      <c r="K130">
        <f t="shared" si="53"/>
        <v>0</v>
      </c>
      <c r="L130" t="str">
        <f t="shared" si="54"/>
        <v>cm</v>
      </c>
      <c r="M130">
        <f t="shared" si="55"/>
        <v>1</v>
      </c>
      <c r="N130" t="str">
        <f t="shared" si="56"/>
        <v>602927</v>
      </c>
      <c r="O130">
        <f t="shared" si="57"/>
        <v>1</v>
      </c>
      <c r="P130">
        <f>IF(ISNUMBER(MATCH(IF(LEN(TRIM(MID(A130,FIND(P$1,A130)+4,4)))&gt;3,0,TRIM(MID(A130,FIND(P$1,A130)+4,4))),Sheet2!A$2:A$8,0)),1,0)</f>
        <v>1</v>
      </c>
      <c r="Q130">
        <f t="shared" ref="Q130:Q193" si="86">IF(ISERROR(IF(LEN(TRIM(MID(A130,FIND("pid:",A130)+4,10)))=9,IF(ISERROR(_xlfn.NUMBERVALUE(TRIM(MID(A130,FIND("pid:",A130)+4,10)))),0,1),0)),0,IF(LEN(TRIM(MID(A130,FIND("pid:",A130)+4,10)))=9,IF(ISERROR(_xlfn.NUMBERVALUE(TRIM(MID(A130,FIND("pid:",A130)+4,10)))),0,1),0))</f>
        <v>1</v>
      </c>
      <c r="R130"/>
      <c r="S130">
        <f t="shared" si="58"/>
        <v>0</v>
      </c>
    </row>
    <row r="131" spans="1:19" x14ac:dyDescent="0.2">
      <c r="A131" t="s">
        <v>158</v>
      </c>
      <c r="B131">
        <f t="shared" ref="B131:B194" si="87">IF(ISERROR(FIND("cid",A131)),0,1)</f>
        <v>1</v>
      </c>
      <c r="C131">
        <f t="shared" ref="C131:C194" si="88">IF(ISERROR(FIND("byr",A131)),0,1)+IF(ISERROR(FIND("iyr",A131)),0,1)+IF(ISERROR(FIND("eyr",A131)),0,1)+IF(ISERROR(FIND("hgt",A131)),0,1)+IF(ISERROR(FIND("hcl",A131)),0,1)+IF(ISERROR(FIND("ecl",A131)),0,1)+IF(ISERROR(FIND("pid",A131)),0,1)</f>
        <v>6</v>
      </c>
      <c r="D131" t="str">
        <f t="shared" ref="D131:D194" si="89">IF(C131=7,"Valid","Invalid")</f>
        <v>Invalid</v>
      </c>
      <c r="E131">
        <f t="shared" ref="E131:E194" si="90">IF(ISERROR(MID($A131,FIND(E$1,$A131)+4,4)),0,IF(VALUE(MID($A131,FIND(E$1,$A131)+4,4))&gt;=1920,IF(VALUE(MID($A131,FIND(E$1,$A131)+4,4))&lt;=2002,1,0),0))</f>
        <v>1</v>
      </c>
      <c r="G131">
        <f t="shared" ref="G131:G194" si="91">IF(ISERROR(MID($A131,FIND(G$1,$A131)+4,4)),0,IF(VALUE(MID($A131,FIND(G$1,$A131)+4,4))&gt;=2010,IF(VALUE(MID($A131,FIND(G$1,$A131)+4,4))&lt;=2020,1,0),0))</f>
        <v>1</v>
      </c>
      <c r="I131">
        <f t="shared" ref="I131:I194" si="92">IF(ISERROR(MID($A131,FIND(I$1,$A131)+4,4)),0,IF(VALUE(MID($A131,FIND(I$1,$A131)+4,4))&gt;=2020,IF(VALUE(MID($A131,FIND(I$1,$A131)+4,4))&lt;=2030,1,0),0))</f>
        <v>1</v>
      </c>
      <c r="J131" t="str">
        <f t="shared" ref="J131:J194" si="93">IF(LEN(IF(L131=0,0,MID(A131,FIND("hgt",A131)+4,FIND(L131,A131)-(FIND("hgt",A131)+4))))&gt;3,0,IF(L131=0,0,MID(A131,FIND("hgt",A131)+4,FIND(L131,A131)-(FIND("hgt",A131)+4))))</f>
        <v>182</v>
      </c>
      <c r="K131">
        <f t="shared" ref="K131:K194" si="94">IF(L131="cm",IF(VALUE(J131)&gt;=120,IF(VALUE(J131)&lt;=193,1,0),0),IF(L131="in",IF(VALUE(J131)&gt;=59,IF(VALUE(J131)&lt;=76,1,0),0),0))</f>
        <v>1</v>
      </c>
      <c r="L131" t="str">
        <f t="shared" ref="L131:L194" si="95">IF(ISERROR(FIND("cm",A131,FIND("hgt",A131)+4)),IF(ISERROR(FIND("in",A131,FIND("hgt",A131)+4)),0,MID($A131,FIND("in",$A131,FIND("hgt",$A131)+4),2)),MID($A131,FIND("cm",$A131,FIND("hgt",$A131)+4),2))</f>
        <v>cm</v>
      </c>
      <c r="M131">
        <f t="shared" ref="M131:M194" si="96">IF(LEN(L131)=2,1,0)</f>
        <v>1</v>
      </c>
      <c r="N131">
        <f t="shared" ref="N131:N194" si="97">IF(LEN(IF(LEFT(IF(ISERROR(FIND("hcl:",A131)),0,IF(ISERROR(FIND(" ",TRIM(MID($A131,FIND(N$1,A131)+4,7)))),TRIM(MID($A131,FIND(N$1,A131)+4,7)),0)),1)="#",MID(IF(ISERROR(FIND("hcl:",A131)),0,IF(ISERROR(FIND(" ",TRIM(MID($A131,FIND(N$1,A131)+4,7)))),TRIM(MID($A131,FIND(N$1,A131)+4,7)),0)),2,7),0))=6,IF(LEFT(IF(ISERROR(FIND("hcl:",A131)),0,IF(ISERROR(FIND(" ",TRIM(MID($A131,FIND(N$1,A131)+4,7)))),TRIM(MID($A131,FIND(N$1,A131)+4,7)),0)),1)="#",MID(IF(ISERROR(FIND("hcl:",A131)),0,IF(ISERROR(FIND(" ",TRIM(MID($A131,FIND(N$1,A131)+4,7)))),TRIM(MID($A131,FIND(N$1,A131)+4,7)),0)),2,7),0),0)</f>
        <v>0</v>
      </c>
      <c r="O131">
        <f t="shared" ref="O131:O194" si="98">IF(N131=0,0,IF(ISNUMBER(HEX2DEC(N131)),1,0))</f>
        <v>0</v>
      </c>
      <c r="P131">
        <f>IF(ISNUMBER(MATCH(IF(LEN(TRIM(MID(A131,FIND(P$1,A131)+4,4)))&gt;3,0,TRIM(MID(A131,FIND(P$1,A131)+4,4))),Sheet2!A$2:A$8,0)),1,0)</f>
        <v>1</v>
      </c>
      <c r="Q131">
        <f t="shared" si="86"/>
        <v>1</v>
      </c>
      <c r="R131"/>
      <c r="S131">
        <f t="shared" ref="S131:S194" si="99">IF(SUM(E131,G131,I131,K131,M131,O131,P131,Q131)=8,1,0)</f>
        <v>0</v>
      </c>
    </row>
    <row r="132" spans="1:19" x14ac:dyDescent="0.2">
      <c r="A132" t="s">
        <v>159</v>
      </c>
      <c r="B132">
        <f t="shared" si="87"/>
        <v>1</v>
      </c>
      <c r="C132">
        <f t="shared" si="88"/>
        <v>7</v>
      </c>
      <c r="D132" t="str">
        <f t="shared" si="89"/>
        <v>Valid</v>
      </c>
      <c r="E132">
        <f t="shared" si="90"/>
        <v>1</v>
      </c>
      <c r="G132">
        <f t="shared" si="91"/>
        <v>1</v>
      </c>
      <c r="I132">
        <f t="shared" si="92"/>
        <v>1</v>
      </c>
      <c r="J132" t="str">
        <f t="shared" si="93"/>
        <v>67</v>
      </c>
      <c r="K132">
        <f t="shared" si="94"/>
        <v>0</v>
      </c>
      <c r="L132" t="str">
        <f t="shared" si="95"/>
        <v>cm</v>
      </c>
      <c r="M132">
        <f t="shared" si="96"/>
        <v>1</v>
      </c>
      <c r="N132" t="str">
        <f t="shared" si="97"/>
        <v>602927</v>
      </c>
      <c r="O132">
        <f t="shared" si="98"/>
        <v>1</v>
      </c>
      <c r="P132">
        <f>IF(ISNUMBER(MATCH(IF(LEN(TRIM(MID(A132,FIND(P$1,A132)+4,4)))&gt;3,0,TRIM(MID(A132,FIND(P$1,A132)+4,4))),Sheet2!A$2:A$8,0)),1,0)</f>
        <v>0</v>
      </c>
      <c r="Q132">
        <f t="shared" si="86"/>
        <v>1</v>
      </c>
      <c r="R132"/>
      <c r="S132">
        <f t="shared" si="99"/>
        <v>0</v>
      </c>
    </row>
    <row r="133" spans="1:19" x14ac:dyDescent="0.2">
      <c r="A133" t="s">
        <v>160</v>
      </c>
      <c r="B133">
        <f t="shared" si="87"/>
        <v>0</v>
      </c>
      <c r="C133">
        <f t="shared" si="88"/>
        <v>7</v>
      </c>
      <c r="D133" t="str">
        <f t="shared" si="89"/>
        <v>Valid</v>
      </c>
      <c r="E133">
        <f t="shared" si="90"/>
        <v>1</v>
      </c>
      <c r="F133" t="str">
        <f t="shared" ref="F133:F136" si="100">MID($A133,FIND(E$1,$A133)+4,4)</f>
        <v>1933</v>
      </c>
      <c r="G133">
        <f t="shared" si="91"/>
        <v>1</v>
      </c>
      <c r="H133" t="str">
        <f t="shared" ref="H133:H136" si="101">MID($A133,FIND(G$1,$A133)+4,4)</f>
        <v>2014</v>
      </c>
      <c r="I133">
        <f t="shared" si="92"/>
        <v>1</v>
      </c>
      <c r="J133" t="str">
        <f t="shared" si="93"/>
        <v>179</v>
      </c>
      <c r="K133">
        <f t="shared" si="94"/>
        <v>1</v>
      </c>
      <c r="L133" t="str">
        <f t="shared" si="95"/>
        <v>cm</v>
      </c>
      <c r="M133">
        <f t="shared" si="96"/>
        <v>1</v>
      </c>
      <c r="N133" s="1" t="str">
        <f t="shared" si="97"/>
        <v>fffffd</v>
      </c>
      <c r="O133">
        <f t="shared" si="98"/>
        <v>1</v>
      </c>
      <c r="P133">
        <f>IF(ISNUMBER(MATCH(IF(LEN(TRIM(MID(A133,FIND(P$1,A133)+4,4)))&gt;3,0,TRIM(MID(A133,FIND(P$1,A133)+4,4))),Sheet2!A$2:A$8,0)),1,0)</f>
        <v>1</v>
      </c>
      <c r="Q133">
        <f t="shared" si="86"/>
        <v>1</v>
      </c>
      <c r="R133" s="1" t="str">
        <f t="shared" ref="R133:R136" si="102">MID(A133,FIND("pid:",A133)+4,13)</f>
        <v>500053352 eyr</v>
      </c>
      <c r="S133">
        <f t="shared" si="99"/>
        <v>1</v>
      </c>
    </row>
    <row r="134" spans="1:19" x14ac:dyDescent="0.2">
      <c r="A134" t="s">
        <v>161</v>
      </c>
      <c r="B134">
        <f t="shared" si="87"/>
        <v>1</v>
      </c>
      <c r="C134">
        <f t="shared" si="88"/>
        <v>7</v>
      </c>
      <c r="D134" t="str">
        <f t="shared" si="89"/>
        <v>Valid</v>
      </c>
      <c r="E134">
        <f t="shared" si="90"/>
        <v>1</v>
      </c>
      <c r="F134" t="str">
        <f t="shared" si="100"/>
        <v>2000</v>
      </c>
      <c r="G134">
        <f t="shared" si="91"/>
        <v>1</v>
      </c>
      <c r="H134" t="str">
        <f t="shared" si="101"/>
        <v>2011</v>
      </c>
      <c r="I134">
        <f t="shared" si="92"/>
        <v>1</v>
      </c>
      <c r="J134" t="str">
        <f t="shared" si="93"/>
        <v>153</v>
      </c>
      <c r="K134">
        <f t="shared" si="94"/>
        <v>1</v>
      </c>
      <c r="L134" t="str">
        <f t="shared" si="95"/>
        <v>cm</v>
      </c>
      <c r="M134">
        <f t="shared" si="96"/>
        <v>1</v>
      </c>
      <c r="N134" s="1" t="str">
        <f t="shared" si="97"/>
        <v>cfa07d</v>
      </c>
      <c r="O134">
        <f t="shared" si="98"/>
        <v>1</v>
      </c>
      <c r="P134">
        <f>IF(ISNUMBER(MATCH(IF(LEN(TRIM(MID(A134,FIND(P$1,A134)+4,4)))&gt;3,0,TRIM(MID(A134,FIND(P$1,A134)+4,4))),Sheet2!A$2:A$8,0)),1,0)</f>
        <v>1</v>
      </c>
      <c r="Q134">
        <f t="shared" si="86"/>
        <v>1</v>
      </c>
      <c r="R134" s="1" t="str">
        <f t="shared" si="102"/>
        <v>523083973 ecl</v>
      </c>
      <c r="S134">
        <f t="shared" si="99"/>
        <v>1</v>
      </c>
    </row>
    <row r="135" spans="1:19" x14ac:dyDescent="0.2">
      <c r="A135" t="s">
        <v>162</v>
      </c>
      <c r="B135">
        <f t="shared" si="87"/>
        <v>0</v>
      </c>
      <c r="C135">
        <f t="shared" si="88"/>
        <v>7</v>
      </c>
      <c r="D135" t="str">
        <f t="shared" si="89"/>
        <v>Valid</v>
      </c>
      <c r="E135">
        <f t="shared" si="90"/>
        <v>1</v>
      </c>
      <c r="F135" t="str">
        <f t="shared" si="100"/>
        <v>1974</v>
      </c>
      <c r="G135">
        <f t="shared" si="91"/>
        <v>1</v>
      </c>
      <c r="H135" t="str">
        <f t="shared" si="101"/>
        <v>2019</v>
      </c>
      <c r="I135">
        <f t="shared" si="92"/>
        <v>1</v>
      </c>
      <c r="J135" t="str">
        <f t="shared" si="93"/>
        <v>165</v>
      </c>
      <c r="K135">
        <f t="shared" si="94"/>
        <v>1</v>
      </c>
      <c r="L135" t="str">
        <f t="shared" si="95"/>
        <v>cm</v>
      </c>
      <c r="M135">
        <f t="shared" si="96"/>
        <v>1</v>
      </c>
      <c r="N135" s="1" t="str">
        <f t="shared" si="97"/>
        <v>efcc98</v>
      </c>
      <c r="O135">
        <f t="shared" si="98"/>
        <v>1</v>
      </c>
      <c r="P135">
        <f>IF(ISNUMBER(MATCH(IF(LEN(TRIM(MID(A135,FIND(P$1,A135)+4,4)))&gt;3,0,TRIM(MID(A135,FIND(P$1,A135)+4,4))),Sheet2!A$2:A$8,0)),1,0)</f>
        <v>1</v>
      </c>
      <c r="Q135">
        <f t="shared" si="86"/>
        <v>1</v>
      </c>
      <c r="R135" s="1" t="str">
        <f t="shared" si="102"/>
        <v>755433303</v>
      </c>
      <c r="S135">
        <f t="shared" si="99"/>
        <v>1</v>
      </c>
    </row>
    <row r="136" spans="1:19" x14ac:dyDescent="0.2">
      <c r="A136" t="s">
        <v>163</v>
      </c>
      <c r="B136">
        <f t="shared" si="87"/>
        <v>1</v>
      </c>
      <c r="C136">
        <f t="shared" si="88"/>
        <v>7</v>
      </c>
      <c r="D136" t="str">
        <f t="shared" si="89"/>
        <v>Valid</v>
      </c>
      <c r="E136">
        <f t="shared" si="90"/>
        <v>1</v>
      </c>
      <c r="F136" t="str">
        <f t="shared" si="100"/>
        <v>1927</v>
      </c>
      <c r="G136">
        <f t="shared" si="91"/>
        <v>1</v>
      </c>
      <c r="H136" t="str">
        <f t="shared" si="101"/>
        <v>2012</v>
      </c>
      <c r="I136">
        <f t="shared" si="92"/>
        <v>1</v>
      </c>
      <c r="J136" t="str">
        <f t="shared" si="93"/>
        <v>169</v>
      </c>
      <c r="K136">
        <f t="shared" si="94"/>
        <v>1</v>
      </c>
      <c r="L136" t="str">
        <f t="shared" si="95"/>
        <v>cm</v>
      </c>
      <c r="M136">
        <f t="shared" si="96"/>
        <v>1</v>
      </c>
      <c r="N136" s="1" t="str">
        <f t="shared" si="97"/>
        <v>733820</v>
      </c>
      <c r="O136">
        <f t="shared" si="98"/>
        <v>1</v>
      </c>
      <c r="P136">
        <f>IF(ISNUMBER(MATCH(IF(LEN(TRIM(MID(A136,FIND(P$1,A136)+4,4)))&gt;3,0,TRIM(MID(A136,FIND(P$1,A136)+4,4))),Sheet2!A$2:A$8,0)),1,0)</f>
        <v>1</v>
      </c>
      <c r="Q136">
        <f t="shared" si="86"/>
        <v>1</v>
      </c>
      <c r="R136" s="1" t="str">
        <f t="shared" si="102"/>
        <v>409960222 hcl</v>
      </c>
      <c r="S136">
        <f t="shared" si="99"/>
        <v>1</v>
      </c>
    </row>
    <row r="137" spans="1:19" x14ac:dyDescent="0.2">
      <c r="A137" t="s">
        <v>164</v>
      </c>
      <c r="B137">
        <f t="shared" si="87"/>
        <v>0</v>
      </c>
      <c r="C137">
        <f t="shared" si="88"/>
        <v>6</v>
      </c>
      <c r="D137" t="str">
        <f t="shared" si="89"/>
        <v>Invalid</v>
      </c>
      <c r="E137">
        <f t="shared" si="90"/>
        <v>0</v>
      </c>
      <c r="G137">
        <f t="shared" si="91"/>
        <v>0</v>
      </c>
      <c r="I137">
        <f t="shared" si="92"/>
        <v>0</v>
      </c>
      <c r="J137">
        <f t="shared" si="93"/>
        <v>0</v>
      </c>
      <c r="K137">
        <f t="shared" si="94"/>
        <v>0</v>
      </c>
      <c r="L137">
        <f t="shared" si="95"/>
        <v>0</v>
      </c>
      <c r="M137">
        <f t="shared" si="96"/>
        <v>0</v>
      </c>
      <c r="N137">
        <f t="shared" si="97"/>
        <v>0</v>
      </c>
      <c r="O137">
        <f t="shared" si="98"/>
        <v>0</v>
      </c>
      <c r="P137">
        <f>IF(ISNUMBER(MATCH(IF(LEN(TRIM(MID(A137,FIND(P$1,A137)+4,4)))&gt;3,0,TRIM(MID(A137,FIND(P$1,A137)+4,4))),Sheet2!A$2:A$8,0)),1,0)</f>
        <v>0</v>
      </c>
      <c r="Q137">
        <f t="shared" si="86"/>
        <v>0</v>
      </c>
      <c r="R137"/>
      <c r="S137">
        <f t="shared" si="99"/>
        <v>0</v>
      </c>
    </row>
    <row r="138" spans="1:19" x14ac:dyDescent="0.2">
      <c r="A138" t="s">
        <v>165</v>
      </c>
      <c r="B138">
        <f t="shared" si="87"/>
        <v>1</v>
      </c>
      <c r="C138">
        <f t="shared" si="88"/>
        <v>6</v>
      </c>
      <c r="D138" t="str">
        <f t="shared" si="89"/>
        <v>Invalid</v>
      </c>
      <c r="E138">
        <f t="shared" si="90"/>
        <v>0</v>
      </c>
      <c r="G138">
        <f t="shared" si="91"/>
        <v>0</v>
      </c>
      <c r="I138">
        <f t="shared" si="92"/>
        <v>0</v>
      </c>
      <c r="J138" t="str">
        <f t="shared" si="93"/>
        <v>71</v>
      </c>
      <c r="K138">
        <f t="shared" si="94"/>
        <v>1</v>
      </c>
      <c r="L138" t="str">
        <f t="shared" si="95"/>
        <v>in</v>
      </c>
      <c r="M138">
        <f t="shared" si="96"/>
        <v>1</v>
      </c>
      <c r="N138">
        <f t="shared" si="97"/>
        <v>0</v>
      </c>
      <c r="O138">
        <f t="shared" si="98"/>
        <v>0</v>
      </c>
      <c r="P138">
        <f>IF(ISNUMBER(MATCH(IF(LEN(TRIM(MID(A138,FIND(P$1,A138)+4,4)))&gt;3,0,TRIM(MID(A138,FIND(P$1,A138)+4,4))),Sheet2!A$2:A$8,0)),1,0)</f>
        <v>0</v>
      </c>
      <c r="Q138">
        <f t="shared" si="86"/>
        <v>1</v>
      </c>
      <c r="R138"/>
      <c r="S138">
        <f t="shared" si="99"/>
        <v>0</v>
      </c>
    </row>
    <row r="139" spans="1:19" x14ac:dyDescent="0.2">
      <c r="A139" t="s">
        <v>166</v>
      </c>
      <c r="B139">
        <f t="shared" si="87"/>
        <v>1</v>
      </c>
      <c r="C139">
        <f t="shared" si="88"/>
        <v>7</v>
      </c>
      <c r="D139" t="str">
        <f t="shared" si="89"/>
        <v>Valid</v>
      </c>
      <c r="E139">
        <f t="shared" si="90"/>
        <v>1</v>
      </c>
      <c r="F139" t="str">
        <f>MID($A139,FIND(E$1,$A139)+4,4)</f>
        <v>1974</v>
      </c>
      <c r="G139">
        <f t="shared" si="91"/>
        <v>1</v>
      </c>
      <c r="H139" t="str">
        <f>MID($A139,FIND(G$1,$A139)+4,4)</f>
        <v>2012</v>
      </c>
      <c r="I139">
        <f t="shared" si="92"/>
        <v>1</v>
      </c>
      <c r="J139" t="str">
        <f t="shared" si="93"/>
        <v>68</v>
      </c>
      <c r="K139">
        <f t="shared" si="94"/>
        <v>1</v>
      </c>
      <c r="L139" t="str">
        <f t="shared" si="95"/>
        <v>in</v>
      </c>
      <c r="M139">
        <f t="shared" si="96"/>
        <v>1</v>
      </c>
      <c r="N139" s="1" t="str">
        <f t="shared" si="97"/>
        <v>6b5442</v>
      </c>
      <c r="O139">
        <f t="shared" si="98"/>
        <v>1</v>
      </c>
      <c r="P139">
        <f>IF(ISNUMBER(MATCH(IF(LEN(TRIM(MID(A139,FIND(P$1,A139)+4,4)))&gt;3,0,TRIM(MID(A139,FIND(P$1,A139)+4,4))),Sheet2!A$2:A$8,0)),1,0)</f>
        <v>1</v>
      </c>
      <c r="Q139">
        <f t="shared" si="86"/>
        <v>1</v>
      </c>
      <c r="R139" s="1" t="str">
        <f>MID(A139,FIND("pid:",A139)+4,13)</f>
        <v>562222331 hgt</v>
      </c>
      <c r="S139">
        <f t="shared" si="99"/>
        <v>1</v>
      </c>
    </row>
    <row r="140" spans="1:19" x14ac:dyDescent="0.2">
      <c r="A140" t="s">
        <v>167</v>
      </c>
      <c r="B140">
        <f t="shared" si="87"/>
        <v>1</v>
      </c>
      <c r="C140">
        <f t="shared" si="88"/>
        <v>6</v>
      </c>
      <c r="D140" t="str">
        <f t="shared" si="89"/>
        <v>Invalid</v>
      </c>
      <c r="E140">
        <f t="shared" si="90"/>
        <v>1</v>
      </c>
      <c r="G140">
        <f t="shared" si="91"/>
        <v>1</v>
      </c>
      <c r="I140">
        <f t="shared" si="92"/>
        <v>1</v>
      </c>
      <c r="J140" t="str">
        <f t="shared" si="93"/>
        <v>169</v>
      </c>
      <c r="K140">
        <f t="shared" si="94"/>
        <v>1</v>
      </c>
      <c r="L140" t="str">
        <f t="shared" si="95"/>
        <v>cm</v>
      </c>
      <c r="M140">
        <f t="shared" si="96"/>
        <v>1</v>
      </c>
      <c r="N140" t="str">
        <f t="shared" si="97"/>
        <v>623a2f</v>
      </c>
      <c r="O140">
        <f t="shared" si="98"/>
        <v>1</v>
      </c>
      <c r="P140">
        <f>IF(ISNUMBER(MATCH(IF(LEN(TRIM(MID(A140,FIND(P$1,A140)+4,4)))&gt;3,0,TRIM(MID(A140,FIND(P$1,A140)+4,4))),Sheet2!A$2:A$8,0)),1,0)</f>
        <v>1</v>
      </c>
      <c r="Q140">
        <f t="shared" si="86"/>
        <v>0</v>
      </c>
      <c r="R140"/>
      <c r="S140">
        <f t="shared" si="99"/>
        <v>0</v>
      </c>
    </row>
    <row r="141" spans="1:19" x14ac:dyDescent="0.2">
      <c r="A141" t="s">
        <v>168</v>
      </c>
      <c r="B141">
        <f t="shared" si="87"/>
        <v>1</v>
      </c>
      <c r="C141">
        <f t="shared" si="88"/>
        <v>7</v>
      </c>
      <c r="D141" t="str">
        <f t="shared" si="89"/>
        <v>Valid</v>
      </c>
      <c r="E141">
        <f t="shared" si="90"/>
        <v>1</v>
      </c>
      <c r="F141" t="str">
        <f t="shared" ref="F141:F142" si="103">MID($A141,FIND(E$1,$A141)+4,4)</f>
        <v>1939</v>
      </c>
      <c r="G141">
        <f t="shared" si="91"/>
        <v>1</v>
      </c>
      <c r="H141" t="str">
        <f t="shared" ref="H141:H142" si="104">MID($A141,FIND(G$1,$A141)+4,4)</f>
        <v>2010</v>
      </c>
      <c r="I141">
        <f t="shared" si="92"/>
        <v>1</v>
      </c>
      <c r="J141" t="str">
        <f t="shared" si="93"/>
        <v>151</v>
      </c>
      <c r="K141">
        <f t="shared" si="94"/>
        <v>1</v>
      </c>
      <c r="L141" t="str">
        <f t="shared" si="95"/>
        <v>cm</v>
      </c>
      <c r="M141">
        <f t="shared" si="96"/>
        <v>1</v>
      </c>
      <c r="N141" s="1" t="str">
        <f t="shared" si="97"/>
        <v>fffffd</v>
      </c>
      <c r="O141">
        <f t="shared" si="98"/>
        <v>1</v>
      </c>
      <c r="P141">
        <f>IF(ISNUMBER(MATCH(IF(LEN(TRIM(MID(A141,FIND(P$1,A141)+4,4)))&gt;3,0,TRIM(MID(A141,FIND(P$1,A141)+4,4))),Sheet2!A$2:A$8,0)),1,0)</f>
        <v>1</v>
      </c>
      <c r="Q141">
        <f t="shared" si="86"/>
        <v>1</v>
      </c>
      <c r="R141" s="1" t="str">
        <f t="shared" ref="R141:R142" si="105">MID(A141,FIND("pid:",A141)+4,13)</f>
        <v>562919031</v>
      </c>
      <c r="S141">
        <f t="shared" si="99"/>
        <v>1</v>
      </c>
    </row>
    <row r="142" spans="1:19" x14ac:dyDescent="0.2">
      <c r="A142" t="s">
        <v>169</v>
      </c>
      <c r="B142">
        <f t="shared" si="87"/>
        <v>0</v>
      </c>
      <c r="C142">
        <f t="shared" si="88"/>
        <v>7</v>
      </c>
      <c r="D142" t="str">
        <f t="shared" si="89"/>
        <v>Valid</v>
      </c>
      <c r="E142">
        <f t="shared" si="90"/>
        <v>1</v>
      </c>
      <c r="F142" t="str">
        <f t="shared" si="103"/>
        <v>1971</v>
      </c>
      <c r="G142">
        <f t="shared" si="91"/>
        <v>1</v>
      </c>
      <c r="H142" t="str">
        <f t="shared" si="104"/>
        <v>2010</v>
      </c>
      <c r="I142">
        <f t="shared" si="92"/>
        <v>1</v>
      </c>
      <c r="J142" t="str">
        <f t="shared" si="93"/>
        <v>171</v>
      </c>
      <c r="K142">
        <f t="shared" si="94"/>
        <v>1</v>
      </c>
      <c r="L142" t="str">
        <f t="shared" si="95"/>
        <v>cm</v>
      </c>
      <c r="M142">
        <f t="shared" si="96"/>
        <v>1</v>
      </c>
      <c r="N142" s="1" t="str">
        <f t="shared" si="97"/>
        <v>6b5442</v>
      </c>
      <c r="O142">
        <f t="shared" si="98"/>
        <v>1</v>
      </c>
      <c r="P142">
        <f>IF(ISNUMBER(MATCH(IF(LEN(TRIM(MID(A142,FIND(P$1,A142)+4,4)))&gt;3,0,TRIM(MID(A142,FIND(P$1,A142)+4,4))),Sheet2!A$2:A$8,0)),1,0)</f>
        <v>1</v>
      </c>
      <c r="Q142">
        <f t="shared" si="86"/>
        <v>1</v>
      </c>
      <c r="R142" s="1" t="str">
        <f t="shared" si="105"/>
        <v>812511153 byr</v>
      </c>
      <c r="S142">
        <f t="shared" si="99"/>
        <v>1</v>
      </c>
    </row>
    <row r="143" spans="1:19" x14ac:dyDescent="0.2">
      <c r="A143" t="s">
        <v>170</v>
      </c>
      <c r="B143">
        <f t="shared" si="87"/>
        <v>1</v>
      </c>
      <c r="C143">
        <f t="shared" si="88"/>
        <v>5</v>
      </c>
      <c r="D143" t="str">
        <f t="shared" si="89"/>
        <v>Invalid</v>
      </c>
      <c r="E143">
        <f t="shared" si="90"/>
        <v>0</v>
      </c>
      <c r="G143">
        <f t="shared" si="91"/>
        <v>1</v>
      </c>
      <c r="I143">
        <f t="shared" si="92"/>
        <v>1</v>
      </c>
      <c r="J143">
        <f t="shared" si="93"/>
        <v>0</v>
      </c>
      <c r="K143">
        <f t="shared" si="94"/>
        <v>0</v>
      </c>
      <c r="L143" t="str">
        <f t="shared" si="95"/>
        <v>cm</v>
      </c>
      <c r="M143">
        <f t="shared" si="96"/>
        <v>1</v>
      </c>
      <c r="N143">
        <f t="shared" si="97"/>
        <v>0</v>
      </c>
      <c r="O143">
        <f t="shared" si="98"/>
        <v>0</v>
      </c>
      <c r="P143">
        <f>IF(ISNUMBER(MATCH(IF(LEN(TRIM(MID(A143,FIND(P$1,A143)+4,4)))&gt;3,0,TRIM(MID(A143,FIND(P$1,A143)+4,4))),Sheet2!A$2:A$8,0)),1,0)</f>
        <v>0</v>
      </c>
      <c r="Q143">
        <f t="shared" si="86"/>
        <v>0</v>
      </c>
      <c r="R143"/>
      <c r="S143">
        <f t="shared" si="99"/>
        <v>0</v>
      </c>
    </row>
    <row r="144" spans="1:19" x14ac:dyDescent="0.2">
      <c r="A144" t="s">
        <v>171</v>
      </c>
      <c r="B144">
        <f t="shared" si="87"/>
        <v>1</v>
      </c>
      <c r="C144">
        <f t="shared" si="88"/>
        <v>7</v>
      </c>
      <c r="D144" t="str">
        <f t="shared" si="89"/>
        <v>Valid</v>
      </c>
      <c r="E144">
        <f t="shared" si="90"/>
        <v>1</v>
      </c>
      <c r="F144" t="str">
        <f>MID($A144,FIND(E$1,$A144)+4,4)</f>
        <v>1952</v>
      </c>
      <c r="G144">
        <f t="shared" si="91"/>
        <v>1</v>
      </c>
      <c r="H144" t="str">
        <f>MID($A144,FIND(G$1,$A144)+4,4)</f>
        <v>2012</v>
      </c>
      <c r="I144">
        <f t="shared" si="92"/>
        <v>1</v>
      </c>
      <c r="J144" t="str">
        <f t="shared" si="93"/>
        <v>178</v>
      </c>
      <c r="K144">
        <f t="shared" si="94"/>
        <v>1</v>
      </c>
      <c r="L144" t="str">
        <f t="shared" si="95"/>
        <v>cm</v>
      </c>
      <c r="M144">
        <f t="shared" si="96"/>
        <v>1</v>
      </c>
      <c r="N144" s="1" t="str">
        <f t="shared" si="97"/>
        <v>341e13</v>
      </c>
      <c r="O144">
        <f t="shared" si="98"/>
        <v>1</v>
      </c>
      <c r="P144">
        <f>IF(ISNUMBER(MATCH(IF(LEN(TRIM(MID(A144,FIND(P$1,A144)+4,4)))&gt;3,0,TRIM(MID(A144,FIND(P$1,A144)+4,4))),Sheet2!A$2:A$8,0)),1,0)</f>
        <v>1</v>
      </c>
      <c r="Q144">
        <f t="shared" si="86"/>
        <v>1</v>
      </c>
      <c r="R144" s="1" t="str">
        <f>MID(A144,FIND("pid:",A144)+4,13)</f>
        <v>390510619 eyr</v>
      </c>
      <c r="S144">
        <f t="shared" si="99"/>
        <v>1</v>
      </c>
    </row>
    <row r="145" spans="1:19" x14ac:dyDescent="0.2">
      <c r="A145" t="s">
        <v>172</v>
      </c>
      <c r="B145">
        <f t="shared" si="87"/>
        <v>0</v>
      </c>
      <c r="C145">
        <f t="shared" si="88"/>
        <v>7</v>
      </c>
      <c r="D145" t="str">
        <f t="shared" si="89"/>
        <v>Valid</v>
      </c>
      <c r="E145">
        <f t="shared" si="90"/>
        <v>1</v>
      </c>
      <c r="G145">
        <f t="shared" si="91"/>
        <v>1</v>
      </c>
      <c r="I145">
        <f t="shared" si="92"/>
        <v>1</v>
      </c>
      <c r="J145" t="str">
        <f t="shared" si="93"/>
        <v>173</v>
      </c>
      <c r="K145">
        <f t="shared" si="94"/>
        <v>1</v>
      </c>
      <c r="L145" t="str">
        <f t="shared" si="95"/>
        <v>cm</v>
      </c>
      <c r="M145">
        <f t="shared" si="96"/>
        <v>1</v>
      </c>
      <c r="N145" t="str">
        <f t="shared" si="97"/>
        <v>866857</v>
      </c>
      <c r="O145">
        <f t="shared" si="98"/>
        <v>1</v>
      </c>
      <c r="P145">
        <f>IF(ISNUMBER(MATCH(IF(LEN(TRIM(MID(A145,FIND(P$1,A145)+4,4)))&gt;3,0,TRIM(MID(A145,FIND(P$1,A145)+4,4))),Sheet2!A$2:A$8,0)),1,0)</f>
        <v>1</v>
      </c>
      <c r="Q145">
        <f t="shared" si="86"/>
        <v>0</v>
      </c>
      <c r="R145"/>
      <c r="S145">
        <f t="shared" si="99"/>
        <v>0</v>
      </c>
    </row>
    <row r="146" spans="1:19" x14ac:dyDescent="0.2">
      <c r="A146" t="s">
        <v>173</v>
      </c>
      <c r="B146">
        <f t="shared" si="87"/>
        <v>0</v>
      </c>
      <c r="C146">
        <f t="shared" si="88"/>
        <v>6</v>
      </c>
      <c r="D146" t="str">
        <f t="shared" si="89"/>
        <v>Invalid</v>
      </c>
      <c r="E146">
        <f t="shared" si="90"/>
        <v>1</v>
      </c>
      <c r="G146">
        <f t="shared" si="91"/>
        <v>0</v>
      </c>
      <c r="I146">
        <f t="shared" si="92"/>
        <v>1</v>
      </c>
      <c r="J146" t="str">
        <f t="shared" si="93"/>
        <v>192</v>
      </c>
      <c r="K146">
        <f t="shared" si="94"/>
        <v>1</v>
      </c>
      <c r="L146" t="str">
        <f t="shared" si="95"/>
        <v>cm</v>
      </c>
      <c r="M146">
        <f t="shared" si="96"/>
        <v>1</v>
      </c>
      <c r="N146" t="str">
        <f t="shared" si="97"/>
        <v>efcc98</v>
      </c>
      <c r="O146">
        <f t="shared" si="98"/>
        <v>1</v>
      </c>
      <c r="P146">
        <f>IF(ISNUMBER(MATCH(IF(LEN(TRIM(MID(A146,FIND(P$1,A146)+4,4)))&gt;3,0,TRIM(MID(A146,FIND(P$1,A146)+4,4))),Sheet2!A$2:A$8,0)),1,0)</f>
        <v>1</v>
      </c>
      <c r="Q146">
        <f t="shared" si="86"/>
        <v>1</v>
      </c>
      <c r="R146"/>
      <c r="S146">
        <f t="shared" si="99"/>
        <v>0</v>
      </c>
    </row>
    <row r="147" spans="1:19" x14ac:dyDescent="0.2">
      <c r="A147" t="s">
        <v>174</v>
      </c>
      <c r="B147">
        <f t="shared" si="87"/>
        <v>1</v>
      </c>
      <c r="C147">
        <f t="shared" si="88"/>
        <v>6</v>
      </c>
      <c r="D147" t="str">
        <f t="shared" si="89"/>
        <v>Invalid</v>
      </c>
      <c r="E147">
        <f t="shared" si="90"/>
        <v>1</v>
      </c>
      <c r="G147">
        <f t="shared" si="91"/>
        <v>1</v>
      </c>
      <c r="I147">
        <f t="shared" si="92"/>
        <v>1</v>
      </c>
      <c r="J147" t="str">
        <f t="shared" si="93"/>
        <v>176</v>
      </c>
      <c r="K147">
        <f t="shared" si="94"/>
        <v>1</v>
      </c>
      <c r="L147" t="str">
        <f t="shared" si="95"/>
        <v>cm</v>
      </c>
      <c r="M147">
        <f t="shared" si="96"/>
        <v>1</v>
      </c>
      <c r="N147" t="str">
        <f t="shared" si="97"/>
        <v>efcc98</v>
      </c>
      <c r="O147">
        <f t="shared" si="98"/>
        <v>1</v>
      </c>
      <c r="P147">
        <f>IF(ISNUMBER(MATCH(IF(LEN(TRIM(MID(A147,FIND(P$1,A147)+4,4)))&gt;3,0,TRIM(MID(A147,FIND(P$1,A147)+4,4))),Sheet2!A$2:A$8,0)),1,0)</f>
        <v>0</v>
      </c>
      <c r="Q147">
        <f t="shared" si="86"/>
        <v>1</v>
      </c>
      <c r="R147"/>
      <c r="S147">
        <f t="shared" si="99"/>
        <v>0</v>
      </c>
    </row>
    <row r="148" spans="1:19" x14ac:dyDescent="0.2">
      <c r="A148" t="s">
        <v>175</v>
      </c>
      <c r="B148">
        <f t="shared" si="87"/>
        <v>1</v>
      </c>
      <c r="C148">
        <f t="shared" si="88"/>
        <v>7</v>
      </c>
      <c r="D148" t="str">
        <f t="shared" si="89"/>
        <v>Valid</v>
      </c>
      <c r="E148">
        <f t="shared" si="90"/>
        <v>1</v>
      </c>
      <c r="F148" t="str">
        <f>MID($A148,FIND(E$1,$A148)+4,4)</f>
        <v>1956</v>
      </c>
      <c r="G148">
        <f t="shared" si="91"/>
        <v>1</v>
      </c>
      <c r="H148" t="str">
        <f>MID($A148,FIND(G$1,$A148)+4,4)</f>
        <v>2015</v>
      </c>
      <c r="I148">
        <f t="shared" si="92"/>
        <v>1</v>
      </c>
      <c r="J148" t="str">
        <f t="shared" si="93"/>
        <v>190</v>
      </c>
      <c r="K148">
        <f t="shared" si="94"/>
        <v>1</v>
      </c>
      <c r="L148" t="str">
        <f t="shared" si="95"/>
        <v>cm</v>
      </c>
      <c r="M148">
        <f t="shared" si="96"/>
        <v>1</v>
      </c>
      <c r="N148" s="1" t="str">
        <f t="shared" si="97"/>
        <v>888785</v>
      </c>
      <c r="O148">
        <f t="shared" si="98"/>
        <v>1</v>
      </c>
      <c r="P148">
        <f>IF(ISNUMBER(MATCH(IF(LEN(TRIM(MID(A148,FIND(P$1,A148)+4,4)))&gt;3,0,TRIM(MID(A148,FIND(P$1,A148)+4,4))),Sheet2!A$2:A$8,0)),1,0)</f>
        <v>1</v>
      </c>
      <c r="Q148">
        <f t="shared" si="86"/>
        <v>1</v>
      </c>
      <c r="R148" s="1" t="str">
        <f>MID(A148,FIND("pid:",A148)+4,13)</f>
        <v>069618718 hgt</v>
      </c>
      <c r="S148">
        <f t="shared" si="99"/>
        <v>1</v>
      </c>
    </row>
    <row r="149" spans="1:19" x14ac:dyDescent="0.2">
      <c r="A149" t="s">
        <v>176</v>
      </c>
      <c r="B149">
        <f t="shared" si="87"/>
        <v>0</v>
      </c>
      <c r="C149">
        <f t="shared" si="88"/>
        <v>6</v>
      </c>
      <c r="D149" t="str">
        <f t="shared" si="89"/>
        <v>Invalid</v>
      </c>
      <c r="E149">
        <f t="shared" si="90"/>
        <v>1</v>
      </c>
      <c r="G149">
        <f t="shared" si="91"/>
        <v>1</v>
      </c>
      <c r="I149">
        <f t="shared" si="92"/>
        <v>1</v>
      </c>
      <c r="J149" t="str">
        <f t="shared" si="93"/>
        <v>173</v>
      </c>
      <c r="K149">
        <f t="shared" si="94"/>
        <v>1</v>
      </c>
      <c r="L149" t="str">
        <f t="shared" si="95"/>
        <v>cm</v>
      </c>
      <c r="M149">
        <f t="shared" si="96"/>
        <v>1</v>
      </c>
      <c r="N149">
        <f t="shared" si="97"/>
        <v>0</v>
      </c>
      <c r="O149">
        <f t="shared" si="98"/>
        <v>0</v>
      </c>
      <c r="P149">
        <f>IF(ISNUMBER(MATCH(IF(LEN(TRIM(MID(A149,FIND(P$1,A149)+4,4)))&gt;3,0,TRIM(MID(A149,FIND(P$1,A149)+4,4))),Sheet2!A$2:A$8,0)),1,0)</f>
        <v>1</v>
      </c>
      <c r="Q149">
        <f t="shared" si="86"/>
        <v>1</v>
      </c>
      <c r="R149"/>
      <c r="S149">
        <f t="shared" si="99"/>
        <v>0</v>
      </c>
    </row>
    <row r="150" spans="1:19" x14ac:dyDescent="0.2">
      <c r="A150" t="s">
        <v>177</v>
      </c>
      <c r="B150">
        <f t="shared" si="87"/>
        <v>1</v>
      </c>
      <c r="C150">
        <f t="shared" si="88"/>
        <v>7</v>
      </c>
      <c r="D150" t="str">
        <f t="shared" si="89"/>
        <v>Valid</v>
      </c>
      <c r="E150">
        <f t="shared" si="90"/>
        <v>1</v>
      </c>
      <c r="F150" t="str">
        <f t="shared" ref="F150:F154" si="106">MID($A150,FIND(E$1,$A150)+4,4)</f>
        <v>1990</v>
      </c>
      <c r="G150">
        <f t="shared" si="91"/>
        <v>1</v>
      </c>
      <c r="H150" t="str">
        <f t="shared" ref="H150:H154" si="107">MID($A150,FIND(G$1,$A150)+4,4)</f>
        <v>2011</v>
      </c>
      <c r="I150">
        <f t="shared" si="92"/>
        <v>1</v>
      </c>
      <c r="J150" t="str">
        <f t="shared" si="93"/>
        <v>67</v>
      </c>
      <c r="K150">
        <f t="shared" si="94"/>
        <v>1</v>
      </c>
      <c r="L150" t="str">
        <f t="shared" si="95"/>
        <v>in</v>
      </c>
      <c r="M150">
        <f t="shared" si="96"/>
        <v>1</v>
      </c>
      <c r="N150" s="1" t="str">
        <f t="shared" si="97"/>
        <v>602927</v>
      </c>
      <c r="O150">
        <f t="shared" si="98"/>
        <v>1</v>
      </c>
      <c r="P150">
        <f>IF(ISNUMBER(MATCH(IF(LEN(TRIM(MID(A150,FIND(P$1,A150)+4,4)))&gt;3,0,TRIM(MID(A150,FIND(P$1,A150)+4,4))),Sheet2!A$2:A$8,0)),1,0)</f>
        <v>1</v>
      </c>
      <c r="Q150">
        <f t="shared" si="86"/>
        <v>1</v>
      </c>
      <c r="R150" s="1" t="str">
        <f t="shared" ref="R150:R154" si="108">MID(A150,FIND("pid:",A150)+4,13)</f>
        <v>298224903</v>
      </c>
      <c r="S150">
        <f t="shared" si="99"/>
        <v>1</v>
      </c>
    </row>
    <row r="151" spans="1:19" x14ac:dyDescent="0.2">
      <c r="A151" t="s">
        <v>19</v>
      </c>
      <c r="B151">
        <f t="shared" si="87"/>
        <v>0</v>
      </c>
      <c r="C151">
        <f t="shared" si="88"/>
        <v>7</v>
      </c>
      <c r="D151" t="str">
        <f t="shared" si="89"/>
        <v>Valid</v>
      </c>
      <c r="E151">
        <f t="shared" si="90"/>
        <v>1</v>
      </c>
      <c r="F151" t="str">
        <f t="shared" si="106"/>
        <v>1962</v>
      </c>
      <c r="G151">
        <f t="shared" si="91"/>
        <v>1</v>
      </c>
      <c r="H151" t="str">
        <f t="shared" si="107"/>
        <v>2018</v>
      </c>
      <c r="I151">
        <f t="shared" si="92"/>
        <v>1</v>
      </c>
      <c r="J151" t="str">
        <f t="shared" si="93"/>
        <v>159</v>
      </c>
      <c r="K151">
        <f t="shared" si="94"/>
        <v>1</v>
      </c>
      <c r="L151" t="str">
        <f t="shared" si="95"/>
        <v>cm</v>
      </c>
      <c r="M151">
        <f t="shared" si="96"/>
        <v>1</v>
      </c>
      <c r="N151" s="1" t="str">
        <f t="shared" si="97"/>
        <v>efcc98</v>
      </c>
      <c r="O151">
        <f t="shared" si="98"/>
        <v>1</v>
      </c>
      <c r="P151">
        <f>IF(ISNUMBER(MATCH(IF(LEN(TRIM(MID(A151,FIND(P$1,A151)+4,4)))&gt;3,0,TRIM(MID(A151,FIND(P$1,A151)+4,4))),Sheet2!A$2:A$8,0)),1,0)</f>
        <v>1</v>
      </c>
      <c r="Q151">
        <f t="shared" si="86"/>
        <v>1</v>
      </c>
      <c r="R151" s="1" t="str">
        <f t="shared" si="108"/>
        <v>854089988 iyr</v>
      </c>
      <c r="S151">
        <f t="shared" si="99"/>
        <v>1</v>
      </c>
    </row>
    <row r="152" spans="1:19" x14ac:dyDescent="0.2">
      <c r="A152" t="s">
        <v>178</v>
      </c>
      <c r="B152">
        <f t="shared" si="87"/>
        <v>1</v>
      </c>
      <c r="C152">
        <f t="shared" si="88"/>
        <v>7</v>
      </c>
      <c r="D152" t="str">
        <f t="shared" si="89"/>
        <v>Valid</v>
      </c>
      <c r="E152">
        <f t="shared" si="90"/>
        <v>1</v>
      </c>
      <c r="F152" t="str">
        <f t="shared" si="106"/>
        <v>1964</v>
      </c>
      <c r="G152">
        <f t="shared" si="91"/>
        <v>1</v>
      </c>
      <c r="H152" t="str">
        <f t="shared" si="107"/>
        <v>2015</v>
      </c>
      <c r="I152">
        <f t="shared" si="92"/>
        <v>1</v>
      </c>
      <c r="J152" t="str">
        <f t="shared" si="93"/>
        <v>61</v>
      </c>
      <c r="K152">
        <f t="shared" si="94"/>
        <v>1</v>
      </c>
      <c r="L152" t="str">
        <f t="shared" si="95"/>
        <v>in</v>
      </c>
      <c r="M152">
        <f t="shared" si="96"/>
        <v>1</v>
      </c>
      <c r="N152" s="1" t="str">
        <f t="shared" si="97"/>
        <v>cfa07d</v>
      </c>
      <c r="O152">
        <f t="shared" si="98"/>
        <v>1</v>
      </c>
      <c r="P152">
        <f>IF(ISNUMBER(MATCH(IF(LEN(TRIM(MID(A152,FIND(P$1,A152)+4,4)))&gt;3,0,TRIM(MID(A152,FIND(P$1,A152)+4,4))),Sheet2!A$2:A$8,0)),1,0)</f>
        <v>1</v>
      </c>
      <c r="Q152">
        <f t="shared" si="86"/>
        <v>1</v>
      </c>
      <c r="R152" s="1" t="str">
        <f t="shared" si="108"/>
        <v>202756433 hcl</v>
      </c>
      <c r="S152">
        <f t="shared" si="99"/>
        <v>1</v>
      </c>
    </row>
    <row r="153" spans="1:19" x14ac:dyDescent="0.2">
      <c r="A153" t="s">
        <v>179</v>
      </c>
      <c r="B153">
        <f t="shared" si="87"/>
        <v>0</v>
      </c>
      <c r="C153">
        <f t="shared" si="88"/>
        <v>7</v>
      </c>
      <c r="D153" t="str">
        <f t="shared" si="89"/>
        <v>Valid</v>
      </c>
      <c r="E153">
        <f t="shared" si="90"/>
        <v>1</v>
      </c>
      <c r="F153" t="str">
        <f t="shared" si="106"/>
        <v>1973</v>
      </c>
      <c r="G153">
        <f t="shared" si="91"/>
        <v>1</v>
      </c>
      <c r="H153" t="str">
        <f t="shared" si="107"/>
        <v>2019</v>
      </c>
      <c r="I153">
        <f t="shared" si="92"/>
        <v>1</v>
      </c>
      <c r="J153" t="str">
        <f t="shared" si="93"/>
        <v>68</v>
      </c>
      <c r="K153">
        <f t="shared" si="94"/>
        <v>1</v>
      </c>
      <c r="L153" t="str">
        <f t="shared" si="95"/>
        <v>in</v>
      </c>
      <c r="M153">
        <f t="shared" si="96"/>
        <v>1</v>
      </c>
      <c r="N153" s="1" t="str">
        <f t="shared" si="97"/>
        <v>18171d</v>
      </c>
      <c r="O153">
        <f t="shared" si="98"/>
        <v>1</v>
      </c>
      <c r="P153">
        <f>IF(ISNUMBER(MATCH(IF(LEN(TRIM(MID(A153,FIND(P$1,A153)+4,4)))&gt;3,0,TRIM(MID(A153,FIND(P$1,A153)+4,4))),Sheet2!A$2:A$8,0)),1,0)</f>
        <v>1</v>
      </c>
      <c r="Q153">
        <f t="shared" si="86"/>
        <v>1</v>
      </c>
      <c r="R153" s="1" t="str">
        <f t="shared" si="108"/>
        <v>701847555 eyr</v>
      </c>
      <c r="S153">
        <f t="shared" si="99"/>
        <v>1</v>
      </c>
    </row>
    <row r="154" spans="1:19" x14ac:dyDescent="0.2">
      <c r="A154" t="s">
        <v>180</v>
      </c>
      <c r="B154">
        <f t="shared" si="87"/>
        <v>0</v>
      </c>
      <c r="C154">
        <f t="shared" si="88"/>
        <v>7</v>
      </c>
      <c r="D154" t="str">
        <f t="shared" si="89"/>
        <v>Valid</v>
      </c>
      <c r="E154">
        <f t="shared" si="90"/>
        <v>1</v>
      </c>
      <c r="F154" t="str">
        <f t="shared" si="106"/>
        <v>1982</v>
      </c>
      <c r="G154">
        <f t="shared" si="91"/>
        <v>1</v>
      </c>
      <c r="H154" t="str">
        <f t="shared" si="107"/>
        <v>2020</v>
      </c>
      <c r="I154">
        <f t="shared" si="92"/>
        <v>1</v>
      </c>
      <c r="J154" t="str">
        <f t="shared" si="93"/>
        <v>151</v>
      </c>
      <c r="K154">
        <f t="shared" si="94"/>
        <v>1</v>
      </c>
      <c r="L154" t="str">
        <f t="shared" si="95"/>
        <v>cm</v>
      </c>
      <c r="M154">
        <f t="shared" si="96"/>
        <v>1</v>
      </c>
      <c r="N154" s="1" t="str">
        <f t="shared" si="97"/>
        <v>83f878</v>
      </c>
      <c r="O154">
        <f t="shared" si="98"/>
        <v>1</v>
      </c>
      <c r="P154">
        <f>IF(ISNUMBER(MATCH(IF(LEN(TRIM(MID(A154,FIND(P$1,A154)+4,4)))&gt;3,0,TRIM(MID(A154,FIND(P$1,A154)+4,4))),Sheet2!A$2:A$8,0)),1,0)</f>
        <v>1</v>
      </c>
      <c r="Q154">
        <f t="shared" si="86"/>
        <v>1</v>
      </c>
      <c r="R154" s="1" t="str">
        <f t="shared" si="108"/>
        <v>816902510</v>
      </c>
      <c r="S154">
        <f t="shared" si="99"/>
        <v>1</v>
      </c>
    </row>
    <row r="155" spans="1:19" x14ac:dyDescent="0.2">
      <c r="A155" t="s">
        <v>181</v>
      </c>
      <c r="B155">
        <f t="shared" si="87"/>
        <v>1</v>
      </c>
      <c r="C155">
        <f t="shared" si="88"/>
        <v>7</v>
      </c>
      <c r="D155" t="str">
        <f t="shared" si="89"/>
        <v>Valid</v>
      </c>
      <c r="E155">
        <f t="shared" si="90"/>
        <v>1</v>
      </c>
      <c r="G155">
        <f t="shared" si="91"/>
        <v>1</v>
      </c>
      <c r="I155">
        <f t="shared" si="92"/>
        <v>0</v>
      </c>
      <c r="J155" t="str">
        <f t="shared" si="93"/>
        <v>187</v>
      </c>
      <c r="K155">
        <f t="shared" si="94"/>
        <v>0</v>
      </c>
      <c r="L155" t="str">
        <f t="shared" si="95"/>
        <v>in</v>
      </c>
      <c r="M155">
        <f t="shared" si="96"/>
        <v>1</v>
      </c>
      <c r="N155">
        <f t="shared" si="97"/>
        <v>0</v>
      </c>
      <c r="O155">
        <f t="shared" si="98"/>
        <v>0</v>
      </c>
      <c r="P155">
        <f>IF(ISNUMBER(MATCH(IF(LEN(TRIM(MID(A155,FIND(P$1,A155)+4,4)))&gt;3,0,TRIM(MID(A155,FIND(P$1,A155)+4,4))),Sheet2!A$2:A$8,0)),1,0)</f>
        <v>1</v>
      </c>
      <c r="Q155">
        <f t="shared" si="86"/>
        <v>0</v>
      </c>
      <c r="R155"/>
      <c r="S155">
        <f t="shared" si="99"/>
        <v>0</v>
      </c>
    </row>
    <row r="156" spans="1:19" x14ac:dyDescent="0.2">
      <c r="A156" t="s">
        <v>182</v>
      </c>
      <c r="B156">
        <f t="shared" si="87"/>
        <v>1</v>
      </c>
      <c r="C156">
        <f t="shared" si="88"/>
        <v>7</v>
      </c>
      <c r="D156" t="str">
        <f t="shared" si="89"/>
        <v>Valid</v>
      </c>
      <c r="E156">
        <f t="shared" si="90"/>
        <v>1</v>
      </c>
      <c r="F156" t="str">
        <f>MID($A156,FIND(E$1,$A156)+4,4)</f>
        <v>1946</v>
      </c>
      <c r="G156">
        <f t="shared" si="91"/>
        <v>1</v>
      </c>
      <c r="H156" t="str">
        <f>MID($A156,FIND(G$1,$A156)+4,4)</f>
        <v>2019</v>
      </c>
      <c r="I156">
        <f t="shared" si="92"/>
        <v>1</v>
      </c>
      <c r="J156" t="str">
        <f t="shared" si="93"/>
        <v>183</v>
      </c>
      <c r="K156">
        <f t="shared" si="94"/>
        <v>1</v>
      </c>
      <c r="L156" t="str">
        <f t="shared" si="95"/>
        <v>cm</v>
      </c>
      <c r="M156">
        <f t="shared" si="96"/>
        <v>1</v>
      </c>
      <c r="N156" s="1" t="str">
        <f t="shared" si="97"/>
        <v>cfa07d</v>
      </c>
      <c r="O156">
        <f t="shared" si="98"/>
        <v>1</v>
      </c>
      <c r="P156">
        <f>IF(ISNUMBER(MATCH(IF(LEN(TRIM(MID(A156,FIND(P$1,A156)+4,4)))&gt;3,0,TRIM(MID(A156,FIND(P$1,A156)+4,4))),Sheet2!A$2:A$8,0)),1,0)</f>
        <v>1</v>
      </c>
      <c r="Q156">
        <f t="shared" si="86"/>
        <v>1</v>
      </c>
      <c r="R156" s="1" t="str">
        <f>MID(A156,FIND("pid:",A156)+4,13)</f>
        <v>684966686 cid</v>
      </c>
      <c r="S156">
        <f t="shared" si="99"/>
        <v>1</v>
      </c>
    </row>
    <row r="157" spans="1:19" x14ac:dyDescent="0.2">
      <c r="A157" t="s">
        <v>183</v>
      </c>
      <c r="B157">
        <f t="shared" si="87"/>
        <v>0</v>
      </c>
      <c r="C157">
        <f t="shared" si="88"/>
        <v>6</v>
      </c>
      <c r="D157" t="str">
        <f t="shared" si="89"/>
        <v>Invalid</v>
      </c>
      <c r="E157">
        <f t="shared" si="90"/>
        <v>0</v>
      </c>
      <c r="G157">
        <f t="shared" si="91"/>
        <v>1</v>
      </c>
      <c r="I157">
        <f t="shared" si="92"/>
        <v>1</v>
      </c>
      <c r="J157">
        <f t="shared" si="93"/>
        <v>0</v>
      </c>
      <c r="K157">
        <f t="shared" si="94"/>
        <v>0</v>
      </c>
      <c r="L157">
        <f t="shared" si="95"/>
        <v>0</v>
      </c>
      <c r="M157">
        <f t="shared" si="96"/>
        <v>0</v>
      </c>
      <c r="N157" t="str">
        <f t="shared" si="97"/>
        <v>6b5442</v>
      </c>
      <c r="O157">
        <f t="shared" si="98"/>
        <v>1</v>
      </c>
      <c r="P157">
        <f>IF(ISNUMBER(MATCH(IF(LEN(TRIM(MID(A157,FIND(P$1,A157)+4,4)))&gt;3,0,TRIM(MID(A157,FIND(P$1,A157)+4,4))),Sheet2!A$2:A$8,0)),1,0)</f>
        <v>0</v>
      </c>
      <c r="Q157">
        <f t="shared" si="86"/>
        <v>0</v>
      </c>
      <c r="R157"/>
      <c r="S157">
        <f t="shared" si="99"/>
        <v>0</v>
      </c>
    </row>
    <row r="158" spans="1:19" x14ac:dyDescent="0.2">
      <c r="A158" t="s">
        <v>184</v>
      </c>
      <c r="B158">
        <f t="shared" si="87"/>
        <v>1</v>
      </c>
      <c r="C158">
        <f t="shared" si="88"/>
        <v>7</v>
      </c>
      <c r="D158" t="str">
        <f t="shared" si="89"/>
        <v>Valid</v>
      </c>
      <c r="E158">
        <f t="shared" si="90"/>
        <v>1</v>
      </c>
      <c r="F158" t="str">
        <f>MID($A158,FIND(E$1,$A158)+4,4)</f>
        <v>1987</v>
      </c>
      <c r="G158">
        <f t="shared" si="91"/>
        <v>1</v>
      </c>
      <c r="H158" t="str">
        <f>MID($A158,FIND(G$1,$A158)+4,4)</f>
        <v>2015</v>
      </c>
      <c r="I158">
        <f t="shared" si="92"/>
        <v>1</v>
      </c>
      <c r="J158" t="str">
        <f t="shared" si="93"/>
        <v>189</v>
      </c>
      <c r="K158">
        <f t="shared" si="94"/>
        <v>1</v>
      </c>
      <c r="L158" t="str">
        <f t="shared" si="95"/>
        <v>cm</v>
      </c>
      <c r="M158">
        <f t="shared" si="96"/>
        <v>1</v>
      </c>
      <c r="N158" s="1" t="str">
        <f t="shared" si="97"/>
        <v>6b5442</v>
      </c>
      <c r="O158">
        <f t="shared" si="98"/>
        <v>1</v>
      </c>
      <c r="P158">
        <f>IF(ISNUMBER(MATCH(IF(LEN(TRIM(MID(A158,FIND(P$1,A158)+4,4)))&gt;3,0,TRIM(MID(A158,FIND(P$1,A158)+4,4))),Sheet2!A$2:A$8,0)),1,0)</f>
        <v>1</v>
      </c>
      <c r="Q158">
        <f t="shared" si="86"/>
        <v>1</v>
      </c>
      <c r="R158" s="1" t="str">
        <f>MID(A158,FIND("pid:",A158)+4,13)</f>
        <v>797675433 eyr</v>
      </c>
      <c r="S158">
        <f t="shared" si="99"/>
        <v>1</v>
      </c>
    </row>
    <row r="159" spans="1:19" x14ac:dyDescent="0.2">
      <c r="A159" t="s">
        <v>20</v>
      </c>
      <c r="B159">
        <f t="shared" si="87"/>
        <v>0</v>
      </c>
      <c r="C159">
        <f t="shared" si="88"/>
        <v>7</v>
      </c>
      <c r="D159" t="str">
        <f t="shared" si="89"/>
        <v>Valid</v>
      </c>
      <c r="E159">
        <f t="shared" si="90"/>
        <v>1</v>
      </c>
      <c r="G159">
        <f t="shared" si="91"/>
        <v>1</v>
      </c>
      <c r="I159">
        <f t="shared" si="92"/>
        <v>1</v>
      </c>
      <c r="J159">
        <f t="shared" si="93"/>
        <v>0</v>
      </c>
      <c r="K159">
        <f t="shared" si="94"/>
        <v>0</v>
      </c>
      <c r="L159" t="str">
        <f t="shared" si="95"/>
        <v>cm</v>
      </c>
      <c r="M159">
        <f t="shared" si="96"/>
        <v>1</v>
      </c>
      <c r="N159" t="str">
        <f t="shared" si="97"/>
        <v>a97842</v>
      </c>
      <c r="O159">
        <f t="shared" si="98"/>
        <v>1</v>
      </c>
      <c r="P159">
        <f>IF(ISNUMBER(MATCH(IF(LEN(TRIM(MID(A159,FIND(P$1,A159)+4,4)))&gt;3,0,TRIM(MID(A159,FIND(P$1,A159)+4,4))),Sheet2!A$2:A$8,0)),1,0)</f>
        <v>1</v>
      </c>
      <c r="Q159">
        <f t="shared" si="86"/>
        <v>0</v>
      </c>
      <c r="R159"/>
      <c r="S159">
        <f t="shared" si="99"/>
        <v>0</v>
      </c>
    </row>
    <row r="160" spans="1:19" x14ac:dyDescent="0.2">
      <c r="A160" t="s">
        <v>185</v>
      </c>
      <c r="B160">
        <f t="shared" si="87"/>
        <v>1</v>
      </c>
      <c r="C160">
        <f t="shared" si="88"/>
        <v>7</v>
      </c>
      <c r="D160" t="str">
        <f t="shared" si="89"/>
        <v>Valid</v>
      </c>
      <c r="E160">
        <f t="shared" si="90"/>
        <v>1</v>
      </c>
      <c r="F160" t="str">
        <f t="shared" ref="F160:F161" si="109">MID($A160,FIND(E$1,$A160)+4,4)</f>
        <v>1942</v>
      </c>
      <c r="G160">
        <f t="shared" si="91"/>
        <v>1</v>
      </c>
      <c r="H160" t="str">
        <f t="shared" ref="H160:H161" si="110">MID($A160,FIND(G$1,$A160)+4,4)</f>
        <v>2020</v>
      </c>
      <c r="I160">
        <f t="shared" si="92"/>
        <v>1</v>
      </c>
      <c r="J160" t="str">
        <f t="shared" si="93"/>
        <v>170</v>
      </c>
      <c r="K160">
        <f t="shared" si="94"/>
        <v>1</v>
      </c>
      <c r="L160" t="str">
        <f t="shared" si="95"/>
        <v>cm</v>
      </c>
      <c r="M160">
        <f t="shared" si="96"/>
        <v>1</v>
      </c>
      <c r="N160" s="1" t="str">
        <f t="shared" si="97"/>
        <v>ceb3a1</v>
      </c>
      <c r="O160">
        <f t="shared" si="98"/>
        <v>1</v>
      </c>
      <c r="P160">
        <f>IF(ISNUMBER(MATCH(IF(LEN(TRIM(MID(A160,FIND(P$1,A160)+4,4)))&gt;3,0,TRIM(MID(A160,FIND(P$1,A160)+4,4))),Sheet2!A$2:A$8,0)),1,0)</f>
        <v>1</v>
      </c>
      <c r="Q160">
        <f t="shared" si="86"/>
        <v>1</v>
      </c>
      <c r="R160" s="1" t="str">
        <f t="shared" ref="R160:R161" si="111">MID(A160,FIND("pid:",A160)+4,13)</f>
        <v>007017276 ecl</v>
      </c>
      <c r="S160">
        <f t="shared" si="99"/>
        <v>1</v>
      </c>
    </row>
    <row r="161" spans="1:19" x14ac:dyDescent="0.2">
      <c r="A161" t="s">
        <v>186</v>
      </c>
      <c r="B161">
        <f t="shared" si="87"/>
        <v>1</v>
      </c>
      <c r="C161">
        <f t="shared" si="88"/>
        <v>7</v>
      </c>
      <c r="D161" t="str">
        <f t="shared" si="89"/>
        <v>Valid</v>
      </c>
      <c r="E161">
        <f t="shared" si="90"/>
        <v>1</v>
      </c>
      <c r="F161" t="str">
        <f t="shared" si="109"/>
        <v>1965</v>
      </c>
      <c r="G161">
        <f t="shared" si="91"/>
        <v>1</v>
      </c>
      <c r="H161" t="str">
        <f t="shared" si="110"/>
        <v>2012</v>
      </c>
      <c r="I161">
        <f t="shared" si="92"/>
        <v>1</v>
      </c>
      <c r="J161" t="str">
        <f t="shared" si="93"/>
        <v>173</v>
      </c>
      <c r="K161">
        <f t="shared" si="94"/>
        <v>1</v>
      </c>
      <c r="L161" t="str">
        <f t="shared" si="95"/>
        <v>cm</v>
      </c>
      <c r="M161">
        <f t="shared" si="96"/>
        <v>1</v>
      </c>
      <c r="N161" s="1" t="str">
        <f t="shared" si="97"/>
        <v>efcc98</v>
      </c>
      <c r="O161">
        <f t="shared" si="98"/>
        <v>1</v>
      </c>
      <c r="P161">
        <f>IF(ISNUMBER(MATCH(IF(LEN(TRIM(MID(A161,FIND(P$1,A161)+4,4)))&gt;3,0,TRIM(MID(A161,FIND(P$1,A161)+4,4))),Sheet2!A$2:A$8,0)),1,0)</f>
        <v>1</v>
      </c>
      <c r="Q161">
        <f t="shared" si="86"/>
        <v>1</v>
      </c>
      <c r="R161" s="1" t="str">
        <f t="shared" si="111"/>
        <v>302599543</v>
      </c>
      <c r="S161">
        <f t="shared" si="99"/>
        <v>1</v>
      </c>
    </row>
    <row r="162" spans="1:19" x14ac:dyDescent="0.2">
      <c r="A162" t="s">
        <v>187</v>
      </c>
      <c r="B162">
        <f t="shared" si="87"/>
        <v>0</v>
      </c>
      <c r="C162">
        <f t="shared" si="88"/>
        <v>6</v>
      </c>
      <c r="D162" t="str">
        <f t="shared" si="89"/>
        <v>Invalid</v>
      </c>
      <c r="E162">
        <f t="shared" si="90"/>
        <v>1</v>
      </c>
      <c r="G162">
        <f t="shared" si="91"/>
        <v>0</v>
      </c>
      <c r="I162">
        <f t="shared" si="92"/>
        <v>1</v>
      </c>
      <c r="J162" t="str">
        <f t="shared" si="93"/>
        <v>187</v>
      </c>
      <c r="K162">
        <f t="shared" si="94"/>
        <v>1</v>
      </c>
      <c r="L162" t="str">
        <f t="shared" si="95"/>
        <v>cm</v>
      </c>
      <c r="M162">
        <f t="shared" si="96"/>
        <v>1</v>
      </c>
      <c r="N162" t="str">
        <f t="shared" si="97"/>
        <v>6b5442</v>
      </c>
      <c r="O162">
        <f t="shared" si="98"/>
        <v>1</v>
      </c>
      <c r="P162">
        <f>IF(ISNUMBER(MATCH(IF(LEN(TRIM(MID(A162,FIND(P$1,A162)+4,4)))&gt;3,0,TRIM(MID(A162,FIND(P$1,A162)+4,4))),Sheet2!A$2:A$8,0)),1,0)</f>
        <v>1</v>
      </c>
      <c r="Q162">
        <f t="shared" si="86"/>
        <v>1</v>
      </c>
      <c r="R162"/>
      <c r="S162">
        <f t="shared" si="99"/>
        <v>0</v>
      </c>
    </row>
    <row r="163" spans="1:19" x14ac:dyDescent="0.2">
      <c r="A163" t="s">
        <v>188</v>
      </c>
      <c r="B163">
        <f t="shared" si="87"/>
        <v>1</v>
      </c>
      <c r="C163">
        <f t="shared" si="88"/>
        <v>7</v>
      </c>
      <c r="D163" t="str">
        <f t="shared" si="89"/>
        <v>Valid</v>
      </c>
      <c r="E163">
        <f t="shared" si="90"/>
        <v>1</v>
      </c>
      <c r="F163" t="str">
        <f>MID($A163,FIND(E$1,$A163)+4,4)</f>
        <v>1926</v>
      </c>
      <c r="G163">
        <f t="shared" si="91"/>
        <v>1</v>
      </c>
      <c r="H163" t="str">
        <f>MID($A163,FIND(G$1,$A163)+4,4)</f>
        <v>2013</v>
      </c>
      <c r="I163">
        <f t="shared" si="92"/>
        <v>1</v>
      </c>
      <c r="J163" t="str">
        <f t="shared" si="93"/>
        <v>153</v>
      </c>
      <c r="K163">
        <f t="shared" si="94"/>
        <v>1</v>
      </c>
      <c r="L163" t="str">
        <f t="shared" si="95"/>
        <v>cm</v>
      </c>
      <c r="M163">
        <f t="shared" si="96"/>
        <v>1</v>
      </c>
      <c r="N163" s="1" t="str">
        <f t="shared" si="97"/>
        <v>602927</v>
      </c>
      <c r="O163">
        <f t="shared" si="98"/>
        <v>1</v>
      </c>
      <c r="P163">
        <f>IF(ISNUMBER(MATCH(IF(LEN(TRIM(MID(A163,FIND(P$1,A163)+4,4)))&gt;3,0,TRIM(MID(A163,FIND(P$1,A163)+4,4))),Sheet2!A$2:A$8,0)),1,0)</f>
        <v>1</v>
      </c>
      <c r="Q163">
        <f t="shared" si="86"/>
        <v>1</v>
      </c>
      <c r="R163" s="1" t="str">
        <f>MID(A163,FIND("pid:",A163)+4,13)</f>
        <v>568040159 byr</v>
      </c>
      <c r="S163">
        <f t="shared" si="99"/>
        <v>1</v>
      </c>
    </row>
    <row r="164" spans="1:19" x14ac:dyDescent="0.2">
      <c r="A164" t="s">
        <v>21</v>
      </c>
      <c r="B164">
        <f t="shared" si="87"/>
        <v>0</v>
      </c>
      <c r="C164">
        <f t="shared" si="88"/>
        <v>5</v>
      </c>
      <c r="D164" t="str">
        <f t="shared" si="89"/>
        <v>Invalid</v>
      </c>
      <c r="E164">
        <f t="shared" si="90"/>
        <v>0</v>
      </c>
      <c r="G164">
        <f t="shared" si="91"/>
        <v>0</v>
      </c>
      <c r="I164">
        <f t="shared" si="92"/>
        <v>0</v>
      </c>
      <c r="J164" t="str">
        <f t="shared" si="93"/>
        <v>187</v>
      </c>
      <c r="K164">
        <f t="shared" si="94"/>
        <v>1</v>
      </c>
      <c r="L164" t="str">
        <f t="shared" si="95"/>
        <v>cm</v>
      </c>
      <c r="M164">
        <f t="shared" si="96"/>
        <v>1</v>
      </c>
      <c r="N164">
        <f t="shared" si="97"/>
        <v>0</v>
      </c>
      <c r="O164">
        <f t="shared" si="98"/>
        <v>0</v>
      </c>
      <c r="P164">
        <f>IF(ISNUMBER(MATCH(IF(LEN(TRIM(MID(A164,FIND(P$1,A164)+4,4)))&gt;3,0,TRIM(MID(A164,FIND(P$1,A164)+4,4))),Sheet2!A$2:A$8,0)),1,0)</f>
        <v>1</v>
      </c>
      <c r="Q164">
        <f t="shared" si="86"/>
        <v>0</v>
      </c>
      <c r="R164"/>
      <c r="S164">
        <f t="shared" si="99"/>
        <v>0</v>
      </c>
    </row>
    <row r="165" spans="1:19" x14ac:dyDescent="0.2">
      <c r="A165" t="s">
        <v>189</v>
      </c>
      <c r="B165">
        <f t="shared" si="87"/>
        <v>0</v>
      </c>
      <c r="C165">
        <f t="shared" si="88"/>
        <v>6</v>
      </c>
      <c r="D165" t="str">
        <f t="shared" si="89"/>
        <v>Invalid</v>
      </c>
      <c r="E165">
        <f t="shared" si="90"/>
        <v>0</v>
      </c>
      <c r="G165">
        <f t="shared" si="91"/>
        <v>1</v>
      </c>
      <c r="I165">
        <f t="shared" si="92"/>
        <v>0</v>
      </c>
      <c r="J165" t="str">
        <f t="shared" si="93"/>
        <v>59</v>
      </c>
      <c r="K165">
        <f t="shared" si="94"/>
        <v>0</v>
      </c>
      <c r="L165" t="str">
        <f t="shared" si="95"/>
        <v>cm</v>
      </c>
      <c r="M165">
        <f t="shared" si="96"/>
        <v>1</v>
      </c>
      <c r="N165">
        <f t="shared" si="97"/>
        <v>0</v>
      </c>
      <c r="O165">
        <f t="shared" si="98"/>
        <v>0</v>
      </c>
      <c r="P165">
        <f>IF(ISNUMBER(MATCH(IF(LEN(TRIM(MID(A165,FIND(P$1,A165)+4,4)))&gt;3,0,TRIM(MID(A165,FIND(P$1,A165)+4,4))),Sheet2!A$2:A$8,0)),1,0)</f>
        <v>0</v>
      </c>
      <c r="Q165">
        <f t="shared" si="86"/>
        <v>0</v>
      </c>
      <c r="R165"/>
      <c r="S165">
        <f t="shared" si="99"/>
        <v>0</v>
      </c>
    </row>
    <row r="166" spans="1:19" x14ac:dyDescent="0.2">
      <c r="A166" t="s">
        <v>190</v>
      </c>
      <c r="B166">
        <f t="shared" si="87"/>
        <v>0</v>
      </c>
      <c r="C166">
        <f t="shared" si="88"/>
        <v>6</v>
      </c>
      <c r="D166" t="str">
        <f t="shared" si="89"/>
        <v>Invalid</v>
      </c>
      <c r="E166">
        <f t="shared" si="90"/>
        <v>1</v>
      </c>
      <c r="G166">
        <f t="shared" si="91"/>
        <v>0</v>
      </c>
      <c r="I166">
        <f t="shared" si="92"/>
        <v>1</v>
      </c>
      <c r="J166" t="str">
        <f t="shared" si="93"/>
        <v>154</v>
      </c>
      <c r="K166">
        <f t="shared" si="94"/>
        <v>1</v>
      </c>
      <c r="L166" t="str">
        <f t="shared" si="95"/>
        <v>cm</v>
      </c>
      <c r="M166">
        <f t="shared" si="96"/>
        <v>1</v>
      </c>
      <c r="N166">
        <f t="shared" si="97"/>
        <v>0</v>
      </c>
      <c r="O166">
        <f t="shared" si="98"/>
        <v>0</v>
      </c>
      <c r="P166">
        <f>IF(ISNUMBER(MATCH(IF(LEN(TRIM(MID(A166,FIND(P$1,A166)+4,4)))&gt;3,0,TRIM(MID(A166,FIND(P$1,A166)+4,4))),Sheet2!A$2:A$8,0)),1,0)</f>
        <v>1</v>
      </c>
      <c r="Q166">
        <f t="shared" si="86"/>
        <v>0</v>
      </c>
      <c r="R166"/>
      <c r="S166">
        <f t="shared" si="99"/>
        <v>0</v>
      </c>
    </row>
    <row r="167" spans="1:19" x14ac:dyDescent="0.2">
      <c r="A167" t="s">
        <v>191</v>
      </c>
      <c r="B167">
        <f t="shared" si="87"/>
        <v>0</v>
      </c>
      <c r="C167">
        <f t="shared" si="88"/>
        <v>7</v>
      </c>
      <c r="D167" t="str">
        <f t="shared" si="89"/>
        <v>Valid</v>
      </c>
      <c r="E167">
        <f t="shared" si="90"/>
        <v>1</v>
      </c>
      <c r="G167">
        <f t="shared" si="91"/>
        <v>1</v>
      </c>
      <c r="I167">
        <f t="shared" si="92"/>
        <v>1</v>
      </c>
      <c r="J167" t="str">
        <f t="shared" si="93"/>
        <v>61</v>
      </c>
      <c r="K167">
        <f t="shared" si="94"/>
        <v>1</v>
      </c>
      <c r="L167" t="str">
        <f t="shared" si="95"/>
        <v>in</v>
      </c>
      <c r="M167">
        <f t="shared" si="96"/>
        <v>1</v>
      </c>
      <c r="N167">
        <f t="shared" si="97"/>
        <v>0</v>
      </c>
      <c r="O167">
        <f t="shared" si="98"/>
        <v>0</v>
      </c>
      <c r="P167">
        <f>IF(ISNUMBER(MATCH(IF(LEN(TRIM(MID(A167,FIND(P$1,A167)+4,4)))&gt;3,0,TRIM(MID(A167,FIND(P$1,A167)+4,4))),Sheet2!A$2:A$8,0)),1,0)</f>
        <v>0</v>
      </c>
      <c r="Q167">
        <f t="shared" si="86"/>
        <v>1</v>
      </c>
      <c r="R167"/>
      <c r="S167">
        <f t="shared" si="99"/>
        <v>0</v>
      </c>
    </row>
    <row r="168" spans="1:19" x14ac:dyDescent="0.2">
      <c r="A168" t="s">
        <v>192</v>
      </c>
      <c r="B168">
        <f t="shared" si="87"/>
        <v>1</v>
      </c>
      <c r="C168">
        <f t="shared" si="88"/>
        <v>7</v>
      </c>
      <c r="D168" t="str">
        <f t="shared" si="89"/>
        <v>Valid</v>
      </c>
      <c r="E168">
        <f t="shared" si="90"/>
        <v>1</v>
      </c>
      <c r="F168" t="str">
        <f>MID($A168,FIND(E$1,$A168)+4,4)</f>
        <v>1977</v>
      </c>
      <c r="G168">
        <f t="shared" si="91"/>
        <v>1</v>
      </c>
      <c r="H168" t="str">
        <f>MID($A168,FIND(G$1,$A168)+4,4)</f>
        <v>2019</v>
      </c>
      <c r="I168">
        <f t="shared" si="92"/>
        <v>1</v>
      </c>
      <c r="J168" t="str">
        <f t="shared" si="93"/>
        <v>193</v>
      </c>
      <c r="K168">
        <f t="shared" si="94"/>
        <v>1</v>
      </c>
      <c r="L168" t="str">
        <f t="shared" si="95"/>
        <v>cm</v>
      </c>
      <c r="M168">
        <f t="shared" si="96"/>
        <v>1</v>
      </c>
      <c r="N168" s="1" t="str">
        <f t="shared" si="97"/>
        <v>866857</v>
      </c>
      <c r="O168">
        <f t="shared" si="98"/>
        <v>1</v>
      </c>
      <c r="P168">
        <f>IF(ISNUMBER(MATCH(IF(LEN(TRIM(MID(A168,FIND(P$1,A168)+4,4)))&gt;3,0,TRIM(MID(A168,FIND(P$1,A168)+4,4))),Sheet2!A$2:A$8,0)),1,0)</f>
        <v>1</v>
      </c>
      <c r="Q168">
        <f t="shared" si="86"/>
        <v>1</v>
      </c>
      <c r="R168" s="1" t="str">
        <f>MID(A168,FIND("pid:",A168)+4,13)</f>
        <v>115229656 hgt</v>
      </c>
      <c r="S168">
        <f t="shared" si="99"/>
        <v>1</v>
      </c>
    </row>
    <row r="169" spans="1:19" x14ac:dyDescent="0.2">
      <c r="A169" t="s">
        <v>193</v>
      </c>
      <c r="B169">
        <f t="shared" si="87"/>
        <v>0</v>
      </c>
      <c r="C169">
        <f t="shared" si="88"/>
        <v>7</v>
      </c>
      <c r="D169" t="str">
        <f t="shared" si="89"/>
        <v>Valid</v>
      </c>
      <c r="E169">
        <f t="shared" si="90"/>
        <v>1</v>
      </c>
      <c r="G169">
        <f t="shared" si="91"/>
        <v>0</v>
      </c>
      <c r="I169">
        <f t="shared" si="92"/>
        <v>0</v>
      </c>
      <c r="J169" t="str">
        <f t="shared" si="93"/>
        <v>71</v>
      </c>
      <c r="K169">
        <f t="shared" si="94"/>
        <v>0</v>
      </c>
      <c r="L169" t="str">
        <f t="shared" si="95"/>
        <v>cm</v>
      </c>
      <c r="M169">
        <f t="shared" si="96"/>
        <v>1</v>
      </c>
      <c r="N169">
        <f t="shared" si="97"/>
        <v>0</v>
      </c>
      <c r="O169">
        <f t="shared" si="98"/>
        <v>0</v>
      </c>
      <c r="P169">
        <f>IF(ISNUMBER(MATCH(IF(LEN(TRIM(MID(A169,FIND(P$1,A169)+4,4)))&gt;3,0,TRIM(MID(A169,FIND(P$1,A169)+4,4))),Sheet2!A$2:A$8,0)),1,0)</f>
        <v>0</v>
      </c>
      <c r="Q169">
        <f t="shared" si="86"/>
        <v>0</v>
      </c>
      <c r="R169"/>
      <c r="S169">
        <f t="shared" si="99"/>
        <v>0</v>
      </c>
    </row>
    <row r="170" spans="1:19" x14ac:dyDescent="0.2">
      <c r="A170" t="s">
        <v>194</v>
      </c>
      <c r="B170">
        <f t="shared" si="87"/>
        <v>1</v>
      </c>
      <c r="C170">
        <f t="shared" si="88"/>
        <v>7</v>
      </c>
      <c r="D170" t="str">
        <f t="shared" si="89"/>
        <v>Valid</v>
      </c>
      <c r="E170">
        <f t="shared" si="90"/>
        <v>1</v>
      </c>
      <c r="F170" t="str">
        <f>MID($A170,FIND(E$1,$A170)+4,4)</f>
        <v>1999</v>
      </c>
      <c r="G170">
        <f t="shared" si="91"/>
        <v>1</v>
      </c>
      <c r="H170" t="str">
        <f>MID($A170,FIND(G$1,$A170)+4,4)</f>
        <v>2012</v>
      </c>
      <c r="I170">
        <f t="shared" si="92"/>
        <v>1</v>
      </c>
      <c r="J170" t="str">
        <f t="shared" si="93"/>
        <v>165</v>
      </c>
      <c r="K170">
        <f t="shared" si="94"/>
        <v>1</v>
      </c>
      <c r="L170" t="str">
        <f t="shared" si="95"/>
        <v>cm</v>
      </c>
      <c r="M170">
        <f t="shared" si="96"/>
        <v>1</v>
      </c>
      <c r="N170" s="1" t="str">
        <f t="shared" si="97"/>
        <v>b6652a</v>
      </c>
      <c r="O170">
        <f t="shared" si="98"/>
        <v>1</v>
      </c>
      <c r="P170">
        <f>IF(ISNUMBER(MATCH(IF(LEN(TRIM(MID(A170,FIND(P$1,A170)+4,4)))&gt;3,0,TRIM(MID(A170,FIND(P$1,A170)+4,4))),Sheet2!A$2:A$8,0)),1,0)</f>
        <v>1</v>
      </c>
      <c r="Q170">
        <f t="shared" si="86"/>
        <v>1</v>
      </c>
      <c r="R170" s="1" t="str">
        <f>MID(A170,FIND("pid:",A170)+4,13)</f>
        <v>946987379 byr</v>
      </c>
      <c r="S170">
        <f t="shared" si="99"/>
        <v>1</v>
      </c>
    </row>
    <row r="171" spans="1:19" x14ac:dyDescent="0.2">
      <c r="A171" t="s">
        <v>195</v>
      </c>
      <c r="B171">
        <f t="shared" si="87"/>
        <v>0</v>
      </c>
      <c r="C171">
        <f t="shared" si="88"/>
        <v>7</v>
      </c>
      <c r="D171" t="str">
        <f t="shared" si="89"/>
        <v>Valid</v>
      </c>
      <c r="E171">
        <f t="shared" si="90"/>
        <v>0</v>
      </c>
      <c r="G171">
        <f t="shared" si="91"/>
        <v>1</v>
      </c>
      <c r="I171">
        <f t="shared" si="92"/>
        <v>0</v>
      </c>
      <c r="J171" t="str">
        <f t="shared" si="93"/>
        <v>185</v>
      </c>
      <c r="K171">
        <f t="shared" si="94"/>
        <v>0</v>
      </c>
      <c r="L171" t="str">
        <f t="shared" si="95"/>
        <v>in</v>
      </c>
      <c r="M171">
        <f t="shared" si="96"/>
        <v>1</v>
      </c>
      <c r="N171">
        <f t="shared" si="97"/>
        <v>0</v>
      </c>
      <c r="O171">
        <f t="shared" si="98"/>
        <v>0</v>
      </c>
      <c r="P171">
        <f>IF(ISNUMBER(MATCH(IF(LEN(TRIM(MID(A171,FIND(P$1,A171)+4,4)))&gt;3,0,TRIM(MID(A171,FIND(P$1,A171)+4,4))),Sheet2!A$2:A$8,0)),1,0)</f>
        <v>0</v>
      </c>
      <c r="Q171">
        <f t="shared" si="86"/>
        <v>0</v>
      </c>
      <c r="R171"/>
      <c r="S171">
        <f t="shared" si="99"/>
        <v>0</v>
      </c>
    </row>
    <row r="172" spans="1:19" x14ac:dyDescent="0.2">
      <c r="A172" t="s">
        <v>22</v>
      </c>
      <c r="B172">
        <f t="shared" si="87"/>
        <v>0</v>
      </c>
      <c r="C172">
        <f t="shared" si="88"/>
        <v>7</v>
      </c>
      <c r="D172" t="str">
        <f t="shared" si="89"/>
        <v>Valid</v>
      </c>
      <c r="E172">
        <f t="shared" si="90"/>
        <v>0</v>
      </c>
      <c r="G172">
        <f t="shared" si="91"/>
        <v>0</v>
      </c>
      <c r="I172">
        <f t="shared" si="92"/>
        <v>1</v>
      </c>
      <c r="J172" t="str">
        <f t="shared" si="93"/>
        <v>71</v>
      </c>
      <c r="K172">
        <f t="shared" si="94"/>
        <v>0</v>
      </c>
      <c r="L172" t="str">
        <f t="shared" si="95"/>
        <v>cm</v>
      </c>
      <c r="M172">
        <f t="shared" si="96"/>
        <v>1</v>
      </c>
      <c r="N172">
        <f t="shared" si="97"/>
        <v>0</v>
      </c>
      <c r="O172">
        <f t="shared" si="98"/>
        <v>0</v>
      </c>
      <c r="P172">
        <f>IF(ISNUMBER(MATCH(IF(LEN(TRIM(MID(A172,FIND(P$1,A172)+4,4)))&gt;3,0,TRIM(MID(A172,FIND(P$1,A172)+4,4))),Sheet2!A$2:A$8,0)),1,0)</f>
        <v>0</v>
      </c>
      <c r="Q172">
        <f t="shared" si="86"/>
        <v>0</v>
      </c>
      <c r="R172"/>
      <c r="S172">
        <f t="shared" si="99"/>
        <v>0</v>
      </c>
    </row>
    <row r="173" spans="1:19" x14ac:dyDescent="0.2">
      <c r="A173" t="s">
        <v>196</v>
      </c>
      <c r="B173">
        <f t="shared" si="87"/>
        <v>1</v>
      </c>
      <c r="C173">
        <f t="shared" si="88"/>
        <v>5</v>
      </c>
      <c r="D173" t="str">
        <f t="shared" si="89"/>
        <v>Invalid</v>
      </c>
      <c r="E173">
        <f t="shared" si="90"/>
        <v>1</v>
      </c>
      <c r="G173">
        <f t="shared" si="91"/>
        <v>1</v>
      </c>
      <c r="I173">
        <f t="shared" si="92"/>
        <v>1</v>
      </c>
      <c r="J173" t="str">
        <f t="shared" si="93"/>
        <v>190</v>
      </c>
      <c r="K173">
        <f t="shared" si="94"/>
        <v>1</v>
      </c>
      <c r="L173" t="str">
        <f t="shared" si="95"/>
        <v>cm</v>
      </c>
      <c r="M173">
        <f t="shared" si="96"/>
        <v>1</v>
      </c>
      <c r="N173" t="str">
        <f t="shared" si="97"/>
        <v>866857</v>
      </c>
      <c r="O173">
        <f t="shared" si="98"/>
        <v>1</v>
      </c>
      <c r="P173">
        <f>IF(ISNUMBER(MATCH(IF(LEN(TRIM(MID(A173,FIND(P$1,A173)+4,4)))&gt;3,0,TRIM(MID(A173,FIND(P$1,A173)+4,4))),Sheet2!A$2:A$8,0)),1,0)</f>
        <v>0</v>
      </c>
      <c r="Q173">
        <f t="shared" si="86"/>
        <v>0</v>
      </c>
      <c r="R173"/>
      <c r="S173">
        <f t="shared" si="99"/>
        <v>0</v>
      </c>
    </row>
    <row r="174" spans="1:19" x14ac:dyDescent="0.2">
      <c r="A174" t="s">
        <v>197</v>
      </c>
      <c r="B174">
        <f t="shared" si="87"/>
        <v>0</v>
      </c>
      <c r="C174">
        <f t="shared" si="88"/>
        <v>7</v>
      </c>
      <c r="D174" t="str">
        <f t="shared" si="89"/>
        <v>Valid</v>
      </c>
      <c r="E174">
        <f t="shared" si="90"/>
        <v>1</v>
      </c>
      <c r="F174" t="str">
        <f>MID($A174,FIND(E$1,$A174)+4,4)</f>
        <v>1966</v>
      </c>
      <c r="G174">
        <f t="shared" si="91"/>
        <v>1</v>
      </c>
      <c r="H174" t="str">
        <f>MID($A174,FIND(G$1,$A174)+4,4)</f>
        <v>2014</v>
      </c>
      <c r="I174">
        <f t="shared" si="92"/>
        <v>1</v>
      </c>
      <c r="J174" t="str">
        <f t="shared" si="93"/>
        <v>161</v>
      </c>
      <c r="K174">
        <f t="shared" si="94"/>
        <v>1</v>
      </c>
      <c r="L174" t="str">
        <f t="shared" si="95"/>
        <v>cm</v>
      </c>
      <c r="M174">
        <f t="shared" si="96"/>
        <v>1</v>
      </c>
      <c r="N174" s="1" t="str">
        <f t="shared" si="97"/>
        <v>efcc98</v>
      </c>
      <c r="O174">
        <f t="shared" si="98"/>
        <v>1</v>
      </c>
      <c r="P174">
        <f>IF(ISNUMBER(MATCH(IF(LEN(TRIM(MID(A174,FIND(P$1,A174)+4,4)))&gt;3,0,TRIM(MID(A174,FIND(P$1,A174)+4,4))),Sheet2!A$2:A$8,0)),1,0)</f>
        <v>1</v>
      </c>
      <c r="Q174">
        <f t="shared" si="86"/>
        <v>1</v>
      </c>
      <c r="R174" s="1" t="str">
        <f>MID(A174,FIND("pid:",A174)+4,13)</f>
        <v>769989459</v>
      </c>
      <c r="S174">
        <f t="shared" si="99"/>
        <v>1</v>
      </c>
    </row>
    <row r="175" spans="1:19" x14ac:dyDescent="0.2">
      <c r="A175" t="s">
        <v>23</v>
      </c>
      <c r="B175">
        <f t="shared" si="87"/>
        <v>1</v>
      </c>
      <c r="C175">
        <f t="shared" si="88"/>
        <v>6</v>
      </c>
      <c r="D175" t="str">
        <f t="shared" si="89"/>
        <v>Invalid</v>
      </c>
      <c r="E175">
        <f t="shared" si="90"/>
        <v>1</v>
      </c>
      <c r="G175">
        <f t="shared" si="91"/>
        <v>0</v>
      </c>
      <c r="I175">
        <f t="shared" si="92"/>
        <v>1</v>
      </c>
      <c r="J175" t="str">
        <f t="shared" si="93"/>
        <v>173</v>
      </c>
      <c r="K175">
        <f t="shared" si="94"/>
        <v>1</v>
      </c>
      <c r="L175" t="str">
        <f t="shared" si="95"/>
        <v>cm</v>
      </c>
      <c r="M175">
        <f t="shared" si="96"/>
        <v>1</v>
      </c>
      <c r="N175" t="str">
        <f t="shared" si="97"/>
        <v>602927</v>
      </c>
      <c r="O175">
        <f t="shared" si="98"/>
        <v>1</v>
      </c>
      <c r="P175">
        <f>IF(ISNUMBER(MATCH(IF(LEN(TRIM(MID(A175,FIND(P$1,A175)+4,4)))&gt;3,0,TRIM(MID(A175,FIND(P$1,A175)+4,4))),Sheet2!A$2:A$8,0)),1,0)</f>
        <v>1</v>
      </c>
      <c r="Q175">
        <f t="shared" si="86"/>
        <v>1</v>
      </c>
      <c r="R175"/>
      <c r="S175">
        <f t="shared" si="99"/>
        <v>0</v>
      </c>
    </row>
    <row r="176" spans="1:19" x14ac:dyDescent="0.2">
      <c r="A176" t="s">
        <v>198</v>
      </c>
      <c r="B176">
        <f t="shared" si="87"/>
        <v>0</v>
      </c>
      <c r="C176">
        <f t="shared" si="88"/>
        <v>6</v>
      </c>
      <c r="D176" t="str">
        <f t="shared" si="89"/>
        <v>Invalid</v>
      </c>
      <c r="E176">
        <f t="shared" si="90"/>
        <v>1</v>
      </c>
      <c r="G176">
        <f t="shared" si="91"/>
        <v>0</v>
      </c>
      <c r="I176">
        <f t="shared" si="92"/>
        <v>1</v>
      </c>
      <c r="J176" t="str">
        <f t="shared" si="93"/>
        <v>153</v>
      </c>
      <c r="K176">
        <f t="shared" si="94"/>
        <v>1</v>
      </c>
      <c r="L176" t="str">
        <f t="shared" si="95"/>
        <v>cm</v>
      </c>
      <c r="M176">
        <f t="shared" si="96"/>
        <v>1</v>
      </c>
      <c r="N176" t="str">
        <f t="shared" si="97"/>
        <v>602927</v>
      </c>
      <c r="O176">
        <f t="shared" si="98"/>
        <v>1</v>
      </c>
      <c r="P176">
        <f>IF(ISNUMBER(MATCH(IF(LEN(TRIM(MID(A176,FIND(P$1,A176)+4,4)))&gt;3,0,TRIM(MID(A176,FIND(P$1,A176)+4,4))),Sheet2!A$2:A$8,0)),1,0)</f>
        <v>1</v>
      </c>
      <c r="Q176">
        <f t="shared" si="86"/>
        <v>1</v>
      </c>
      <c r="R176"/>
      <c r="S176">
        <f t="shared" si="99"/>
        <v>0</v>
      </c>
    </row>
    <row r="177" spans="1:19" x14ac:dyDescent="0.2">
      <c r="A177" t="s">
        <v>24</v>
      </c>
      <c r="B177">
        <f t="shared" si="87"/>
        <v>0</v>
      </c>
      <c r="C177">
        <f t="shared" si="88"/>
        <v>7</v>
      </c>
      <c r="D177" t="str">
        <f t="shared" si="89"/>
        <v>Valid</v>
      </c>
      <c r="E177">
        <f t="shared" si="90"/>
        <v>1</v>
      </c>
      <c r="F177" t="str">
        <f>MID($A177,FIND(E$1,$A177)+4,4)</f>
        <v>1996</v>
      </c>
      <c r="G177">
        <f t="shared" si="91"/>
        <v>1</v>
      </c>
      <c r="H177" t="str">
        <f>MID($A177,FIND(G$1,$A177)+4,4)</f>
        <v>2017</v>
      </c>
      <c r="I177">
        <f t="shared" si="92"/>
        <v>1</v>
      </c>
      <c r="J177" t="str">
        <f t="shared" si="93"/>
        <v>186</v>
      </c>
      <c r="K177">
        <f t="shared" si="94"/>
        <v>1</v>
      </c>
      <c r="L177" t="str">
        <f t="shared" si="95"/>
        <v>cm</v>
      </c>
      <c r="M177">
        <f t="shared" si="96"/>
        <v>1</v>
      </c>
      <c r="N177" s="1" t="str">
        <f t="shared" si="97"/>
        <v>c0946f</v>
      </c>
      <c r="O177">
        <f t="shared" si="98"/>
        <v>1</v>
      </c>
      <c r="P177">
        <f>IF(ISNUMBER(MATCH(IF(LEN(TRIM(MID(A177,FIND(P$1,A177)+4,4)))&gt;3,0,TRIM(MID(A177,FIND(P$1,A177)+4,4))),Sheet2!A$2:A$8,0)),1,0)</f>
        <v>1</v>
      </c>
      <c r="Q177">
        <f t="shared" si="86"/>
        <v>1</v>
      </c>
      <c r="R177" s="1" t="str">
        <f>MID(A177,FIND("pid:",A177)+4,13)</f>
        <v>741255292 eyr</v>
      </c>
      <c r="S177">
        <f t="shared" si="99"/>
        <v>1</v>
      </c>
    </row>
    <row r="178" spans="1:19" x14ac:dyDescent="0.2">
      <c r="A178" t="s">
        <v>199</v>
      </c>
      <c r="B178">
        <f t="shared" si="87"/>
        <v>0</v>
      </c>
      <c r="C178">
        <f t="shared" si="88"/>
        <v>5</v>
      </c>
      <c r="D178" t="str">
        <f t="shared" si="89"/>
        <v>Invalid</v>
      </c>
      <c r="E178">
        <f t="shared" si="90"/>
        <v>1</v>
      </c>
      <c r="G178">
        <f t="shared" si="91"/>
        <v>0</v>
      </c>
      <c r="I178">
        <f t="shared" si="92"/>
        <v>1</v>
      </c>
      <c r="J178" t="str">
        <f t="shared" si="93"/>
        <v>172</v>
      </c>
      <c r="K178">
        <f t="shared" si="94"/>
        <v>1</v>
      </c>
      <c r="L178" t="str">
        <f t="shared" si="95"/>
        <v>cm</v>
      </c>
      <c r="M178">
        <f t="shared" si="96"/>
        <v>1</v>
      </c>
      <c r="N178" t="str">
        <f t="shared" si="97"/>
        <v>888785</v>
      </c>
      <c r="O178">
        <f t="shared" si="98"/>
        <v>1</v>
      </c>
      <c r="P178">
        <f>IF(ISNUMBER(MATCH(IF(LEN(TRIM(MID(A178,FIND(P$1,A178)+4,4)))&gt;3,0,TRIM(MID(A178,FIND(P$1,A178)+4,4))),Sheet2!A$2:A$8,0)),1,0)</f>
        <v>0</v>
      </c>
      <c r="Q178">
        <f t="shared" si="86"/>
        <v>1</v>
      </c>
      <c r="R178"/>
      <c r="S178">
        <f t="shared" si="99"/>
        <v>0</v>
      </c>
    </row>
    <row r="179" spans="1:19" x14ac:dyDescent="0.2">
      <c r="A179" t="s">
        <v>200</v>
      </c>
      <c r="B179">
        <f t="shared" si="87"/>
        <v>0</v>
      </c>
      <c r="C179">
        <f t="shared" si="88"/>
        <v>6</v>
      </c>
      <c r="D179" t="str">
        <f t="shared" si="89"/>
        <v>Invalid</v>
      </c>
      <c r="E179">
        <f t="shared" si="90"/>
        <v>0</v>
      </c>
      <c r="G179">
        <f t="shared" si="91"/>
        <v>1</v>
      </c>
      <c r="I179">
        <f t="shared" si="92"/>
        <v>0</v>
      </c>
      <c r="J179" t="str">
        <f t="shared" si="93"/>
        <v>60</v>
      </c>
      <c r="K179">
        <f t="shared" si="94"/>
        <v>1</v>
      </c>
      <c r="L179" t="str">
        <f t="shared" si="95"/>
        <v>in</v>
      </c>
      <c r="M179">
        <f t="shared" si="96"/>
        <v>1</v>
      </c>
      <c r="N179">
        <f t="shared" si="97"/>
        <v>0</v>
      </c>
      <c r="O179">
        <f t="shared" si="98"/>
        <v>0</v>
      </c>
      <c r="P179">
        <f>IF(ISNUMBER(MATCH(IF(LEN(TRIM(MID(A179,FIND(P$1,A179)+4,4)))&gt;3,0,TRIM(MID(A179,FIND(P$1,A179)+4,4))),Sheet2!A$2:A$8,0)),1,0)</f>
        <v>0</v>
      </c>
      <c r="Q179">
        <f t="shared" si="86"/>
        <v>1</v>
      </c>
      <c r="R179"/>
      <c r="S179">
        <f t="shared" si="99"/>
        <v>0</v>
      </c>
    </row>
    <row r="180" spans="1:19" x14ac:dyDescent="0.2">
      <c r="A180" t="s">
        <v>201</v>
      </c>
      <c r="B180">
        <f t="shared" si="87"/>
        <v>1</v>
      </c>
      <c r="C180">
        <f t="shared" si="88"/>
        <v>7</v>
      </c>
      <c r="D180" t="str">
        <f t="shared" si="89"/>
        <v>Valid</v>
      </c>
      <c r="E180">
        <f t="shared" si="90"/>
        <v>1</v>
      </c>
      <c r="F180" t="str">
        <f>MID($A180,FIND(E$1,$A180)+4,4)</f>
        <v>1923</v>
      </c>
      <c r="G180">
        <f t="shared" si="91"/>
        <v>1</v>
      </c>
      <c r="H180" t="str">
        <f>MID($A180,FIND(G$1,$A180)+4,4)</f>
        <v>2020</v>
      </c>
      <c r="I180">
        <f t="shared" si="92"/>
        <v>1</v>
      </c>
      <c r="J180" t="str">
        <f t="shared" si="93"/>
        <v>170</v>
      </c>
      <c r="K180">
        <f t="shared" si="94"/>
        <v>1</v>
      </c>
      <c r="L180" t="str">
        <f t="shared" si="95"/>
        <v>cm</v>
      </c>
      <c r="M180">
        <f t="shared" si="96"/>
        <v>1</v>
      </c>
      <c r="N180" s="1" t="str">
        <f t="shared" si="97"/>
        <v>341e13</v>
      </c>
      <c r="O180">
        <f t="shared" si="98"/>
        <v>1</v>
      </c>
      <c r="P180">
        <f>IF(ISNUMBER(MATCH(IF(LEN(TRIM(MID(A180,FIND(P$1,A180)+4,4)))&gt;3,0,TRIM(MID(A180,FIND(P$1,A180)+4,4))),Sheet2!A$2:A$8,0)),1,0)</f>
        <v>1</v>
      </c>
      <c r="Q180">
        <f t="shared" si="86"/>
        <v>1</v>
      </c>
      <c r="R180" s="1" t="str">
        <f>MID(A180,FIND("pid:",A180)+4,13)</f>
        <v>754104917 iyr</v>
      </c>
      <c r="S180">
        <f t="shared" si="99"/>
        <v>1</v>
      </c>
    </row>
    <row r="181" spans="1:19" x14ac:dyDescent="0.2">
      <c r="A181" t="s">
        <v>202</v>
      </c>
      <c r="B181">
        <f t="shared" si="87"/>
        <v>1</v>
      </c>
      <c r="C181">
        <f t="shared" si="88"/>
        <v>7</v>
      </c>
      <c r="D181" t="str">
        <f t="shared" si="89"/>
        <v>Valid</v>
      </c>
      <c r="E181">
        <f t="shared" si="90"/>
        <v>0</v>
      </c>
      <c r="G181">
        <f t="shared" si="91"/>
        <v>1</v>
      </c>
      <c r="I181">
        <f t="shared" si="92"/>
        <v>0</v>
      </c>
      <c r="J181" t="str">
        <f t="shared" si="93"/>
        <v>193</v>
      </c>
      <c r="K181">
        <f t="shared" si="94"/>
        <v>1</v>
      </c>
      <c r="L181" t="str">
        <f t="shared" si="95"/>
        <v>cm</v>
      </c>
      <c r="M181">
        <f t="shared" si="96"/>
        <v>1</v>
      </c>
      <c r="N181" t="str">
        <f t="shared" si="97"/>
        <v>c0946f</v>
      </c>
      <c r="O181">
        <f t="shared" si="98"/>
        <v>1</v>
      </c>
      <c r="P181">
        <f>IF(ISNUMBER(MATCH(IF(LEN(TRIM(MID(A181,FIND(P$1,A181)+4,4)))&gt;3,0,TRIM(MID(A181,FIND(P$1,A181)+4,4))),Sheet2!A$2:A$8,0)),1,0)</f>
        <v>1</v>
      </c>
      <c r="Q181">
        <f t="shared" si="86"/>
        <v>1</v>
      </c>
      <c r="R181"/>
      <c r="S181">
        <f t="shared" si="99"/>
        <v>0</v>
      </c>
    </row>
    <row r="182" spans="1:19" x14ac:dyDescent="0.2">
      <c r="A182" t="s">
        <v>203</v>
      </c>
      <c r="B182">
        <f t="shared" si="87"/>
        <v>0</v>
      </c>
      <c r="C182">
        <f t="shared" si="88"/>
        <v>7</v>
      </c>
      <c r="D182" t="str">
        <f t="shared" si="89"/>
        <v>Valid</v>
      </c>
      <c r="E182">
        <f t="shared" si="90"/>
        <v>1</v>
      </c>
      <c r="F182" t="str">
        <f>MID($A182,FIND(E$1,$A182)+4,4)</f>
        <v>2000</v>
      </c>
      <c r="G182">
        <f t="shared" si="91"/>
        <v>1</v>
      </c>
      <c r="H182" t="str">
        <f>MID($A182,FIND(G$1,$A182)+4,4)</f>
        <v>2017</v>
      </c>
      <c r="I182">
        <f t="shared" si="92"/>
        <v>1</v>
      </c>
      <c r="J182" t="str">
        <f t="shared" si="93"/>
        <v>172</v>
      </c>
      <c r="K182">
        <f t="shared" si="94"/>
        <v>1</v>
      </c>
      <c r="L182" t="str">
        <f t="shared" si="95"/>
        <v>cm</v>
      </c>
      <c r="M182">
        <f t="shared" si="96"/>
        <v>1</v>
      </c>
      <c r="N182" s="1" t="str">
        <f t="shared" si="97"/>
        <v>733820</v>
      </c>
      <c r="O182">
        <f t="shared" si="98"/>
        <v>1</v>
      </c>
      <c r="P182">
        <f>IF(ISNUMBER(MATCH(IF(LEN(TRIM(MID(A182,FIND(P$1,A182)+4,4)))&gt;3,0,TRIM(MID(A182,FIND(P$1,A182)+4,4))),Sheet2!A$2:A$8,0)),1,0)</f>
        <v>1</v>
      </c>
      <c r="Q182">
        <f t="shared" si="86"/>
        <v>1</v>
      </c>
      <c r="R182" s="1" t="str">
        <f>MID(A182,FIND("pid:",A182)+4,13)</f>
        <v>450063924 byr</v>
      </c>
      <c r="S182">
        <f t="shared" si="99"/>
        <v>1</v>
      </c>
    </row>
    <row r="183" spans="1:19" x14ac:dyDescent="0.2">
      <c r="A183" t="s">
        <v>204</v>
      </c>
      <c r="B183">
        <f t="shared" si="87"/>
        <v>1</v>
      </c>
      <c r="C183">
        <f t="shared" si="88"/>
        <v>7</v>
      </c>
      <c r="D183" t="str">
        <f t="shared" si="89"/>
        <v>Valid</v>
      </c>
      <c r="E183">
        <f t="shared" si="90"/>
        <v>0</v>
      </c>
      <c r="G183">
        <f t="shared" si="91"/>
        <v>0</v>
      </c>
      <c r="I183">
        <f t="shared" si="92"/>
        <v>1</v>
      </c>
      <c r="J183" t="str">
        <f t="shared" si="93"/>
        <v>70</v>
      </c>
      <c r="K183">
        <f t="shared" si="94"/>
        <v>1</v>
      </c>
      <c r="L183" t="str">
        <f t="shared" si="95"/>
        <v>in</v>
      </c>
      <c r="M183">
        <f t="shared" si="96"/>
        <v>1</v>
      </c>
      <c r="N183" t="str">
        <f t="shared" si="97"/>
        <v>341e13</v>
      </c>
      <c r="O183">
        <f t="shared" si="98"/>
        <v>1</v>
      </c>
      <c r="P183">
        <f>IF(ISNUMBER(MATCH(IF(LEN(TRIM(MID(A183,FIND(P$1,A183)+4,4)))&gt;3,0,TRIM(MID(A183,FIND(P$1,A183)+4,4))),Sheet2!A$2:A$8,0)),1,0)</f>
        <v>1</v>
      </c>
      <c r="Q183">
        <f t="shared" si="86"/>
        <v>1</v>
      </c>
      <c r="R183"/>
      <c r="S183">
        <f t="shared" si="99"/>
        <v>0</v>
      </c>
    </row>
    <row r="184" spans="1:19" x14ac:dyDescent="0.2">
      <c r="A184" t="s">
        <v>205</v>
      </c>
      <c r="B184">
        <f t="shared" si="87"/>
        <v>1</v>
      </c>
      <c r="C184">
        <f t="shared" si="88"/>
        <v>7</v>
      </c>
      <c r="D184" t="str">
        <f t="shared" si="89"/>
        <v>Valid</v>
      </c>
      <c r="E184">
        <f t="shared" si="90"/>
        <v>1</v>
      </c>
      <c r="F184" t="str">
        <f>MID($A184,FIND(E$1,$A184)+4,4)</f>
        <v>1922</v>
      </c>
      <c r="G184">
        <f t="shared" si="91"/>
        <v>1</v>
      </c>
      <c r="H184" t="str">
        <f>MID($A184,FIND(G$1,$A184)+4,4)</f>
        <v>2013</v>
      </c>
      <c r="I184">
        <f t="shared" si="92"/>
        <v>1</v>
      </c>
      <c r="J184" t="str">
        <f t="shared" si="93"/>
        <v>181</v>
      </c>
      <c r="K184">
        <f t="shared" si="94"/>
        <v>1</v>
      </c>
      <c r="L184" t="str">
        <f t="shared" si="95"/>
        <v>cm</v>
      </c>
      <c r="M184">
        <f t="shared" si="96"/>
        <v>1</v>
      </c>
      <c r="N184" s="1" t="str">
        <f t="shared" si="97"/>
        <v>866857</v>
      </c>
      <c r="O184">
        <f t="shared" si="98"/>
        <v>1</v>
      </c>
      <c r="P184">
        <f>IF(ISNUMBER(MATCH(IF(LEN(TRIM(MID(A184,FIND(P$1,A184)+4,4)))&gt;3,0,TRIM(MID(A184,FIND(P$1,A184)+4,4))),Sheet2!A$2:A$8,0)),1,0)</f>
        <v>1</v>
      </c>
      <c r="Q184">
        <f t="shared" si="86"/>
        <v>1</v>
      </c>
      <c r="R184" s="1" t="str">
        <f>MID(A184,FIND("pid:",A184)+4,13)</f>
        <v>828542447 iyr</v>
      </c>
      <c r="S184">
        <f t="shared" si="99"/>
        <v>1</v>
      </c>
    </row>
    <row r="185" spans="1:19" x14ac:dyDescent="0.2">
      <c r="A185" t="s">
        <v>206</v>
      </c>
      <c r="B185">
        <f t="shared" si="87"/>
        <v>1</v>
      </c>
      <c r="C185">
        <f t="shared" si="88"/>
        <v>7</v>
      </c>
      <c r="D185" t="str">
        <f t="shared" si="89"/>
        <v>Valid</v>
      </c>
      <c r="E185">
        <f t="shared" si="90"/>
        <v>0</v>
      </c>
      <c r="G185">
        <f t="shared" si="91"/>
        <v>0</v>
      </c>
      <c r="I185">
        <f t="shared" si="92"/>
        <v>0</v>
      </c>
      <c r="J185" t="str">
        <f t="shared" si="93"/>
        <v>156</v>
      </c>
      <c r="K185">
        <f t="shared" si="94"/>
        <v>0</v>
      </c>
      <c r="L185" t="str">
        <f t="shared" si="95"/>
        <v>in</v>
      </c>
      <c r="M185">
        <f t="shared" si="96"/>
        <v>1</v>
      </c>
      <c r="N185">
        <f t="shared" si="97"/>
        <v>0</v>
      </c>
      <c r="O185">
        <f t="shared" si="98"/>
        <v>0</v>
      </c>
      <c r="P185">
        <f>IF(ISNUMBER(MATCH(IF(LEN(TRIM(MID(A185,FIND(P$1,A185)+4,4)))&gt;3,0,TRIM(MID(A185,FIND(P$1,A185)+4,4))),Sheet2!A$2:A$8,0)),1,0)</f>
        <v>0</v>
      </c>
      <c r="Q185">
        <f t="shared" si="86"/>
        <v>0</v>
      </c>
      <c r="R185"/>
      <c r="S185">
        <f t="shared" si="99"/>
        <v>0</v>
      </c>
    </row>
    <row r="186" spans="1:19" x14ac:dyDescent="0.2">
      <c r="A186" t="s">
        <v>207</v>
      </c>
      <c r="B186">
        <f t="shared" si="87"/>
        <v>0</v>
      </c>
      <c r="C186">
        <f t="shared" si="88"/>
        <v>6</v>
      </c>
      <c r="D186" t="str">
        <f t="shared" si="89"/>
        <v>Invalid</v>
      </c>
      <c r="E186">
        <f t="shared" si="90"/>
        <v>1</v>
      </c>
      <c r="G186">
        <f t="shared" si="91"/>
        <v>1</v>
      </c>
      <c r="I186">
        <f t="shared" si="92"/>
        <v>1</v>
      </c>
      <c r="J186" t="str">
        <f t="shared" si="93"/>
        <v>188</v>
      </c>
      <c r="K186">
        <f t="shared" si="94"/>
        <v>1</v>
      </c>
      <c r="L186" t="str">
        <f t="shared" si="95"/>
        <v>cm</v>
      </c>
      <c r="M186">
        <f t="shared" si="96"/>
        <v>1</v>
      </c>
      <c r="N186" t="str">
        <f t="shared" si="97"/>
        <v>18171d</v>
      </c>
      <c r="O186">
        <f t="shared" si="98"/>
        <v>1</v>
      </c>
      <c r="P186">
        <f>IF(ISNUMBER(MATCH(IF(LEN(TRIM(MID(A186,FIND(P$1,A186)+4,4)))&gt;3,0,TRIM(MID(A186,FIND(P$1,A186)+4,4))),Sheet2!A$2:A$8,0)),1,0)</f>
        <v>1</v>
      </c>
      <c r="Q186">
        <f t="shared" si="86"/>
        <v>0</v>
      </c>
      <c r="R186"/>
      <c r="S186">
        <f t="shared" si="99"/>
        <v>0</v>
      </c>
    </row>
    <row r="187" spans="1:19" x14ac:dyDescent="0.2">
      <c r="A187" t="s">
        <v>208</v>
      </c>
      <c r="B187">
        <f t="shared" si="87"/>
        <v>0</v>
      </c>
      <c r="C187">
        <f t="shared" si="88"/>
        <v>6</v>
      </c>
      <c r="D187" t="str">
        <f t="shared" si="89"/>
        <v>Invalid</v>
      </c>
      <c r="E187">
        <f t="shared" si="90"/>
        <v>1</v>
      </c>
      <c r="G187">
        <f t="shared" si="91"/>
        <v>1</v>
      </c>
      <c r="I187">
        <f t="shared" si="92"/>
        <v>1</v>
      </c>
      <c r="J187" t="str">
        <f t="shared" si="93"/>
        <v>157</v>
      </c>
      <c r="K187">
        <f t="shared" si="94"/>
        <v>1</v>
      </c>
      <c r="L187" t="str">
        <f t="shared" si="95"/>
        <v>cm</v>
      </c>
      <c r="M187">
        <f t="shared" si="96"/>
        <v>1</v>
      </c>
      <c r="N187" t="str">
        <f t="shared" si="97"/>
        <v>b6652a</v>
      </c>
      <c r="O187">
        <f t="shared" si="98"/>
        <v>1</v>
      </c>
      <c r="P187">
        <f>IF(ISNUMBER(MATCH(IF(LEN(TRIM(MID(A187,FIND(P$1,A187)+4,4)))&gt;3,0,TRIM(MID(A187,FIND(P$1,A187)+4,4))),Sheet2!A$2:A$8,0)),1,0)</f>
        <v>1</v>
      </c>
      <c r="Q187">
        <f t="shared" si="86"/>
        <v>0</v>
      </c>
      <c r="R187"/>
      <c r="S187">
        <f t="shared" si="99"/>
        <v>0</v>
      </c>
    </row>
    <row r="188" spans="1:19" x14ac:dyDescent="0.2">
      <c r="A188" t="s">
        <v>209</v>
      </c>
      <c r="B188">
        <f t="shared" si="87"/>
        <v>1</v>
      </c>
      <c r="C188">
        <f t="shared" si="88"/>
        <v>7</v>
      </c>
      <c r="D188" t="str">
        <f t="shared" si="89"/>
        <v>Valid</v>
      </c>
      <c r="E188">
        <f t="shared" si="90"/>
        <v>1</v>
      </c>
      <c r="F188" t="str">
        <f t="shared" ref="F188:F189" si="112">MID($A188,FIND(E$1,$A188)+4,4)</f>
        <v>1930</v>
      </c>
      <c r="G188">
        <f t="shared" si="91"/>
        <v>1</v>
      </c>
      <c r="H188" t="str">
        <f t="shared" ref="H188:H189" si="113">MID($A188,FIND(G$1,$A188)+4,4)</f>
        <v>2016</v>
      </c>
      <c r="I188">
        <f t="shared" si="92"/>
        <v>1</v>
      </c>
      <c r="J188" t="str">
        <f t="shared" si="93"/>
        <v>167</v>
      </c>
      <c r="K188">
        <f t="shared" si="94"/>
        <v>1</v>
      </c>
      <c r="L188" t="str">
        <f t="shared" si="95"/>
        <v>cm</v>
      </c>
      <c r="M188">
        <f t="shared" si="96"/>
        <v>1</v>
      </c>
      <c r="N188" s="1" t="str">
        <f t="shared" si="97"/>
        <v>b6652a</v>
      </c>
      <c r="O188">
        <f t="shared" si="98"/>
        <v>1</v>
      </c>
      <c r="P188">
        <f>IF(ISNUMBER(MATCH(IF(LEN(TRIM(MID(A188,FIND(P$1,A188)+4,4)))&gt;3,0,TRIM(MID(A188,FIND(P$1,A188)+4,4))),Sheet2!A$2:A$8,0)),1,0)</f>
        <v>1</v>
      </c>
      <c r="Q188">
        <f t="shared" si="86"/>
        <v>1</v>
      </c>
      <c r="R188" s="1" t="str">
        <f t="shared" ref="R188:R189" si="114">MID(A188,FIND("pid:",A188)+4,13)</f>
        <v>000425745 hgt</v>
      </c>
      <c r="S188">
        <f t="shared" si="99"/>
        <v>1</v>
      </c>
    </row>
    <row r="189" spans="1:19" x14ac:dyDescent="0.2">
      <c r="A189" t="s">
        <v>25</v>
      </c>
      <c r="B189">
        <f t="shared" si="87"/>
        <v>0</v>
      </c>
      <c r="C189">
        <f t="shared" si="88"/>
        <v>7</v>
      </c>
      <c r="D189" t="str">
        <f t="shared" si="89"/>
        <v>Valid</v>
      </c>
      <c r="E189">
        <f t="shared" si="90"/>
        <v>1</v>
      </c>
      <c r="F189" t="str">
        <f t="shared" si="112"/>
        <v>1976</v>
      </c>
      <c r="G189">
        <f t="shared" si="91"/>
        <v>1</v>
      </c>
      <c r="H189" t="str">
        <f t="shared" si="113"/>
        <v>2019</v>
      </c>
      <c r="I189">
        <f t="shared" si="92"/>
        <v>1</v>
      </c>
      <c r="J189" t="str">
        <f t="shared" si="93"/>
        <v>160</v>
      </c>
      <c r="K189">
        <f t="shared" si="94"/>
        <v>1</v>
      </c>
      <c r="L189" t="str">
        <f t="shared" si="95"/>
        <v>cm</v>
      </c>
      <c r="M189">
        <f t="shared" si="96"/>
        <v>1</v>
      </c>
      <c r="N189" s="1" t="str">
        <f t="shared" si="97"/>
        <v>89f1a0</v>
      </c>
      <c r="O189">
        <f t="shared" si="98"/>
        <v>1</v>
      </c>
      <c r="P189">
        <f>IF(ISNUMBER(MATCH(IF(LEN(TRIM(MID(A189,FIND(P$1,A189)+4,4)))&gt;3,0,TRIM(MID(A189,FIND(P$1,A189)+4,4))),Sheet2!A$2:A$8,0)),1,0)</f>
        <v>1</v>
      </c>
      <c r="Q189">
        <f t="shared" si="86"/>
        <v>1</v>
      </c>
      <c r="R189" s="1" t="str">
        <f t="shared" si="114"/>
        <v>867868252 byr</v>
      </c>
      <c r="S189">
        <f t="shared" si="99"/>
        <v>1</v>
      </c>
    </row>
    <row r="190" spans="1:19" x14ac:dyDescent="0.2">
      <c r="A190" t="s">
        <v>210</v>
      </c>
      <c r="B190">
        <f t="shared" si="87"/>
        <v>0</v>
      </c>
      <c r="C190">
        <f t="shared" si="88"/>
        <v>5</v>
      </c>
      <c r="D190" t="str">
        <f t="shared" si="89"/>
        <v>Invalid</v>
      </c>
      <c r="E190">
        <f t="shared" si="90"/>
        <v>1</v>
      </c>
      <c r="G190">
        <f t="shared" si="91"/>
        <v>1</v>
      </c>
      <c r="I190">
        <f t="shared" si="92"/>
        <v>1</v>
      </c>
      <c r="J190">
        <f t="shared" si="93"/>
        <v>0</v>
      </c>
      <c r="K190">
        <f t="shared" si="94"/>
        <v>0</v>
      </c>
      <c r="L190">
        <f t="shared" si="95"/>
        <v>0</v>
      </c>
      <c r="M190">
        <f t="shared" si="96"/>
        <v>0</v>
      </c>
      <c r="N190">
        <f t="shared" si="97"/>
        <v>0</v>
      </c>
      <c r="O190">
        <f t="shared" si="98"/>
        <v>0</v>
      </c>
      <c r="P190">
        <f>IF(ISNUMBER(MATCH(IF(LEN(TRIM(MID(A190,FIND(P$1,A190)+4,4)))&gt;3,0,TRIM(MID(A190,FIND(P$1,A190)+4,4))),Sheet2!A$2:A$8,0)),1,0)</f>
        <v>1</v>
      </c>
      <c r="Q190">
        <f t="shared" si="86"/>
        <v>1</v>
      </c>
      <c r="R190"/>
      <c r="S190">
        <f t="shared" si="99"/>
        <v>0</v>
      </c>
    </row>
    <row r="191" spans="1:19" x14ac:dyDescent="0.2">
      <c r="A191" t="s">
        <v>211</v>
      </c>
      <c r="B191">
        <f t="shared" si="87"/>
        <v>1</v>
      </c>
      <c r="C191">
        <f t="shared" si="88"/>
        <v>7</v>
      </c>
      <c r="D191" t="str">
        <f t="shared" si="89"/>
        <v>Valid</v>
      </c>
      <c r="E191">
        <f t="shared" si="90"/>
        <v>1</v>
      </c>
      <c r="G191">
        <f t="shared" si="91"/>
        <v>1</v>
      </c>
      <c r="I191">
        <f t="shared" si="92"/>
        <v>1</v>
      </c>
      <c r="J191" t="str">
        <f t="shared" si="93"/>
        <v>157</v>
      </c>
      <c r="K191">
        <f t="shared" si="94"/>
        <v>1</v>
      </c>
      <c r="L191" t="str">
        <f t="shared" si="95"/>
        <v>cm</v>
      </c>
      <c r="M191">
        <f t="shared" si="96"/>
        <v>1</v>
      </c>
      <c r="N191">
        <f t="shared" si="97"/>
        <v>0</v>
      </c>
      <c r="O191">
        <f t="shared" si="98"/>
        <v>0</v>
      </c>
      <c r="P191">
        <f>IF(ISNUMBER(MATCH(IF(LEN(TRIM(MID(A191,FIND(P$1,A191)+4,4)))&gt;3,0,TRIM(MID(A191,FIND(P$1,A191)+4,4))),Sheet2!A$2:A$8,0)),1,0)</f>
        <v>0</v>
      </c>
      <c r="Q191">
        <f t="shared" si="86"/>
        <v>1</v>
      </c>
      <c r="R191"/>
      <c r="S191">
        <f t="shared" si="99"/>
        <v>0</v>
      </c>
    </row>
    <row r="192" spans="1:19" x14ac:dyDescent="0.2">
      <c r="A192" t="s">
        <v>212</v>
      </c>
      <c r="B192">
        <f t="shared" si="87"/>
        <v>0</v>
      </c>
      <c r="C192">
        <f t="shared" si="88"/>
        <v>7</v>
      </c>
      <c r="D192" t="str">
        <f t="shared" si="89"/>
        <v>Valid</v>
      </c>
      <c r="E192">
        <f t="shared" si="90"/>
        <v>1</v>
      </c>
      <c r="F192" t="str">
        <f>MID($A192,FIND(E$1,$A192)+4,4)</f>
        <v>1961</v>
      </c>
      <c r="G192">
        <f t="shared" si="91"/>
        <v>1</v>
      </c>
      <c r="H192" t="str">
        <f>MID($A192,FIND(G$1,$A192)+4,4)</f>
        <v>2012</v>
      </c>
      <c r="I192">
        <f t="shared" si="92"/>
        <v>1</v>
      </c>
      <c r="J192" t="str">
        <f t="shared" si="93"/>
        <v>160</v>
      </c>
      <c r="K192">
        <f t="shared" si="94"/>
        <v>1</v>
      </c>
      <c r="L192" t="str">
        <f t="shared" si="95"/>
        <v>cm</v>
      </c>
      <c r="M192">
        <f t="shared" si="96"/>
        <v>1</v>
      </c>
      <c r="N192" s="1" t="str">
        <f t="shared" si="97"/>
        <v>6b5442</v>
      </c>
      <c r="O192">
        <f t="shared" si="98"/>
        <v>1</v>
      </c>
      <c r="P192">
        <f>IF(ISNUMBER(MATCH(IF(LEN(TRIM(MID(A192,FIND(P$1,A192)+4,4)))&gt;3,0,TRIM(MID(A192,FIND(P$1,A192)+4,4))),Sheet2!A$2:A$8,0)),1,0)</f>
        <v>1</v>
      </c>
      <c r="Q192">
        <f t="shared" si="86"/>
        <v>1</v>
      </c>
      <c r="R192" s="1" t="str">
        <f>MID(A192,FIND("pid:",A192)+4,13)</f>
        <v>771134604 hgt</v>
      </c>
      <c r="S192">
        <f t="shared" si="99"/>
        <v>1</v>
      </c>
    </row>
    <row r="193" spans="1:19" x14ac:dyDescent="0.2">
      <c r="A193" t="s">
        <v>213</v>
      </c>
      <c r="B193">
        <f t="shared" si="87"/>
        <v>0</v>
      </c>
      <c r="C193">
        <f t="shared" si="88"/>
        <v>7</v>
      </c>
      <c r="D193" t="str">
        <f t="shared" si="89"/>
        <v>Valid</v>
      </c>
      <c r="E193">
        <f t="shared" si="90"/>
        <v>0</v>
      </c>
      <c r="G193">
        <f t="shared" si="91"/>
        <v>0</v>
      </c>
      <c r="I193">
        <f t="shared" si="92"/>
        <v>0</v>
      </c>
      <c r="J193" t="str">
        <f t="shared" si="93"/>
        <v>153</v>
      </c>
      <c r="K193">
        <f t="shared" si="94"/>
        <v>0</v>
      </c>
      <c r="L193" t="str">
        <f t="shared" si="95"/>
        <v>in</v>
      </c>
      <c r="M193">
        <f t="shared" si="96"/>
        <v>1</v>
      </c>
      <c r="N193">
        <f t="shared" si="97"/>
        <v>0</v>
      </c>
      <c r="O193">
        <f t="shared" si="98"/>
        <v>0</v>
      </c>
      <c r="P193">
        <f>IF(ISNUMBER(MATCH(IF(LEN(TRIM(MID(A193,FIND(P$1,A193)+4,4)))&gt;3,0,TRIM(MID(A193,FIND(P$1,A193)+4,4))),Sheet2!A$2:A$8,0)),1,0)</f>
        <v>0</v>
      </c>
      <c r="Q193">
        <f t="shared" si="86"/>
        <v>0</v>
      </c>
      <c r="R193"/>
      <c r="S193">
        <f t="shared" si="99"/>
        <v>0</v>
      </c>
    </row>
    <row r="194" spans="1:19" x14ac:dyDescent="0.2">
      <c r="A194" t="s">
        <v>214</v>
      </c>
      <c r="B194">
        <f t="shared" si="87"/>
        <v>0</v>
      </c>
      <c r="C194">
        <f t="shared" si="88"/>
        <v>5</v>
      </c>
      <c r="D194" t="str">
        <f t="shared" si="89"/>
        <v>Invalid</v>
      </c>
      <c r="E194">
        <f t="shared" si="90"/>
        <v>0</v>
      </c>
      <c r="G194">
        <f t="shared" si="91"/>
        <v>0</v>
      </c>
      <c r="I194">
        <f t="shared" si="92"/>
        <v>1</v>
      </c>
      <c r="J194" t="str">
        <f t="shared" si="93"/>
        <v>156</v>
      </c>
      <c r="K194">
        <f t="shared" si="94"/>
        <v>1</v>
      </c>
      <c r="L194" t="str">
        <f t="shared" si="95"/>
        <v>cm</v>
      </c>
      <c r="M194">
        <f t="shared" si="96"/>
        <v>1</v>
      </c>
      <c r="N194" t="str">
        <f t="shared" si="97"/>
        <v>cfa07d</v>
      </c>
      <c r="O194">
        <f t="shared" si="98"/>
        <v>1</v>
      </c>
      <c r="P194">
        <f>IF(ISNUMBER(MATCH(IF(LEN(TRIM(MID(A194,FIND(P$1,A194)+4,4)))&gt;3,0,TRIM(MID(A194,FIND(P$1,A194)+4,4))),Sheet2!A$2:A$8,0)),1,0)</f>
        <v>1</v>
      </c>
      <c r="Q194">
        <f t="shared" ref="Q194:Q255" si="115">IF(ISERROR(IF(LEN(TRIM(MID(A194,FIND("pid:",A194)+4,10)))=9,IF(ISERROR(_xlfn.NUMBERVALUE(TRIM(MID(A194,FIND("pid:",A194)+4,10)))),0,1),0)),0,IF(LEN(TRIM(MID(A194,FIND("pid:",A194)+4,10)))=9,IF(ISERROR(_xlfn.NUMBERVALUE(TRIM(MID(A194,FIND("pid:",A194)+4,10)))),0,1),0))</f>
        <v>1</v>
      </c>
      <c r="R194"/>
      <c r="S194">
        <f t="shared" si="99"/>
        <v>0</v>
      </c>
    </row>
    <row r="195" spans="1:19" x14ac:dyDescent="0.2">
      <c r="A195" t="s">
        <v>215</v>
      </c>
      <c r="B195">
        <f t="shared" ref="B195:B255" si="116">IF(ISERROR(FIND("cid",A195)),0,1)</f>
        <v>1</v>
      </c>
      <c r="C195">
        <f t="shared" ref="C195:C255" si="117">IF(ISERROR(FIND("byr",A195)),0,1)+IF(ISERROR(FIND("iyr",A195)),0,1)+IF(ISERROR(FIND("eyr",A195)),0,1)+IF(ISERROR(FIND("hgt",A195)),0,1)+IF(ISERROR(FIND("hcl",A195)),0,1)+IF(ISERROR(FIND("ecl",A195)),0,1)+IF(ISERROR(FIND("pid",A195)),0,1)</f>
        <v>7</v>
      </c>
      <c r="D195" t="str">
        <f t="shared" ref="D195:D255" si="118">IF(C195=7,"Valid","Invalid")</f>
        <v>Valid</v>
      </c>
      <c r="E195">
        <f t="shared" ref="E195:E255" si="119">IF(ISERROR(MID($A195,FIND(E$1,$A195)+4,4)),0,IF(VALUE(MID($A195,FIND(E$1,$A195)+4,4))&gt;=1920,IF(VALUE(MID($A195,FIND(E$1,$A195)+4,4))&lt;=2002,1,0),0))</f>
        <v>1</v>
      </c>
      <c r="G195">
        <f t="shared" ref="G195:G255" si="120">IF(ISERROR(MID($A195,FIND(G$1,$A195)+4,4)),0,IF(VALUE(MID($A195,FIND(G$1,$A195)+4,4))&gt;=2010,IF(VALUE(MID($A195,FIND(G$1,$A195)+4,4))&lt;=2020,1,0),0))</f>
        <v>1</v>
      </c>
      <c r="I195">
        <f t="shared" ref="I195:I255" si="121">IF(ISERROR(MID($A195,FIND(I$1,$A195)+4,4)),0,IF(VALUE(MID($A195,FIND(I$1,$A195)+4,4))&gt;=2020,IF(VALUE(MID($A195,FIND(I$1,$A195)+4,4))&lt;=2030,1,0),0))</f>
        <v>0</v>
      </c>
      <c r="J195" t="str">
        <f t="shared" ref="J195:J255" si="122">IF(LEN(IF(L195=0,0,MID(A195,FIND("hgt",A195)+4,FIND(L195,A195)-(FIND("hgt",A195)+4))))&gt;3,0,IF(L195=0,0,MID(A195,FIND("hgt",A195)+4,FIND(L195,A195)-(FIND("hgt",A195)+4))))</f>
        <v>160</v>
      </c>
      <c r="K195">
        <f t="shared" ref="K195:K255" si="123">IF(L195="cm",IF(VALUE(J195)&gt;=120,IF(VALUE(J195)&lt;=193,1,0),0),IF(L195="in",IF(VALUE(J195)&gt;=59,IF(VALUE(J195)&lt;=76,1,0),0),0))</f>
        <v>1</v>
      </c>
      <c r="L195" t="str">
        <f t="shared" ref="L195:L255" si="124">IF(ISERROR(FIND("cm",A195,FIND("hgt",A195)+4)),IF(ISERROR(FIND("in",A195,FIND("hgt",A195)+4)),0,MID($A195,FIND("in",$A195,FIND("hgt",$A195)+4),2)),MID($A195,FIND("cm",$A195,FIND("hgt",$A195)+4),2))</f>
        <v>cm</v>
      </c>
      <c r="M195">
        <f t="shared" ref="M195:M255" si="125">IF(LEN(L195)=2,1,0)</f>
        <v>1</v>
      </c>
      <c r="N195">
        <f t="shared" ref="N195:N255" si="126">IF(LEN(IF(LEFT(IF(ISERROR(FIND("hcl:",A195)),0,IF(ISERROR(FIND(" ",TRIM(MID($A195,FIND(N$1,A195)+4,7)))),TRIM(MID($A195,FIND(N$1,A195)+4,7)),0)),1)="#",MID(IF(ISERROR(FIND("hcl:",A195)),0,IF(ISERROR(FIND(" ",TRIM(MID($A195,FIND(N$1,A195)+4,7)))),TRIM(MID($A195,FIND(N$1,A195)+4,7)),0)),2,7),0))=6,IF(LEFT(IF(ISERROR(FIND("hcl:",A195)),0,IF(ISERROR(FIND(" ",TRIM(MID($A195,FIND(N$1,A195)+4,7)))),TRIM(MID($A195,FIND(N$1,A195)+4,7)),0)),1)="#",MID(IF(ISERROR(FIND("hcl:",A195)),0,IF(ISERROR(FIND(" ",TRIM(MID($A195,FIND(N$1,A195)+4,7)))),TRIM(MID($A195,FIND(N$1,A195)+4,7)),0)),2,7),0),0)</f>
        <v>0</v>
      </c>
      <c r="O195">
        <f t="shared" ref="O195:O255" si="127">IF(N195=0,0,IF(ISNUMBER(HEX2DEC(N195)),1,0))</f>
        <v>0</v>
      </c>
      <c r="P195">
        <f>IF(ISNUMBER(MATCH(IF(LEN(TRIM(MID(A195,FIND(P$1,A195)+4,4)))&gt;3,0,TRIM(MID(A195,FIND(P$1,A195)+4,4))),Sheet2!A$2:A$8,0)),1,0)</f>
        <v>1</v>
      </c>
      <c r="Q195">
        <f t="shared" si="115"/>
        <v>1</v>
      </c>
      <c r="R195"/>
      <c r="S195">
        <f t="shared" ref="S195:S255" si="128">IF(SUM(E195,G195,I195,K195,M195,O195,P195,Q195)=8,1,0)</f>
        <v>0</v>
      </c>
    </row>
    <row r="196" spans="1:19" x14ac:dyDescent="0.2">
      <c r="A196" t="s">
        <v>216</v>
      </c>
      <c r="B196">
        <f t="shared" si="116"/>
        <v>1</v>
      </c>
      <c r="C196">
        <f t="shared" si="117"/>
        <v>7</v>
      </c>
      <c r="D196" t="str">
        <f t="shared" si="118"/>
        <v>Valid</v>
      </c>
      <c r="E196">
        <f t="shared" si="119"/>
        <v>1</v>
      </c>
      <c r="F196" t="str">
        <f>MID($A196,FIND(E$1,$A196)+4,4)</f>
        <v>2002</v>
      </c>
      <c r="G196">
        <f t="shared" si="120"/>
        <v>1</v>
      </c>
      <c r="H196" t="str">
        <f>MID($A196,FIND(G$1,$A196)+4,4)</f>
        <v>2020</v>
      </c>
      <c r="I196">
        <f t="shared" si="121"/>
        <v>1</v>
      </c>
      <c r="J196" t="str">
        <f t="shared" si="122"/>
        <v>75</v>
      </c>
      <c r="K196">
        <f t="shared" si="123"/>
        <v>1</v>
      </c>
      <c r="L196" t="str">
        <f t="shared" si="124"/>
        <v>in</v>
      </c>
      <c r="M196">
        <f t="shared" si="125"/>
        <v>1</v>
      </c>
      <c r="N196" s="1" t="str">
        <f t="shared" si="126"/>
        <v>888785</v>
      </c>
      <c r="O196">
        <f t="shared" si="127"/>
        <v>1</v>
      </c>
      <c r="P196">
        <f>IF(ISNUMBER(MATCH(IF(LEN(TRIM(MID(A196,FIND(P$1,A196)+4,4)))&gt;3,0,TRIM(MID(A196,FIND(P$1,A196)+4,4))),Sheet2!A$2:A$8,0)),1,0)</f>
        <v>1</v>
      </c>
      <c r="Q196">
        <f t="shared" si="115"/>
        <v>1</v>
      </c>
      <c r="R196" s="1" t="str">
        <f>MID(A196,FIND("pid:",A196)+4,13)</f>
        <v>959667791 byr</v>
      </c>
      <c r="S196">
        <f t="shared" si="128"/>
        <v>1</v>
      </c>
    </row>
    <row r="197" spans="1:19" x14ac:dyDescent="0.2">
      <c r="A197" t="s">
        <v>217</v>
      </c>
      <c r="B197">
        <f t="shared" si="116"/>
        <v>1</v>
      </c>
      <c r="C197">
        <f t="shared" si="117"/>
        <v>6</v>
      </c>
      <c r="D197" t="str">
        <f t="shared" si="118"/>
        <v>Invalid</v>
      </c>
      <c r="E197">
        <f t="shared" si="119"/>
        <v>1</v>
      </c>
      <c r="G197">
        <f t="shared" si="120"/>
        <v>1</v>
      </c>
      <c r="I197">
        <f t="shared" si="121"/>
        <v>1</v>
      </c>
      <c r="J197" t="str">
        <f t="shared" si="122"/>
        <v>179</v>
      </c>
      <c r="K197">
        <f t="shared" si="123"/>
        <v>1</v>
      </c>
      <c r="L197" t="str">
        <f t="shared" si="124"/>
        <v>cm</v>
      </c>
      <c r="M197">
        <f t="shared" si="125"/>
        <v>1</v>
      </c>
      <c r="N197" t="str">
        <f t="shared" si="126"/>
        <v>888785</v>
      </c>
      <c r="O197">
        <f t="shared" si="127"/>
        <v>1</v>
      </c>
      <c r="P197">
        <f>IF(ISNUMBER(MATCH(IF(LEN(TRIM(MID(A197,FIND(P$1,A197)+4,4)))&gt;3,0,TRIM(MID(A197,FIND(P$1,A197)+4,4))),Sheet2!A$2:A$8,0)),1,0)</f>
        <v>0</v>
      </c>
      <c r="Q197">
        <f t="shared" si="115"/>
        <v>1</v>
      </c>
      <c r="R197"/>
      <c r="S197">
        <f t="shared" si="128"/>
        <v>0</v>
      </c>
    </row>
    <row r="198" spans="1:19" x14ac:dyDescent="0.2">
      <c r="A198" t="s">
        <v>218</v>
      </c>
      <c r="B198">
        <f t="shared" si="116"/>
        <v>0</v>
      </c>
      <c r="C198">
        <f t="shared" si="117"/>
        <v>7</v>
      </c>
      <c r="D198" t="str">
        <f t="shared" si="118"/>
        <v>Valid</v>
      </c>
      <c r="E198">
        <f t="shared" si="119"/>
        <v>1</v>
      </c>
      <c r="F198" t="str">
        <f t="shared" ref="F198:F199" si="129">MID($A198,FIND(E$1,$A198)+4,4)</f>
        <v>1926</v>
      </c>
      <c r="G198">
        <f t="shared" si="120"/>
        <v>1</v>
      </c>
      <c r="H198" t="str">
        <f t="shared" ref="H198:H199" si="130">MID($A198,FIND(G$1,$A198)+4,4)</f>
        <v>2010</v>
      </c>
      <c r="I198">
        <f t="shared" si="121"/>
        <v>1</v>
      </c>
      <c r="J198" t="str">
        <f t="shared" si="122"/>
        <v>155</v>
      </c>
      <c r="K198">
        <f t="shared" si="123"/>
        <v>1</v>
      </c>
      <c r="L198" t="str">
        <f t="shared" si="124"/>
        <v>cm</v>
      </c>
      <c r="M198">
        <f t="shared" si="125"/>
        <v>1</v>
      </c>
      <c r="N198" s="1" t="str">
        <f t="shared" si="126"/>
        <v>c0946f</v>
      </c>
      <c r="O198">
        <f t="shared" si="127"/>
        <v>1</v>
      </c>
      <c r="P198">
        <f>IF(ISNUMBER(MATCH(IF(LEN(TRIM(MID(A198,FIND(P$1,A198)+4,4)))&gt;3,0,TRIM(MID(A198,FIND(P$1,A198)+4,4))),Sheet2!A$2:A$8,0)),1,0)</f>
        <v>1</v>
      </c>
      <c r="Q198">
        <f t="shared" si="115"/>
        <v>1</v>
      </c>
      <c r="R198" s="1" t="str">
        <f t="shared" ref="R198:R199" si="131">MID(A198,FIND("pid:",A198)+4,13)</f>
        <v>475722917 eyr</v>
      </c>
      <c r="S198">
        <f t="shared" si="128"/>
        <v>1</v>
      </c>
    </row>
    <row r="199" spans="1:19" x14ac:dyDescent="0.2">
      <c r="A199" t="s">
        <v>219</v>
      </c>
      <c r="B199">
        <f t="shared" si="116"/>
        <v>0</v>
      </c>
      <c r="C199">
        <f t="shared" si="117"/>
        <v>7</v>
      </c>
      <c r="D199" t="str">
        <f t="shared" si="118"/>
        <v>Valid</v>
      </c>
      <c r="E199">
        <f t="shared" si="119"/>
        <v>1</v>
      </c>
      <c r="F199" t="str">
        <f t="shared" si="129"/>
        <v>1980</v>
      </c>
      <c r="G199">
        <f t="shared" si="120"/>
        <v>1</v>
      </c>
      <c r="H199" t="str">
        <f t="shared" si="130"/>
        <v>2010</v>
      </c>
      <c r="I199">
        <f t="shared" si="121"/>
        <v>1</v>
      </c>
      <c r="J199" t="str">
        <f t="shared" si="122"/>
        <v>160</v>
      </c>
      <c r="K199">
        <f t="shared" si="123"/>
        <v>1</v>
      </c>
      <c r="L199" t="str">
        <f t="shared" si="124"/>
        <v>cm</v>
      </c>
      <c r="M199">
        <f t="shared" si="125"/>
        <v>1</v>
      </c>
      <c r="N199" s="1" t="str">
        <f t="shared" si="126"/>
        <v>d03ef0</v>
      </c>
      <c r="O199">
        <f t="shared" si="127"/>
        <v>1</v>
      </c>
      <c r="P199">
        <f>IF(ISNUMBER(MATCH(IF(LEN(TRIM(MID(A199,FIND(P$1,A199)+4,4)))&gt;3,0,TRIM(MID(A199,FIND(P$1,A199)+4,4))),Sheet2!A$2:A$8,0)),1,0)</f>
        <v>1</v>
      </c>
      <c r="Q199">
        <f t="shared" si="115"/>
        <v>1</v>
      </c>
      <c r="R199" s="1" t="str">
        <f t="shared" si="131"/>
        <v>474973131</v>
      </c>
      <c r="S199">
        <f t="shared" si="128"/>
        <v>1</v>
      </c>
    </row>
    <row r="200" spans="1:19" x14ac:dyDescent="0.2">
      <c r="A200" t="s">
        <v>220</v>
      </c>
      <c r="B200">
        <f t="shared" si="116"/>
        <v>0</v>
      </c>
      <c r="C200">
        <f t="shared" si="117"/>
        <v>6</v>
      </c>
      <c r="D200" t="str">
        <f t="shared" si="118"/>
        <v>Invalid</v>
      </c>
      <c r="E200">
        <f t="shared" si="119"/>
        <v>1</v>
      </c>
      <c r="G200">
        <f t="shared" si="120"/>
        <v>1</v>
      </c>
      <c r="I200">
        <f t="shared" si="121"/>
        <v>1</v>
      </c>
      <c r="J200" t="str">
        <f t="shared" si="122"/>
        <v>150</v>
      </c>
      <c r="K200">
        <f t="shared" si="123"/>
        <v>1</v>
      </c>
      <c r="L200" t="str">
        <f t="shared" si="124"/>
        <v>cm</v>
      </c>
      <c r="M200">
        <f t="shared" si="125"/>
        <v>1</v>
      </c>
      <c r="N200" t="str">
        <f t="shared" si="126"/>
        <v>c0946f</v>
      </c>
      <c r="O200">
        <f t="shared" si="127"/>
        <v>1</v>
      </c>
      <c r="P200">
        <f>IF(ISNUMBER(MATCH(IF(LEN(TRIM(MID(A200,FIND(P$1,A200)+4,4)))&gt;3,0,TRIM(MID(A200,FIND(P$1,A200)+4,4))),Sheet2!A$2:A$8,0)),1,0)</f>
        <v>1</v>
      </c>
      <c r="Q200">
        <f t="shared" si="115"/>
        <v>0</v>
      </c>
      <c r="R200"/>
      <c r="S200">
        <f t="shared" si="128"/>
        <v>0</v>
      </c>
    </row>
    <row r="201" spans="1:19" x14ac:dyDescent="0.2">
      <c r="A201" t="s">
        <v>221</v>
      </c>
      <c r="B201">
        <f t="shared" si="116"/>
        <v>1</v>
      </c>
      <c r="C201">
        <f t="shared" si="117"/>
        <v>7</v>
      </c>
      <c r="D201" t="str">
        <f t="shared" si="118"/>
        <v>Valid</v>
      </c>
      <c r="E201">
        <f t="shared" si="119"/>
        <v>1</v>
      </c>
      <c r="F201" t="str">
        <f>MID($A201,FIND(E$1,$A201)+4,4)</f>
        <v>2001</v>
      </c>
      <c r="G201">
        <f t="shared" si="120"/>
        <v>1</v>
      </c>
      <c r="H201" t="str">
        <f>MID($A201,FIND(G$1,$A201)+4,4)</f>
        <v>2016</v>
      </c>
      <c r="I201">
        <f t="shared" si="121"/>
        <v>1</v>
      </c>
      <c r="J201" t="str">
        <f t="shared" si="122"/>
        <v>173</v>
      </c>
      <c r="K201">
        <f t="shared" si="123"/>
        <v>1</v>
      </c>
      <c r="L201" t="str">
        <f t="shared" si="124"/>
        <v>cm</v>
      </c>
      <c r="M201">
        <f t="shared" si="125"/>
        <v>1</v>
      </c>
      <c r="N201" s="1" t="str">
        <f t="shared" si="126"/>
        <v>888785</v>
      </c>
      <c r="O201">
        <f t="shared" si="127"/>
        <v>1</v>
      </c>
      <c r="P201">
        <f>IF(ISNUMBER(MATCH(IF(LEN(TRIM(MID(A201,FIND(P$1,A201)+4,4)))&gt;3,0,TRIM(MID(A201,FIND(P$1,A201)+4,4))),Sheet2!A$2:A$8,0)),1,0)</f>
        <v>1</v>
      </c>
      <c r="Q201">
        <f t="shared" si="115"/>
        <v>1</v>
      </c>
      <c r="R201" s="1" t="str">
        <f>MID(A201,FIND("pid:",A201)+4,13)</f>
        <v>291454183</v>
      </c>
      <c r="S201">
        <f t="shared" si="128"/>
        <v>1</v>
      </c>
    </row>
    <row r="202" spans="1:19" x14ac:dyDescent="0.2">
      <c r="A202" t="s">
        <v>222</v>
      </c>
      <c r="B202">
        <f t="shared" si="116"/>
        <v>1</v>
      </c>
      <c r="C202">
        <f t="shared" si="117"/>
        <v>7</v>
      </c>
      <c r="D202" t="str">
        <f t="shared" si="118"/>
        <v>Valid</v>
      </c>
      <c r="E202">
        <f t="shared" si="119"/>
        <v>1</v>
      </c>
      <c r="G202">
        <f t="shared" si="120"/>
        <v>1</v>
      </c>
      <c r="I202">
        <f t="shared" si="121"/>
        <v>1</v>
      </c>
      <c r="J202" t="str">
        <f t="shared" si="122"/>
        <v>158</v>
      </c>
      <c r="K202">
        <f t="shared" si="123"/>
        <v>1</v>
      </c>
      <c r="L202" t="str">
        <f t="shared" si="124"/>
        <v>cm</v>
      </c>
      <c r="M202">
        <f t="shared" si="125"/>
        <v>1</v>
      </c>
      <c r="N202" t="str">
        <f t="shared" si="126"/>
        <v>18171d</v>
      </c>
      <c r="O202">
        <f t="shared" si="127"/>
        <v>1</v>
      </c>
      <c r="P202">
        <f>IF(ISNUMBER(MATCH(IF(LEN(TRIM(MID(A202,FIND(P$1,A202)+4,4)))&gt;3,0,TRIM(MID(A202,FIND(P$1,A202)+4,4))),Sheet2!A$2:A$8,0)),1,0)</f>
        <v>0</v>
      </c>
      <c r="Q202">
        <f t="shared" si="115"/>
        <v>1</v>
      </c>
      <c r="R202"/>
      <c r="S202">
        <f t="shared" si="128"/>
        <v>0</v>
      </c>
    </row>
    <row r="203" spans="1:19" x14ac:dyDescent="0.2">
      <c r="A203" t="s">
        <v>223</v>
      </c>
      <c r="B203">
        <f t="shared" si="116"/>
        <v>0</v>
      </c>
      <c r="C203">
        <f t="shared" si="117"/>
        <v>7</v>
      </c>
      <c r="D203" t="str">
        <f t="shared" si="118"/>
        <v>Valid</v>
      </c>
      <c r="E203">
        <f t="shared" si="119"/>
        <v>1</v>
      </c>
      <c r="F203" t="str">
        <f t="shared" ref="F203:F204" si="132">MID($A203,FIND(E$1,$A203)+4,4)</f>
        <v>1941</v>
      </c>
      <c r="G203">
        <f t="shared" si="120"/>
        <v>1</v>
      </c>
      <c r="H203" t="str">
        <f t="shared" ref="H203:H204" si="133">MID($A203,FIND(G$1,$A203)+4,4)</f>
        <v>2011</v>
      </c>
      <c r="I203">
        <f t="shared" si="121"/>
        <v>1</v>
      </c>
      <c r="J203" t="str">
        <f t="shared" si="122"/>
        <v>158</v>
      </c>
      <c r="K203">
        <f t="shared" si="123"/>
        <v>1</v>
      </c>
      <c r="L203" t="str">
        <f t="shared" si="124"/>
        <v>cm</v>
      </c>
      <c r="M203">
        <f t="shared" si="125"/>
        <v>1</v>
      </c>
      <c r="N203" s="1" t="str">
        <f t="shared" si="126"/>
        <v>7d3b0c</v>
      </c>
      <c r="O203">
        <f t="shared" si="127"/>
        <v>1</v>
      </c>
      <c r="P203">
        <f>IF(ISNUMBER(MATCH(IF(LEN(TRIM(MID(A203,FIND(P$1,A203)+4,4)))&gt;3,0,TRIM(MID(A203,FIND(P$1,A203)+4,4))),Sheet2!A$2:A$8,0)),1,0)</f>
        <v>1</v>
      </c>
      <c r="Q203">
        <f t="shared" si="115"/>
        <v>1</v>
      </c>
      <c r="R203" s="1" t="str">
        <f t="shared" ref="R203:R204" si="134">MID(A203,FIND("pid:",A203)+4,13)</f>
        <v>395943714 eyr</v>
      </c>
      <c r="S203">
        <f t="shared" si="128"/>
        <v>1</v>
      </c>
    </row>
    <row r="204" spans="1:19" x14ac:dyDescent="0.2">
      <c r="A204" t="s">
        <v>224</v>
      </c>
      <c r="B204">
        <f t="shared" si="116"/>
        <v>0</v>
      </c>
      <c r="C204">
        <f t="shared" si="117"/>
        <v>7</v>
      </c>
      <c r="D204" t="str">
        <f t="shared" si="118"/>
        <v>Valid</v>
      </c>
      <c r="E204">
        <f t="shared" si="119"/>
        <v>1</v>
      </c>
      <c r="F204" t="str">
        <f t="shared" si="132"/>
        <v>1992</v>
      </c>
      <c r="G204">
        <f t="shared" si="120"/>
        <v>1</v>
      </c>
      <c r="H204" t="str">
        <f t="shared" si="133"/>
        <v>2020</v>
      </c>
      <c r="I204">
        <f t="shared" si="121"/>
        <v>1</v>
      </c>
      <c r="J204" t="str">
        <f t="shared" si="122"/>
        <v>161</v>
      </c>
      <c r="K204">
        <f t="shared" si="123"/>
        <v>1</v>
      </c>
      <c r="L204" t="str">
        <f t="shared" si="124"/>
        <v>cm</v>
      </c>
      <c r="M204">
        <f t="shared" si="125"/>
        <v>1</v>
      </c>
      <c r="N204" s="1" t="str">
        <f t="shared" si="126"/>
        <v>fffffd</v>
      </c>
      <c r="O204">
        <f t="shared" si="127"/>
        <v>1</v>
      </c>
      <c r="P204">
        <f>IF(ISNUMBER(MATCH(IF(LEN(TRIM(MID(A204,FIND(P$1,A204)+4,4)))&gt;3,0,TRIM(MID(A204,FIND(P$1,A204)+4,4))),Sheet2!A$2:A$8,0)),1,0)</f>
        <v>1</v>
      </c>
      <c r="Q204">
        <f t="shared" si="115"/>
        <v>1</v>
      </c>
      <c r="R204" s="1" t="str">
        <f t="shared" si="134"/>
        <v>266072435 eyr</v>
      </c>
      <c r="S204">
        <f t="shared" si="128"/>
        <v>1</v>
      </c>
    </row>
    <row r="205" spans="1:19" x14ac:dyDescent="0.2">
      <c r="A205" t="s">
        <v>225</v>
      </c>
      <c r="B205">
        <f t="shared" si="116"/>
        <v>1</v>
      </c>
      <c r="C205">
        <f t="shared" si="117"/>
        <v>5</v>
      </c>
      <c r="D205" t="str">
        <f t="shared" si="118"/>
        <v>Invalid</v>
      </c>
      <c r="E205">
        <f t="shared" si="119"/>
        <v>1</v>
      </c>
      <c r="G205">
        <f t="shared" si="120"/>
        <v>1</v>
      </c>
      <c r="I205">
        <f t="shared" si="121"/>
        <v>1</v>
      </c>
      <c r="J205">
        <f t="shared" si="122"/>
        <v>0</v>
      </c>
      <c r="K205">
        <f t="shared" si="123"/>
        <v>0</v>
      </c>
      <c r="L205">
        <f t="shared" si="124"/>
        <v>0</v>
      </c>
      <c r="M205">
        <f t="shared" si="125"/>
        <v>0</v>
      </c>
      <c r="N205">
        <f t="shared" si="126"/>
        <v>0</v>
      </c>
      <c r="O205">
        <f t="shared" si="127"/>
        <v>0</v>
      </c>
      <c r="P205">
        <f>IF(ISNUMBER(MATCH(IF(LEN(TRIM(MID(A205,FIND(P$1,A205)+4,4)))&gt;3,0,TRIM(MID(A205,FIND(P$1,A205)+4,4))),Sheet2!A$2:A$8,0)),1,0)</f>
        <v>0</v>
      </c>
      <c r="Q205">
        <f t="shared" si="115"/>
        <v>0</v>
      </c>
      <c r="R205"/>
      <c r="S205">
        <f t="shared" si="128"/>
        <v>0</v>
      </c>
    </row>
    <row r="206" spans="1:19" x14ac:dyDescent="0.2">
      <c r="A206" t="s">
        <v>226</v>
      </c>
      <c r="B206">
        <f t="shared" si="116"/>
        <v>0</v>
      </c>
      <c r="C206">
        <f t="shared" si="117"/>
        <v>7</v>
      </c>
      <c r="D206" t="str">
        <f t="shared" si="118"/>
        <v>Valid</v>
      </c>
      <c r="E206">
        <f t="shared" si="119"/>
        <v>1</v>
      </c>
      <c r="F206" t="str">
        <f>MID($A206,FIND(E$1,$A206)+4,4)</f>
        <v>1979</v>
      </c>
      <c r="G206">
        <f t="shared" si="120"/>
        <v>1</v>
      </c>
      <c r="H206" t="str">
        <f>MID($A206,FIND(G$1,$A206)+4,4)</f>
        <v>2020</v>
      </c>
      <c r="I206">
        <f t="shared" si="121"/>
        <v>1</v>
      </c>
      <c r="J206" t="str">
        <f t="shared" si="122"/>
        <v>168</v>
      </c>
      <c r="K206">
        <f t="shared" si="123"/>
        <v>1</v>
      </c>
      <c r="L206" t="str">
        <f t="shared" si="124"/>
        <v>cm</v>
      </c>
      <c r="M206">
        <f t="shared" si="125"/>
        <v>1</v>
      </c>
      <c r="N206" s="1" t="str">
        <f t="shared" si="126"/>
        <v>6b5442</v>
      </c>
      <c r="O206">
        <f t="shared" si="127"/>
        <v>1</v>
      </c>
      <c r="P206">
        <f>IF(ISNUMBER(MATCH(IF(LEN(TRIM(MID(A206,FIND(P$1,A206)+4,4)))&gt;3,0,TRIM(MID(A206,FIND(P$1,A206)+4,4))),Sheet2!A$2:A$8,0)),1,0)</f>
        <v>1</v>
      </c>
      <c r="Q206">
        <f t="shared" si="115"/>
        <v>1</v>
      </c>
      <c r="R206" s="1" t="str">
        <f>MID(A206,FIND("pid:",A206)+4,13)</f>
        <v>492860333 hgt</v>
      </c>
      <c r="S206">
        <f t="shared" si="128"/>
        <v>1</v>
      </c>
    </row>
    <row r="207" spans="1:19" x14ac:dyDescent="0.2">
      <c r="A207" t="s">
        <v>227</v>
      </c>
      <c r="B207">
        <f t="shared" si="116"/>
        <v>0</v>
      </c>
      <c r="C207">
        <f t="shared" si="117"/>
        <v>6</v>
      </c>
      <c r="D207" t="str">
        <f t="shared" si="118"/>
        <v>Invalid</v>
      </c>
      <c r="E207">
        <f t="shared" si="119"/>
        <v>0</v>
      </c>
      <c r="G207">
        <f t="shared" si="120"/>
        <v>1</v>
      </c>
      <c r="I207">
        <f t="shared" si="121"/>
        <v>1</v>
      </c>
      <c r="J207" t="str">
        <f t="shared" si="122"/>
        <v>169</v>
      </c>
      <c r="K207">
        <f t="shared" si="123"/>
        <v>1</v>
      </c>
      <c r="L207" t="str">
        <f t="shared" si="124"/>
        <v>cm</v>
      </c>
      <c r="M207">
        <f t="shared" si="125"/>
        <v>1</v>
      </c>
      <c r="N207" t="str">
        <f t="shared" si="126"/>
        <v>fffffd</v>
      </c>
      <c r="O207">
        <f t="shared" si="127"/>
        <v>1</v>
      </c>
      <c r="P207">
        <f>IF(ISNUMBER(MATCH(IF(LEN(TRIM(MID(A207,FIND(P$1,A207)+4,4)))&gt;3,0,TRIM(MID(A207,FIND(P$1,A207)+4,4))),Sheet2!A$2:A$8,0)),1,0)</f>
        <v>1</v>
      </c>
      <c r="Q207">
        <f t="shared" si="115"/>
        <v>1</v>
      </c>
      <c r="R207"/>
      <c r="S207">
        <f t="shared" si="128"/>
        <v>0</v>
      </c>
    </row>
    <row r="208" spans="1:19" x14ac:dyDescent="0.2">
      <c r="A208" t="s">
        <v>228</v>
      </c>
      <c r="B208">
        <f t="shared" si="116"/>
        <v>0</v>
      </c>
      <c r="C208">
        <f t="shared" si="117"/>
        <v>7</v>
      </c>
      <c r="D208" t="str">
        <f t="shared" si="118"/>
        <v>Valid</v>
      </c>
      <c r="E208">
        <f t="shared" si="119"/>
        <v>1</v>
      </c>
      <c r="F208" t="str">
        <f t="shared" ref="F208:F209" si="135">MID($A208,FIND(E$1,$A208)+4,4)</f>
        <v>1952</v>
      </c>
      <c r="G208">
        <f t="shared" si="120"/>
        <v>1</v>
      </c>
      <c r="H208" t="str">
        <f t="shared" ref="H208:H209" si="136">MID($A208,FIND(G$1,$A208)+4,4)</f>
        <v>2013</v>
      </c>
      <c r="I208">
        <f t="shared" si="121"/>
        <v>1</v>
      </c>
      <c r="J208" t="str">
        <f t="shared" si="122"/>
        <v>152</v>
      </c>
      <c r="K208">
        <f t="shared" si="123"/>
        <v>1</v>
      </c>
      <c r="L208" t="str">
        <f t="shared" si="124"/>
        <v>cm</v>
      </c>
      <c r="M208">
        <f t="shared" si="125"/>
        <v>1</v>
      </c>
      <c r="N208" s="1" t="str">
        <f t="shared" si="126"/>
        <v>6b5442</v>
      </c>
      <c r="O208">
        <f t="shared" si="127"/>
        <v>1</v>
      </c>
      <c r="P208">
        <f>IF(ISNUMBER(MATCH(IF(LEN(TRIM(MID(A208,FIND(P$1,A208)+4,4)))&gt;3,0,TRIM(MID(A208,FIND(P$1,A208)+4,4))),Sheet2!A$2:A$8,0)),1,0)</f>
        <v>1</v>
      </c>
      <c r="Q208">
        <f t="shared" si="115"/>
        <v>1</v>
      </c>
      <c r="R208" s="1" t="str">
        <f t="shared" ref="R208:R209" si="137">MID(A208,FIND("pid:",A208)+4,13)</f>
        <v>968064648 hcl</v>
      </c>
      <c r="S208">
        <f t="shared" si="128"/>
        <v>1</v>
      </c>
    </row>
    <row r="209" spans="1:19" x14ac:dyDescent="0.2">
      <c r="A209" t="s">
        <v>229</v>
      </c>
      <c r="B209">
        <f t="shared" si="116"/>
        <v>1</v>
      </c>
      <c r="C209">
        <f t="shared" si="117"/>
        <v>7</v>
      </c>
      <c r="D209" t="str">
        <f t="shared" si="118"/>
        <v>Valid</v>
      </c>
      <c r="E209">
        <f t="shared" si="119"/>
        <v>1</v>
      </c>
      <c r="F209" t="str">
        <f t="shared" si="135"/>
        <v>1955</v>
      </c>
      <c r="G209">
        <f t="shared" si="120"/>
        <v>1</v>
      </c>
      <c r="H209" t="str">
        <f t="shared" si="136"/>
        <v>2016</v>
      </c>
      <c r="I209">
        <f t="shared" si="121"/>
        <v>1</v>
      </c>
      <c r="J209" t="str">
        <f t="shared" si="122"/>
        <v>150</v>
      </c>
      <c r="K209">
        <f t="shared" si="123"/>
        <v>1</v>
      </c>
      <c r="L209" t="str">
        <f t="shared" si="124"/>
        <v>cm</v>
      </c>
      <c r="M209">
        <f t="shared" si="125"/>
        <v>1</v>
      </c>
      <c r="N209" s="1" t="str">
        <f t="shared" si="126"/>
        <v>341e13</v>
      </c>
      <c r="O209">
        <f t="shared" si="127"/>
        <v>1</v>
      </c>
      <c r="P209">
        <f>IF(ISNUMBER(MATCH(IF(LEN(TRIM(MID(A209,FIND(P$1,A209)+4,4)))&gt;3,0,TRIM(MID(A209,FIND(P$1,A209)+4,4))),Sheet2!A$2:A$8,0)),1,0)</f>
        <v>1</v>
      </c>
      <c r="Q209">
        <f t="shared" si="115"/>
        <v>1</v>
      </c>
      <c r="R209" s="1" t="str">
        <f t="shared" si="137"/>
        <v>947711080 cid</v>
      </c>
      <c r="S209">
        <f t="shared" si="128"/>
        <v>1</v>
      </c>
    </row>
    <row r="210" spans="1:19" x14ac:dyDescent="0.2">
      <c r="A210" t="s">
        <v>230</v>
      </c>
      <c r="B210">
        <f t="shared" si="116"/>
        <v>1</v>
      </c>
      <c r="C210">
        <f t="shared" si="117"/>
        <v>7</v>
      </c>
      <c r="D210" t="str">
        <f t="shared" si="118"/>
        <v>Valid</v>
      </c>
      <c r="E210">
        <f t="shared" si="119"/>
        <v>0</v>
      </c>
      <c r="G210">
        <f t="shared" si="120"/>
        <v>0</v>
      </c>
      <c r="I210">
        <f t="shared" si="121"/>
        <v>1</v>
      </c>
      <c r="J210" t="str">
        <f t="shared" si="122"/>
        <v>71</v>
      </c>
      <c r="K210">
        <f t="shared" si="123"/>
        <v>0</v>
      </c>
      <c r="L210" t="str">
        <f t="shared" si="124"/>
        <v>cm</v>
      </c>
      <c r="M210">
        <f t="shared" si="125"/>
        <v>1</v>
      </c>
      <c r="N210" t="str">
        <f t="shared" si="126"/>
        <v>341e13</v>
      </c>
      <c r="O210">
        <f t="shared" si="127"/>
        <v>1</v>
      </c>
      <c r="P210">
        <f>IF(ISNUMBER(MATCH(IF(LEN(TRIM(MID(A210,FIND(P$1,A210)+4,4)))&gt;3,0,TRIM(MID(A210,FIND(P$1,A210)+4,4))),Sheet2!A$2:A$8,0)),1,0)</f>
        <v>0</v>
      </c>
      <c r="Q210">
        <f t="shared" si="115"/>
        <v>0</v>
      </c>
      <c r="R210"/>
      <c r="S210">
        <f t="shared" si="128"/>
        <v>0</v>
      </c>
    </row>
    <row r="211" spans="1:19" x14ac:dyDescent="0.2">
      <c r="A211" t="s">
        <v>231</v>
      </c>
      <c r="B211">
        <f t="shared" si="116"/>
        <v>0</v>
      </c>
      <c r="C211">
        <f t="shared" si="117"/>
        <v>6</v>
      </c>
      <c r="D211" t="str">
        <f t="shared" si="118"/>
        <v>Invalid</v>
      </c>
      <c r="E211">
        <f t="shared" si="119"/>
        <v>1</v>
      </c>
      <c r="G211">
        <f t="shared" si="120"/>
        <v>1</v>
      </c>
      <c r="I211">
        <f t="shared" si="121"/>
        <v>1</v>
      </c>
      <c r="J211" t="str">
        <f t="shared" si="122"/>
        <v>188</v>
      </c>
      <c r="K211">
        <f t="shared" si="123"/>
        <v>1</v>
      </c>
      <c r="L211" t="str">
        <f t="shared" si="124"/>
        <v>cm</v>
      </c>
      <c r="M211">
        <f t="shared" si="125"/>
        <v>1</v>
      </c>
      <c r="N211" t="str">
        <f t="shared" si="126"/>
        <v>a97842</v>
      </c>
      <c r="O211">
        <f t="shared" si="127"/>
        <v>1</v>
      </c>
      <c r="P211">
        <f>IF(ISNUMBER(MATCH(IF(LEN(TRIM(MID(A211,FIND(P$1,A211)+4,4)))&gt;3,0,TRIM(MID(A211,FIND(P$1,A211)+4,4))),Sheet2!A$2:A$8,0)),1,0)</f>
        <v>0</v>
      </c>
      <c r="Q211">
        <f t="shared" si="115"/>
        <v>1</v>
      </c>
      <c r="R211"/>
      <c r="S211">
        <f t="shared" si="128"/>
        <v>0</v>
      </c>
    </row>
    <row r="212" spans="1:19" x14ac:dyDescent="0.2">
      <c r="A212" t="s">
        <v>26</v>
      </c>
      <c r="B212">
        <f t="shared" si="116"/>
        <v>0</v>
      </c>
      <c r="C212">
        <f t="shared" si="117"/>
        <v>6</v>
      </c>
      <c r="D212" t="str">
        <f t="shared" si="118"/>
        <v>Invalid</v>
      </c>
      <c r="E212">
        <f t="shared" si="119"/>
        <v>1</v>
      </c>
      <c r="G212">
        <f t="shared" si="120"/>
        <v>1</v>
      </c>
      <c r="I212">
        <f t="shared" si="121"/>
        <v>0</v>
      </c>
      <c r="J212" t="str">
        <f t="shared" si="122"/>
        <v>74</v>
      </c>
      <c r="K212">
        <f t="shared" si="123"/>
        <v>1</v>
      </c>
      <c r="L212" t="str">
        <f t="shared" si="124"/>
        <v>in</v>
      </c>
      <c r="M212">
        <f t="shared" si="125"/>
        <v>1</v>
      </c>
      <c r="N212" t="str">
        <f t="shared" si="126"/>
        <v>341e13</v>
      </c>
      <c r="O212">
        <f t="shared" si="127"/>
        <v>1</v>
      </c>
      <c r="P212">
        <f>IF(ISNUMBER(MATCH(IF(LEN(TRIM(MID(A212,FIND(P$1,A212)+4,4)))&gt;3,0,TRIM(MID(A212,FIND(P$1,A212)+4,4))),Sheet2!A$2:A$8,0)),1,0)</f>
        <v>1</v>
      </c>
      <c r="Q212">
        <f t="shared" si="115"/>
        <v>1</v>
      </c>
      <c r="R212"/>
      <c r="S212">
        <f t="shared" si="128"/>
        <v>0</v>
      </c>
    </row>
    <row r="213" spans="1:19" x14ac:dyDescent="0.2">
      <c r="A213" t="s">
        <v>232</v>
      </c>
      <c r="B213">
        <f t="shared" si="116"/>
        <v>1</v>
      </c>
      <c r="C213">
        <f t="shared" si="117"/>
        <v>7</v>
      </c>
      <c r="D213" t="str">
        <f t="shared" si="118"/>
        <v>Valid</v>
      </c>
      <c r="E213">
        <f t="shared" si="119"/>
        <v>1</v>
      </c>
      <c r="F213" t="str">
        <f>MID($A213,FIND(E$1,$A213)+4,4)</f>
        <v>1976</v>
      </c>
      <c r="G213">
        <f t="shared" si="120"/>
        <v>1</v>
      </c>
      <c r="H213" t="str">
        <f>MID($A213,FIND(G$1,$A213)+4,4)</f>
        <v>2012</v>
      </c>
      <c r="I213">
        <f t="shared" si="121"/>
        <v>1</v>
      </c>
      <c r="J213" t="str">
        <f t="shared" si="122"/>
        <v>176</v>
      </c>
      <c r="K213">
        <f t="shared" si="123"/>
        <v>1</v>
      </c>
      <c r="L213" t="str">
        <f t="shared" si="124"/>
        <v>cm</v>
      </c>
      <c r="M213">
        <f t="shared" si="125"/>
        <v>1</v>
      </c>
      <c r="N213" s="1" t="str">
        <f t="shared" si="126"/>
        <v>888785</v>
      </c>
      <c r="O213">
        <f t="shared" si="127"/>
        <v>1</v>
      </c>
      <c r="P213">
        <f>IF(ISNUMBER(MATCH(IF(LEN(TRIM(MID(A213,FIND(P$1,A213)+4,4)))&gt;3,0,TRIM(MID(A213,FIND(P$1,A213)+4,4))),Sheet2!A$2:A$8,0)),1,0)</f>
        <v>1</v>
      </c>
      <c r="Q213">
        <f t="shared" si="115"/>
        <v>1</v>
      </c>
      <c r="R213" s="1" t="str">
        <f>MID(A213,FIND("pid:",A213)+4,13)</f>
        <v>322396589 ecl</v>
      </c>
      <c r="S213">
        <f t="shared" si="128"/>
        <v>1</v>
      </c>
    </row>
    <row r="214" spans="1:19" x14ac:dyDescent="0.2">
      <c r="A214" t="s">
        <v>233</v>
      </c>
      <c r="B214">
        <f t="shared" si="116"/>
        <v>0</v>
      </c>
      <c r="C214">
        <f t="shared" si="117"/>
        <v>7</v>
      </c>
      <c r="D214" t="str">
        <f t="shared" si="118"/>
        <v>Valid</v>
      </c>
      <c r="E214">
        <f t="shared" si="119"/>
        <v>1</v>
      </c>
      <c r="G214">
        <f t="shared" si="120"/>
        <v>1</v>
      </c>
      <c r="I214">
        <f t="shared" si="121"/>
        <v>1</v>
      </c>
      <c r="J214" t="str">
        <f t="shared" si="122"/>
        <v>166</v>
      </c>
      <c r="K214">
        <f t="shared" si="123"/>
        <v>0</v>
      </c>
      <c r="L214" t="str">
        <f t="shared" si="124"/>
        <v>in</v>
      </c>
      <c r="M214">
        <f t="shared" si="125"/>
        <v>1</v>
      </c>
      <c r="N214">
        <f t="shared" si="126"/>
        <v>0</v>
      </c>
      <c r="O214">
        <f t="shared" si="127"/>
        <v>0</v>
      </c>
      <c r="P214">
        <f>IF(ISNUMBER(MATCH(IF(LEN(TRIM(MID(A214,FIND(P$1,A214)+4,4)))&gt;3,0,TRIM(MID(A214,FIND(P$1,A214)+4,4))),Sheet2!A$2:A$8,0)),1,0)</f>
        <v>1</v>
      </c>
      <c r="Q214">
        <f t="shared" si="115"/>
        <v>0</v>
      </c>
      <c r="R214"/>
      <c r="S214">
        <f t="shared" si="128"/>
        <v>0</v>
      </c>
    </row>
    <row r="215" spans="1:19" x14ac:dyDescent="0.2">
      <c r="A215" t="s">
        <v>234</v>
      </c>
      <c r="B215">
        <f t="shared" si="116"/>
        <v>1</v>
      </c>
      <c r="C215">
        <f t="shared" si="117"/>
        <v>7</v>
      </c>
      <c r="D215" t="str">
        <f t="shared" si="118"/>
        <v>Valid</v>
      </c>
      <c r="E215">
        <f t="shared" si="119"/>
        <v>1</v>
      </c>
      <c r="G215">
        <f t="shared" si="120"/>
        <v>1</v>
      </c>
      <c r="I215">
        <f t="shared" si="121"/>
        <v>0</v>
      </c>
      <c r="J215">
        <f t="shared" si="122"/>
        <v>0</v>
      </c>
      <c r="K215">
        <f t="shared" si="123"/>
        <v>0</v>
      </c>
      <c r="L215">
        <f t="shared" si="124"/>
        <v>0</v>
      </c>
      <c r="M215">
        <f t="shared" si="125"/>
        <v>0</v>
      </c>
      <c r="N215" t="str">
        <f t="shared" si="126"/>
        <v>623a2f</v>
      </c>
      <c r="O215">
        <f t="shared" si="127"/>
        <v>1</v>
      </c>
      <c r="P215">
        <f>IF(ISNUMBER(MATCH(IF(LEN(TRIM(MID(A215,FIND(P$1,A215)+4,4)))&gt;3,0,TRIM(MID(A215,FIND(P$1,A215)+4,4))),Sheet2!A$2:A$8,0)),1,0)</f>
        <v>1</v>
      </c>
      <c r="Q215">
        <f t="shared" si="115"/>
        <v>1</v>
      </c>
      <c r="R215"/>
      <c r="S215">
        <f t="shared" si="128"/>
        <v>0</v>
      </c>
    </row>
    <row r="216" spans="1:19" x14ac:dyDescent="0.2">
      <c r="A216" t="s">
        <v>235</v>
      </c>
      <c r="B216">
        <f t="shared" si="116"/>
        <v>1</v>
      </c>
      <c r="C216">
        <f t="shared" si="117"/>
        <v>7</v>
      </c>
      <c r="D216" t="str">
        <f t="shared" si="118"/>
        <v>Valid</v>
      </c>
      <c r="E216">
        <f t="shared" si="119"/>
        <v>0</v>
      </c>
      <c r="G216">
        <f t="shared" si="120"/>
        <v>0</v>
      </c>
      <c r="I216">
        <f t="shared" si="121"/>
        <v>0</v>
      </c>
      <c r="J216" t="str">
        <f t="shared" si="122"/>
        <v>181</v>
      </c>
      <c r="K216">
        <f t="shared" si="123"/>
        <v>1</v>
      </c>
      <c r="L216" t="str">
        <f t="shared" si="124"/>
        <v>cm</v>
      </c>
      <c r="M216">
        <f t="shared" si="125"/>
        <v>1</v>
      </c>
      <c r="N216" t="str">
        <f t="shared" si="126"/>
        <v>623a2f</v>
      </c>
      <c r="O216">
        <f t="shared" si="127"/>
        <v>1</v>
      </c>
      <c r="P216">
        <f>IF(ISNUMBER(MATCH(IF(LEN(TRIM(MID(A216,FIND(P$1,A216)+4,4)))&gt;3,0,TRIM(MID(A216,FIND(P$1,A216)+4,4))),Sheet2!A$2:A$8,0)),1,0)</f>
        <v>0</v>
      </c>
      <c r="Q216">
        <f t="shared" si="115"/>
        <v>0</v>
      </c>
      <c r="R216"/>
      <c r="S216">
        <f t="shared" si="128"/>
        <v>0</v>
      </c>
    </row>
    <row r="217" spans="1:19" x14ac:dyDescent="0.2">
      <c r="A217" t="s">
        <v>236</v>
      </c>
      <c r="B217">
        <f t="shared" si="116"/>
        <v>0</v>
      </c>
      <c r="C217">
        <f t="shared" si="117"/>
        <v>7</v>
      </c>
      <c r="D217" t="str">
        <f t="shared" si="118"/>
        <v>Valid</v>
      </c>
      <c r="E217">
        <f t="shared" si="119"/>
        <v>1</v>
      </c>
      <c r="F217" t="str">
        <f>MID($A217,FIND(E$1,$A217)+4,4)</f>
        <v>1980</v>
      </c>
      <c r="G217">
        <f t="shared" si="120"/>
        <v>1</v>
      </c>
      <c r="H217" t="str">
        <f>MID($A217,FIND(G$1,$A217)+4,4)</f>
        <v>2015</v>
      </c>
      <c r="I217">
        <f t="shared" si="121"/>
        <v>1</v>
      </c>
      <c r="J217" t="str">
        <f t="shared" si="122"/>
        <v>76</v>
      </c>
      <c r="K217">
        <f t="shared" si="123"/>
        <v>1</v>
      </c>
      <c r="L217" t="str">
        <f t="shared" si="124"/>
        <v>in</v>
      </c>
      <c r="M217">
        <f t="shared" si="125"/>
        <v>1</v>
      </c>
      <c r="N217" s="1" t="str">
        <f t="shared" si="126"/>
        <v>a97842</v>
      </c>
      <c r="O217">
        <f t="shared" si="127"/>
        <v>1</v>
      </c>
      <c r="P217">
        <f>IF(ISNUMBER(MATCH(IF(LEN(TRIM(MID(A217,FIND(P$1,A217)+4,4)))&gt;3,0,TRIM(MID(A217,FIND(P$1,A217)+4,4))),Sheet2!A$2:A$8,0)),1,0)</f>
        <v>1</v>
      </c>
      <c r="Q217">
        <f t="shared" si="115"/>
        <v>1</v>
      </c>
      <c r="R217" s="1" t="str">
        <f>MID(A217,FIND("pid:",A217)+4,13)</f>
        <v>294753454 byr</v>
      </c>
      <c r="S217">
        <f t="shared" si="128"/>
        <v>1</v>
      </c>
    </row>
    <row r="218" spans="1:19" x14ac:dyDescent="0.2">
      <c r="A218" t="s">
        <v>237</v>
      </c>
      <c r="B218">
        <f t="shared" si="116"/>
        <v>1</v>
      </c>
      <c r="C218">
        <f t="shared" si="117"/>
        <v>7</v>
      </c>
      <c r="D218" t="str">
        <f t="shared" si="118"/>
        <v>Valid</v>
      </c>
      <c r="E218">
        <f t="shared" si="119"/>
        <v>0</v>
      </c>
      <c r="G218">
        <f t="shared" si="120"/>
        <v>1</v>
      </c>
      <c r="I218">
        <f t="shared" si="121"/>
        <v>1</v>
      </c>
      <c r="J218" t="str">
        <f t="shared" si="122"/>
        <v>190</v>
      </c>
      <c r="K218">
        <f t="shared" si="123"/>
        <v>1</v>
      </c>
      <c r="L218" t="str">
        <f t="shared" si="124"/>
        <v>cm</v>
      </c>
      <c r="M218">
        <f t="shared" si="125"/>
        <v>1</v>
      </c>
      <c r="N218" t="str">
        <f t="shared" si="126"/>
        <v>a7a05c</v>
      </c>
      <c r="O218">
        <f t="shared" si="127"/>
        <v>1</v>
      </c>
      <c r="P218">
        <f>IF(ISNUMBER(MATCH(IF(LEN(TRIM(MID(A218,FIND(P$1,A218)+4,4)))&gt;3,0,TRIM(MID(A218,FIND(P$1,A218)+4,4))),Sheet2!A$2:A$8,0)),1,0)</f>
        <v>0</v>
      </c>
      <c r="Q218">
        <f t="shared" si="115"/>
        <v>0</v>
      </c>
      <c r="R218"/>
      <c r="S218">
        <f t="shared" si="128"/>
        <v>0</v>
      </c>
    </row>
    <row r="219" spans="1:19" x14ac:dyDescent="0.2">
      <c r="A219" t="s">
        <v>238</v>
      </c>
      <c r="B219">
        <f t="shared" si="116"/>
        <v>0</v>
      </c>
      <c r="C219">
        <f t="shared" si="117"/>
        <v>7</v>
      </c>
      <c r="D219" t="str">
        <f t="shared" si="118"/>
        <v>Valid</v>
      </c>
      <c r="E219">
        <f t="shared" si="119"/>
        <v>1</v>
      </c>
      <c r="G219">
        <f t="shared" si="120"/>
        <v>1</v>
      </c>
      <c r="I219">
        <f t="shared" si="121"/>
        <v>1</v>
      </c>
      <c r="J219" t="str">
        <f t="shared" si="122"/>
        <v>173</v>
      </c>
      <c r="K219">
        <f t="shared" si="123"/>
        <v>0</v>
      </c>
      <c r="L219" t="str">
        <f t="shared" si="124"/>
        <v>in</v>
      </c>
      <c r="M219">
        <f t="shared" si="125"/>
        <v>1</v>
      </c>
      <c r="N219" t="str">
        <f t="shared" si="126"/>
        <v>a97842</v>
      </c>
      <c r="O219">
        <f t="shared" si="127"/>
        <v>1</v>
      </c>
      <c r="P219">
        <f>IF(ISNUMBER(MATCH(IF(LEN(TRIM(MID(A219,FIND(P$1,A219)+4,4)))&gt;3,0,TRIM(MID(A219,FIND(P$1,A219)+4,4))),Sheet2!A$2:A$8,0)),1,0)</f>
        <v>1</v>
      </c>
      <c r="Q219">
        <f t="shared" si="115"/>
        <v>1</v>
      </c>
      <c r="R219"/>
      <c r="S219">
        <f t="shared" si="128"/>
        <v>0</v>
      </c>
    </row>
    <row r="220" spans="1:19" x14ac:dyDescent="0.2">
      <c r="A220" t="s">
        <v>239</v>
      </c>
      <c r="B220">
        <f t="shared" si="116"/>
        <v>1</v>
      </c>
      <c r="C220">
        <f t="shared" si="117"/>
        <v>6</v>
      </c>
      <c r="D220" t="str">
        <f t="shared" si="118"/>
        <v>Invalid</v>
      </c>
      <c r="E220">
        <f t="shared" si="119"/>
        <v>1</v>
      </c>
      <c r="G220">
        <f t="shared" si="120"/>
        <v>1</v>
      </c>
      <c r="I220">
        <f t="shared" si="121"/>
        <v>1</v>
      </c>
      <c r="J220" t="str">
        <f t="shared" si="122"/>
        <v>157</v>
      </c>
      <c r="K220">
        <f t="shared" si="123"/>
        <v>1</v>
      </c>
      <c r="L220" t="str">
        <f t="shared" si="124"/>
        <v>cm</v>
      </c>
      <c r="M220">
        <f t="shared" si="125"/>
        <v>1</v>
      </c>
      <c r="N220">
        <f t="shared" si="126"/>
        <v>0</v>
      </c>
      <c r="O220">
        <f t="shared" si="127"/>
        <v>0</v>
      </c>
      <c r="P220">
        <f>IF(ISNUMBER(MATCH(IF(LEN(TRIM(MID(A220,FIND(P$1,A220)+4,4)))&gt;3,0,TRIM(MID(A220,FIND(P$1,A220)+4,4))),Sheet2!A$2:A$8,0)),1,0)</f>
        <v>1</v>
      </c>
      <c r="Q220">
        <f t="shared" si="115"/>
        <v>1</v>
      </c>
      <c r="R220"/>
      <c r="S220">
        <f t="shared" si="128"/>
        <v>0</v>
      </c>
    </row>
    <row r="221" spans="1:19" x14ac:dyDescent="0.2">
      <c r="A221" t="s">
        <v>240</v>
      </c>
      <c r="B221">
        <f t="shared" si="116"/>
        <v>1</v>
      </c>
      <c r="C221">
        <f t="shared" si="117"/>
        <v>6</v>
      </c>
      <c r="D221" t="str">
        <f t="shared" si="118"/>
        <v>Invalid</v>
      </c>
      <c r="E221">
        <f t="shared" si="119"/>
        <v>1</v>
      </c>
      <c r="G221">
        <f t="shared" si="120"/>
        <v>1</v>
      </c>
      <c r="I221">
        <f t="shared" si="121"/>
        <v>0</v>
      </c>
      <c r="J221" t="str">
        <f t="shared" si="122"/>
        <v>158</v>
      </c>
      <c r="K221">
        <f t="shared" si="123"/>
        <v>1</v>
      </c>
      <c r="L221" t="str">
        <f t="shared" si="124"/>
        <v>cm</v>
      </c>
      <c r="M221">
        <f t="shared" si="125"/>
        <v>1</v>
      </c>
      <c r="N221" t="str">
        <f t="shared" si="126"/>
        <v>1bc909</v>
      </c>
      <c r="O221">
        <f t="shared" si="127"/>
        <v>1</v>
      </c>
      <c r="P221">
        <f>IF(ISNUMBER(MATCH(IF(LEN(TRIM(MID(A221,FIND(P$1,A221)+4,4)))&gt;3,0,TRIM(MID(A221,FIND(P$1,A221)+4,4))),Sheet2!A$2:A$8,0)),1,0)</f>
        <v>1</v>
      </c>
      <c r="Q221">
        <f t="shared" si="115"/>
        <v>1</v>
      </c>
      <c r="R221"/>
      <c r="S221">
        <f t="shared" si="128"/>
        <v>0</v>
      </c>
    </row>
    <row r="222" spans="1:19" x14ac:dyDescent="0.2">
      <c r="A222" t="s">
        <v>241</v>
      </c>
      <c r="B222">
        <f t="shared" si="116"/>
        <v>1</v>
      </c>
      <c r="C222">
        <f t="shared" si="117"/>
        <v>7</v>
      </c>
      <c r="D222" t="str">
        <f t="shared" si="118"/>
        <v>Valid</v>
      </c>
      <c r="E222">
        <f t="shared" si="119"/>
        <v>1</v>
      </c>
      <c r="F222" t="str">
        <f t="shared" ref="F222:F224" si="138">MID($A222,FIND(E$1,$A222)+4,4)</f>
        <v>1963</v>
      </c>
      <c r="G222">
        <f t="shared" si="120"/>
        <v>1</v>
      </c>
      <c r="H222" t="str">
        <f t="shared" ref="H222:H224" si="139">MID($A222,FIND(G$1,$A222)+4,4)</f>
        <v>2011</v>
      </c>
      <c r="I222">
        <f t="shared" si="121"/>
        <v>1</v>
      </c>
      <c r="J222" t="str">
        <f t="shared" si="122"/>
        <v>69</v>
      </c>
      <c r="K222">
        <f t="shared" si="123"/>
        <v>1</v>
      </c>
      <c r="L222" t="str">
        <f t="shared" si="124"/>
        <v>in</v>
      </c>
      <c r="M222">
        <f t="shared" si="125"/>
        <v>1</v>
      </c>
      <c r="N222" s="1" t="str">
        <f t="shared" si="126"/>
        <v>e4f497</v>
      </c>
      <c r="O222">
        <f t="shared" si="127"/>
        <v>1</v>
      </c>
      <c r="P222">
        <f>IF(ISNUMBER(MATCH(IF(LEN(TRIM(MID(A222,FIND(P$1,A222)+4,4)))&gt;3,0,TRIM(MID(A222,FIND(P$1,A222)+4,4))),Sheet2!A$2:A$8,0)),1,0)</f>
        <v>1</v>
      </c>
      <c r="Q222">
        <f t="shared" si="115"/>
        <v>1</v>
      </c>
      <c r="R222" s="1" t="str">
        <f t="shared" ref="R222:R224" si="140">MID(A222,FIND("pid:",A222)+4,13)</f>
        <v>490847399 byr</v>
      </c>
      <c r="S222">
        <f t="shared" si="128"/>
        <v>1</v>
      </c>
    </row>
    <row r="223" spans="1:19" x14ac:dyDescent="0.2">
      <c r="A223" t="s">
        <v>27</v>
      </c>
      <c r="B223">
        <f t="shared" si="116"/>
        <v>0</v>
      </c>
      <c r="C223">
        <f t="shared" si="117"/>
        <v>7</v>
      </c>
      <c r="D223" t="str">
        <f t="shared" si="118"/>
        <v>Valid</v>
      </c>
      <c r="E223">
        <f t="shared" si="119"/>
        <v>1</v>
      </c>
      <c r="F223" t="str">
        <f t="shared" si="138"/>
        <v>1926</v>
      </c>
      <c r="G223">
        <f t="shared" si="120"/>
        <v>1</v>
      </c>
      <c r="H223" t="str">
        <f t="shared" si="139"/>
        <v>2014</v>
      </c>
      <c r="I223">
        <f t="shared" si="121"/>
        <v>1</v>
      </c>
      <c r="J223" t="str">
        <f t="shared" si="122"/>
        <v>159</v>
      </c>
      <c r="K223">
        <f t="shared" si="123"/>
        <v>1</v>
      </c>
      <c r="L223" t="str">
        <f t="shared" si="124"/>
        <v>cm</v>
      </c>
      <c r="M223">
        <f t="shared" si="125"/>
        <v>1</v>
      </c>
      <c r="N223" s="1" t="str">
        <f t="shared" si="126"/>
        <v>c0946f</v>
      </c>
      <c r="O223">
        <f t="shared" si="127"/>
        <v>1</v>
      </c>
      <c r="P223">
        <f>IF(ISNUMBER(MATCH(IF(LEN(TRIM(MID(A223,FIND(P$1,A223)+4,4)))&gt;3,0,TRIM(MID(A223,FIND(P$1,A223)+4,4))),Sheet2!A$2:A$8,0)),1,0)</f>
        <v>1</v>
      </c>
      <c r="Q223">
        <f t="shared" si="115"/>
        <v>1</v>
      </c>
      <c r="R223" s="1" t="str">
        <f t="shared" si="140"/>
        <v>007819051</v>
      </c>
      <c r="S223">
        <f t="shared" si="128"/>
        <v>1</v>
      </c>
    </row>
    <row r="224" spans="1:19" x14ac:dyDescent="0.2">
      <c r="A224" t="s">
        <v>242</v>
      </c>
      <c r="B224">
        <f t="shared" si="116"/>
        <v>1</v>
      </c>
      <c r="C224">
        <f t="shared" si="117"/>
        <v>7</v>
      </c>
      <c r="D224" t="str">
        <f t="shared" si="118"/>
        <v>Valid</v>
      </c>
      <c r="E224">
        <f t="shared" si="119"/>
        <v>1</v>
      </c>
      <c r="F224" t="str">
        <f t="shared" si="138"/>
        <v>1997</v>
      </c>
      <c r="G224">
        <f t="shared" si="120"/>
        <v>1</v>
      </c>
      <c r="H224" t="str">
        <f t="shared" si="139"/>
        <v>2014</v>
      </c>
      <c r="I224">
        <f t="shared" si="121"/>
        <v>1</v>
      </c>
      <c r="J224" t="str">
        <f t="shared" si="122"/>
        <v>67</v>
      </c>
      <c r="K224">
        <f t="shared" si="123"/>
        <v>1</v>
      </c>
      <c r="L224" t="str">
        <f t="shared" si="124"/>
        <v>in</v>
      </c>
      <c r="M224">
        <f t="shared" si="125"/>
        <v>1</v>
      </c>
      <c r="N224" s="1" t="str">
        <f t="shared" si="126"/>
        <v>cfa07d</v>
      </c>
      <c r="O224">
        <f t="shared" si="127"/>
        <v>1</v>
      </c>
      <c r="P224">
        <f>IF(ISNUMBER(MATCH(IF(LEN(TRIM(MID(A224,FIND(P$1,A224)+4,4)))&gt;3,0,TRIM(MID(A224,FIND(P$1,A224)+4,4))),Sheet2!A$2:A$8,0)),1,0)</f>
        <v>1</v>
      </c>
      <c r="Q224">
        <f t="shared" si="115"/>
        <v>1</v>
      </c>
      <c r="R224" s="1" t="str">
        <f t="shared" si="140"/>
        <v>639664506 ecl</v>
      </c>
      <c r="S224">
        <f t="shared" si="128"/>
        <v>1</v>
      </c>
    </row>
    <row r="225" spans="1:19" x14ac:dyDescent="0.2">
      <c r="A225" t="s">
        <v>243</v>
      </c>
      <c r="B225">
        <f t="shared" si="116"/>
        <v>1</v>
      </c>
      <c r="C225">
        <f t="shared" si="117"/>
        <v>7</v>
      </c>
      <c r="D225" t="str">
        <f t="shared" si="118"/>
        <v>Valid</v>
      </c>
      <c r="E225">
        <f t="shared" si="119"/>
        <v>0</v>
      </c>
      <c r="G225">
        <f t="shared" si="120"/>
        <v>1</v>
      </c>
      <c r="I225">
        <f t="shared" si="121"/>
        <v>1</v>
      </c>
      <c r="J225" t="str">
        <f t="shared" si="122"/>
        <v>191</v>
      </c>
      <c r="K225">
        <f t="shared" si="123"/>
        <v>0</v>
      </c>
      <c r="L225" t="str">
        <f t="shared" si="124"/>
        <v>in</v>
      </c>
      <c r="M225">
        <f t="shared" si="125"/>
        <v>1</v>
      </c>
      <c r="N225">
        <f t="shared" si="126"/>
        <v>0</v>
      </c>
      <c r="O225">
        <f t="shared" si="127"/>
        <v>0</v>
      </c>
      <c r="P225">
        <f>IF(ISNUMBER(MATCH(IF(LEN(TRIM(MID(A225,FIND(P$1,A225)+4,4)))&gt;3,0,TRIM(MID(A225,FIND(P$1,A225)+4,4))),Sheet2!A$2:A$8,0)),1,0)</f>
        <v>0</v>
      </c>
      <c r="Q225">
        <f t="shared" si="115"/>
        <v>1</v>
      </c>
      <c r="R225"/>
      <c r="S225">
        <f t="shared" si="128"/>
        <v>0</v>
      </c>
    </row>
    <row r="226" spans="1:19" x14ac:dyDescent="0.2">
      <c r="A226" t="s">
        <v>244</v>
      </c>
      <c r="B226">
        <f t="shared" si="116"/>
        <v>0</v>
      </c>
      <c r="C226">
        <f t="shared" si="117"/>
        <v>6</v>
      </c>
      <c r="D226" t="str">
        <f t="shared" si="118"/>
        <v>Invalid</v>
      </c>
      <c r="E226">
        <f t="shared" si="119"/>
        <v>0</v>
      </c>
      <c r="G226">
        <f t="shared" si="120"/>
        <v>0</v>
      </c>
      <c r="I226">
        <f t="shared" si="121"/>
        <v>0</v>
      </c>
      <c r="J226">
        <f t="shared" si="122"/>
        <v>0</v>
      </c>
      <c r="K226">
        <f t="shared" si="123"/>
        <v>0</v>
      </c>
      <c r="L226">
        <f t="shared" si="124"/>
        <v>0</v>
      </c>
      <c r="M226">
        <f t="shared" si="125"/>
        <v>0</v>
      </c>
      <c r="N226">
        <f t="shared" si="126"/>
        <v>0</v>
      </c>
      <c r="O226">
        <f t="shared" si="127"/>
        <v>0</v>
      </c>
      <c r="P226">
        <f>IF(ISNUMBER(MATCH(IF(LEN(TRIM(MID(A226,FIND(P$1,A226)+4,4)))&gt;3,0,TRIM(MID(A226,FIND(P$1,A226)+4,4))),Sheet2!A$2:A$8,0)),1,0)</f>
        <v>0</v>
      </c>
      <c r="Q226">
        <f t="shared" si="115"/>
        <v>0</v>
      </c>
      <c r="R226"/>
      <c r="S226">
        <f t="shared" si="128"/>
        <v>0</v>
      </c>
    </row>
    <row r="227" spans="1:19" x14ac:dyDescent="0.2">
      <c r="A227" t="s">
        <v>245</v>
      </c>
      <c r="B227">
        <f t="shared" si="116"/>
        <v>0</v>
      </c>
      <c r="C227">
        <f t="shared" si="117"/>
        <v>7</v>
      </c>
      <c r="D227" t="str">
        <f t="shared" si="118"/>
        <v>Valid</v>
      </c>
      <c r="E227">
        <f t="shared" si="119"/>
        <v>1</v>
      </c>
      <c r="F227" t="str">
        <f t="shared" ref="F227:F229" si="141">MID($A227,FIND(E$1,$A227)+4,4)</f>
        <v>1954</v>
      </c>
      <c r="G227">
        <f t="shared" si="120"/>
        <v>1</v>
      </c>
      <c r="H227" t="str">
        <f t="shared" ref="H227:H229" si="142">MID($A227,FIND(G$1,$A227)+4,4)</f>
        <v>2016</v>
      </c>
      <c r="I227">
        <f t="shared" si="121"/>
        <v>1</v>
      </c>
      <c r="J227" t="str">
        <f t="shared" si="122"/>
        <v>169</v>
      </c>
      <c r="K227">
        <f t="shared" si="123"/>
        <v>1</v>
      </c>
      <c r="L227" t="str">
        <f t="shared" si="124"/>
        <v>cm</v>
      </c>
      <c r="M227">
        <f t="shared" si="125"/>
        <v>1</v>
      </c>
      <c r="N227" s="1" t="str">
        <f t="shared" si="126"/>
        <v>733820</v>
      </c>
      <c r="O227">
        <f t="shared" si="127"/>
        <v>1</v>
      </c>
      <c r="P227">
        <f>IF(ISNUMBER(MATCH(IF(LEN(TRIM(MID(A227,FIND(P$1,A227)+4,4)))&gt;3,0,TRIM(MID(A227,FIND(P$1,A227)+4,4))),Sheet2!A$2:A$8,0)),1,0)</f>
        <v>1</v>
      </c>
      <c r="Q227">
        <f t="shared" si="115"/>
        <v>1</v>
      </c>
      <c r="R227" s="1" t="str">
        <f t="shared" ref="R227:R229" si="143">MID(A227,FIND("pid:",A227)+4,13)</f>
        <v>662755630 hcl</v>
      </c>
      <c r="S227">
        <f t="shared" si="128"/>
        <v>1</v>
      </c>
    </row>
    <row r="228" spans="1:19" x14ac:dyDescent="0.2">
      <c r="A228" t="s">
        <v>28</v>
      </c>
      <c r="B228">
        <f t="shared" si="116"/>
        <v>0</v>
      </c>
      <c r="C228">
        <f t="shared" si="117"/>
        <v>7</v>
      </c>
      <c r="D228" t="str">
        <f t="shared" si="118"/>
        <v>Valid</v>
      </c>
      <c r="E228">
        <f t="shared" si="119"/>
        <v>1</v>
      </c>
      <c r="F228" t="str">
        <f t="shared" si="141"/>
        <v>1991</v>
      </c>
      <c r="G228">
        <f t="shared" si="120"/>
        <v>1</v>
      </c>
      <c r="H228" t="str">
        <f t="shared" si="142"/>
        <v>2017</v>
      </c>
      <c r="I228">
        <f t="shared" si="121"/>
        <v>1</v>
      </c>
      <c r="J228" t="str">
        <f t="shared" si="122"/>
        <v>185</v>
      </c>
      <c r="K228">
        <f t="shared" si="123"/>
        <v>1</v>
      </c>
      <c r="L228" t="str">
        <f t="shared" si="124"/>
        <v>cm</v>
      </c>
      <c r="M228">
        <f t="shared" si="125"/>
        <v>1</v>
      </c>
      <c r="N228" s="1" t="str">
        <f t="shared" si="126"/>
        <v>fffffd</v>
      </c>
      <c r="O228">
        <f t="shared" si="127"/>
        <v>1</v>
      </c>
      <c r="P228">
        <f>IF(ISNUMBER(MATCH(IF(LEN(TRIM(MID(A228,FIND(P$1,A228)+4,4)))&gt;3,0,TRIM(MID(A228,FIND(P$1,A228)+4,4))),Sheet2!A$2:A$8,0)),1,0)</f>
        <v>1</v>
      </c>
      <c r="Q228">
        <f t="shared" si="115"/>
        <v>1</v>
      </c>
      <c r="R228" s="1" t="str">
        <f t="shared" si="143"/>
        <v>664032828 hgt</v>
      </c>
      <c r="S228">
        <f t="shared" si="128"/>
        <v>1</v>
      </c>
    </row>
    <row r="229" spans="1:19" x14ac:dyDescent="0.2">
      <c r="A229" t="s">
        <v>246</v>
      </c>
      <c r="B229">
        <f t="shared" si="116"/>
        <v>0</v>
      </c>
      <c r="C229">
        <f t="shared" si="117"/>
        <v>7</v>
      </c>
      <c r="D229" t="str">
        <f t="shared" si="118"/>
        <v>Valid</v>
      </c>
      <c r="E229">
        <f t="shared" si="119"/>
        <v>1</v>
      </c>
      <c r="F229" t="str">
        <f t="shared" si="141"/>
        <v>1920</v>
      </c>
      <c r="G229">
        <f t="shared" si="120"/>
        <v>1</v>
      </c>
      <c r="H229" t="str">
        <f t="shared" si="142"/>
        <v>2013</v>
      </c>
      <c r="I229">
        <f t="shared" si="121"/>
        <v>1</v>
      </c>
      <c r="J229" t="str">
        <f t="shared" si="122"/>
        <v>190</v>
      </c>
      <c r="K229">
        <f t="shared" si="123"/>
        <v>1</v>
      </c>
      <c r="L229" t="str">
        <f t="shared" si="124"/>
        <v>cm</v>
      </c>
      <c r="M229">
        <f t="shared" si="125"/>
        <v>1</v>
      </c>
      <c r="N229" s="1" t="str">
        <f t="shared" si="126"/>
        <v>18171d</v>
      </c>
      <c r="O229">
        <f t="shared" si="127"/>
        <v>1</v>
      </c>
      <c r="P229">
        <f>IF(ISNUMBER(MATCH(IF(LEN(TRIM(MID(A229,FIND(P$1,A229)+4,4)))&gt;3,0,TRIM(MID(A229,FIND(P$1,A229)+4,4))),Sheet2!A$2:A$8,0)),1,0)</f>
        <v>1</v>
      </c>
      <c r="Q229">
        <f t="shared" si="115"/>
        <v>1</v>
      </c>
      <c r="R229" s="1" t="str">
        <f t="shared" si="143"/>
        <v>240747543 hgt</v>
      </c>
      <c r="S229">
        <f t="shared" si="128"/>
        <v>1</v>
      </c>
    </row>
    <row r="230" spans="1:19" x14ac:dyDescent="0.2">
      <c r="A230" t="s">
        <v>247</v>
      </c>
      <c r="B230">
        <f t="shared" si="116"/>
        <v>0</v>
      </c>
      <c r="C230">
        <f t="shared" si="117"/>
        <v>6</v>
      </c>
      <c r="D230" t="str">
        <f t="shared" si="118"/>
        <v>Invalid</v>
      </c>
      <c r="E230">
        <f t="shared" si="119"/>
        <v>1</v>
      </c>
      <c r="G230">
        <f t="shared" si="120"/>
        <v>0</v>
      </c>
      <c r="I230">
        <f t="shared" si="121"/>
        <v>0</v>
      </c>
      <c r="J230">
        <f t="shared" si="122"/>
        <v>0</v>
      </c>
      <c r="K230">
        <f t="shared" si="123"/>
        <v>0</v>
      </c>
      <c r="L230">
        <f t="shared" si="124"/>
        <v>0</v>
      </c>
      <c r="M230">
        <f t="shared" si="125"/>
        <v>0</v>
      </c>
      <c r="N230">
        <f t="shared" si="126"/>
        <v>0</v>
      </c>
      <c r="O230">
        <f t="shared" si="127"/>
        <v>0</v>
      </c>
      <c r="P230">
        <f>IF(ISNUMBER(MATCH(IF(LEN(TRIM(MID(A230,FIND(P$1,A230)+4,4)))&gt;3,0,TRIM(MID(A230,FIND(P$1,A230)+4,4))),Sheet2!A$2:A$8,0)),1,0)</f>
        <v>1</v>
      </c>
      <c r="Q230">
        <f t="shared" si="115"/>
        <v>0</v>
      </c>
      <c r="R230"/>
      <c r="S230">
        <f t="shared" si="128"/>
        <v>0</v>
      </c>
    </row>
    <row r="231" spans="1:19" x14ac:dyDescent="0.2">
      <c r="A231" t="s">
        <v>248</v>
      </c>
      <c r="B231">
        <f t="shared" si="116"/>
        <v>0</v>
      </c>
      <c r="C231">
        <f t="shared" si="117"/>
        <v>7</v>
      </c>
      <c r="D231" t="str">
        <f t="shared" si="118"/>
        <v>Valid</v>
      </c>
      <c r="E231">
        <f t="shared" si="119"/>
        <v>0</v>
      </c>
      <c r="G231">
        <f t="shared" si="120"/>
        <v>1</v>
      </c>
      <c r="I231">
        <f t="shared" si="121"/>
        <v>1</v>
      </c>
      <c r="J231" t="str">
        <f t="shared" si="122"/>
        <v>192</v>
      </c>
      <c r="K231">
        <f t="shared" si="123"/>
        <v>0</v>
      </c>
      <c r="L231" t="str">
        <f t="shared" si="124"/>
        <v>in</v>
      </c>
      <c r="M231">
        <f t="shared" si="125"/>
        <v>1</v>
      </c>
      <c r="N231" t="str">
        <f t="shared" si="126"/>
        <v>efcc98</v>
      </c>
      <c r="O231">
        <f t="shared" si="127"/>
        <v>1</v>
      </c>
      <c r="P231">
        <f>IF(ISNUMBER(MATCH(IF(LEN(TRIM(MID(A231,FIND(P$1,A231)+4,4)))&gt;3,0,TRIM(MID(A231,FIND(P$1,A231)+4,4))),Sheet2!A$2:A$8,0)),1,0)</f>
        <v>0</v>
      </c>
      <c r="Q231">
        <f t="shared" si="115"/>
        <v>1</v>
      </c>
      <c r="R231"/>
      <c r="S231">
        <f t="shared" si="128"/>
        <v>0</v>
      </c>
    </row>
    <row r="232" spans="1:19" x14ac:dyDescent="0.2">
      <c r="A232" t="s">
        <v>249</v>
      </c>
      <c r="B232">
        <f t="shared" si="116"/>
        <v>1</v>
      </c>
      <c r="C232">
        <f t="shared" si="117"/>
        <v>7</v>
      </c>
      <c r="D232" t="str">
        <f t="shared" si="118"/>
        <v>Valid</v>
      </c>
      <c r="E232">
        <f t="shared" si="119"/>
        <v>1</v>
      </c>
      <c r="F232" t="str">
        <f>MID($A232,FIND(E$1,$A232)+4,4)</f>
        <v>1950</v>
      </c>
      <c r="G232">
        <f t="shared" si="120"/>
        <v>1</v>
      </c>
      <c r="H232" t="str">
        <f>MID($A232,FIND(G$1,$A232)+4,4)</f>
        <v>2020</v>
      </c>
      <c r="I232">
        <f t="shared" si="121"/>
        <v>1</v>
      </c>
      <c r="J232" t="str">
        <f t="shared" si="122"/>
        <v>174</v>
      </c>
      <c r="K232">
        <f t="shared" si="123"/>
        <v>1</v>
      </c>
      <c r="L232" t="str">
        <f t="shared" si="124"/>
        <v>cm</v>
      </c>
      <c r="M232">
        <f t="shared" si="125"/>
        <v>1</v>
      </c>
      <c r="N232" s="1" t="str">
        <f t="shared" si="126"/>
        <v>341e13</v>
      </c>
      <c r="O232">
        <f t="shared" si="127"/>
        <v>1</v>
      </c>
      <c r="P232">
        <f>IF(ISNUMBER(MATCH(IF(LEN(TRIM(MID(A232,FIND(P$1,A232)+4,4)))&gt;3,0,TRIM(MID(A232,FIND(P$1,A232)+4,4))),Sheet2!A$2:A$8,0)),1,0)</f>
        <v>1</v>
      </c>
      <c r="Q232">
        <f t="shared" si="115"/>
        <v>1</v>
      </c>
      <c r="R232" s="1" t="str">
        <f>MID(A232,FIND("pid:",A232)+4,13)</f>
        <v>112431133 byr</v>
      </c>
      <c r="S232">
        <f t="shared" si="128"/>
        <v>1</v>
      </c>
    </row>
    <row r="233" spans="1:19" x14ac:dyDescent="0.2">
      <c r="A233" t="s">
        <v>250</v>
      </c>
      <c r="B233">
        <f t="shared" si="116"/>
        <v>1</v>
      </c>
      <c r="C233">
        <f t="shared" si="117"/>
        <v>7</v>
      </c>
      <c r="D233" t="str">
        <f t="shared" si="118"/>
        <v>Valid</v>
      </c>
      <c r="E233">
        <f t="shared" si="119"/>
        <v>0</v>
      </c>
      <c r="G233">
        <f t="shared" si="120"/>
        <v>1</v>
      </c>
      <c r="I233">
        <f t="shared" si="121"/>
        <v>1</v>
      </c>
      <c r="J233" t="str">
        <f t="shared" si="122"/>
        <v>67</v>
      </c>
      <c r="K233">
        <f t="shared" si="123"/>
        <v>0</v>
      </c>
      <c r="L233" t="str">
        <f t="shared" si="124"/>
        <v>cm</v>
      </c>
      <c r="M233">
        <f t="shared" si="125"/>
        <v>1</v>
      </c>
      <c r="N233" t="str">
        <f t="shared" si="126"/>
        <v>d93689</v>
      </c>
      <c r="O233">
        <f t="shared" si="127"/>
        <v>1</v>
      </c>
      <c r="P233">
        <f>IF(ISNUMBER(MATCH(IF(LEN(TRIM(MID(A233,FIND(P$1,A233)+4,4)))&gt;3,0,TRIM(MID(A233,FIND(P$1,A233)+4,4))),Sheet2!A$2:A$8,0)),1,0)</f>
        <v>1</v>
      </c>
      <c r="Q233">
        <f t="shared" si="115"/>
        <v>1</v>
      </c>
      <c r="R233"/>
      <c r="S233">
        <f t="shared" si="128"/>
        <v>0</v>
      </c>
    </row>
    <row r="234" spans="1:19" x14ac:dyDescent="0.2">
      <c r="A234" t="s">
        <v>29</v>
      </c>
      <c r="B234">
        <f t="shared" si="116"/>
        <v>1</v>
      </c>
      <c r="C234">
        <f t="shared" si="117"/>
        <v>7</v>
      </c>
      <c r="D234" t="str">
        <f t="shared" si="118"/>
        <v>Valid</v>
      </c>
      <c r="E234">
        <f t="shared" si="119"/>
        <v>0</v>
      </c>
      <c r="G234">
        <f t="shared" si="120"/>
        <v>0</v>
      </c>
      <c r="I234">
        <f t="shared" si="121"/>
        <v>1</v>
      </c>
      <c r="J234" t="str">
        <f t="shared" si="122"/>
        <v>188</v>
      </c>
      <c r="K234">
        <f t="shared" si="123"/>
        <v>1</v>
      </c>
      <c r="L234" t="str">
        <f t="shared" si="124"/>
        <v>cm</v>
      </c>
      <c r="M234">
        <f t="shared" si="125"/>
        <v>1</v>
      </c>
      <c r="N234" t="str">
        <f t="shared" si="126"/>
        <v>fffffd</v>
      </c>
      <c r="O234">
        <f t="shared" si="127"/>
        <v>1</v>
      </c>
      <c r="P234">
        <f>IF(ISNUMBER(MATCH(IF(LEN(TRIM(MID(A234,FIND(P$1,A234)+4,4)))&gt;3,0,TRIM(MID(A234,FIND(P$1,A234)+4,4))),Sheet2!A$2:A$8,0)),1,0)</f>
        <v>1</v>
      </c>
      <c r="Q234">
        <f t="shared" si="115"/>
        <v>1</v>
      </c>
      <c r="R234"/>
      <c r="S234">
        <f t="shared" si="128"/>
        <v>0</v>
      </c>
    </row>
    <row r="235" spans="1:19" x14ac:dyDescent="0.2">
      <c r="A235" t="s">
        <v>251</v>
      </c>
      <c r="B235">
        <f t="shared" si="116"/>
        <v>0</v>
      </c>
      <c r="C235">
        <f t="shared" si="117"/>
        <v>7</v>
      </c>
      <c r="D235" t="str">
        <f t="shared" si="118"/>
        <v>Valid</v>
      </c>
      <c r="E235">
        <f t="shared" si="119"/>
        <v>0</v>
      </c>
      <c r="G235">
        <f t="shared" si="120"/>
        <v>1</v>
      </c>
      <c r="I235">
        <f t="shared" si="121"/>
        <v>1</v>
      </c>
      <c r="J235" t="str">
        <f t="shared" si="122"/>
        <v>173</v>
      </c>
      <c r="K235">
        <f t="shared" si="123"/>
        <v>1</v>
      </c>
      <c r="L235" t="str">
        <f t="shared" si="124"/>
        <v>cm</v>
      </c>
      <c r="M235">
        <f t="shared" si="125"/>
        <v>1</v>
      </c>
      <c r="N235" t="str">
        <f t="shared" si="126"/>
        <v>c0946f</v>
      </c>
      <c r="O235">
        <f t="shared" si="127"/>
        <v>1</v>
      </c>
      <c r="P235">
        <f>IF(ISNUMBER(MATCH(IF(LEN(TRIM(MID(A235,FIND(P$1,A235)+4,4)))&gt;3,0,TRIM(MID(A235,FIND(P$1,A235)+4,4))),Sheet2!A$2:A$8,0)),1,0)</f>
        <v>0</v>
      </c>
      <c r="Q235">
        <f t="shared" si="115"/>
        <v>1</v>
      </c>
      <c r="R235"/>
      <c r="S235">
        <f t="shared" si="128"/>
        <v>0</v>
      </c>
    </row>
    <row r="236" spans="1:19" x14ac:dyDescent="0.2">
      <c r="A236" t="s">
        <v>252</v>
      </c>
      <c r="B236">
        <f t="shared" si="116"/>
        <v>0</v>
      </c>
      <c r="C236">
        <f t="shared" si="117"/>
        <v>7</v>
      </c>
      <c r="D236" t="str">
        <f t="shared" si="118"/>
        <v>Valid</v>
      </c>
      <c r="E236">
        <f t="shared" si="119"/>
        <v>0</v>
      </c>
      <c r="G236">
        <f t="shared" si="120"/>
        <v>0</v>
      </c>
      <c r="I236">
        <f t="shared" si="121"/>
        <v>0</v>
      </c>
      <c r="J236" t="str">
        <f t="shared" si="122"/>
        <v>59</v>
      </c>
      <c r="K236">
        <f t="shared" si="123"/>
        <v>0</v>
      </c>
      <c r="L236" t="str">
        <f t="shared" si="124"/>
        <v>cm</v>
      </c>
      <c r="M236">
        <f t="shared" si="125"/>
        <v>1</v>
      </c>
      <c r="N236">
        <f t="shared" si="126"/>
        <v>0</v>
      </c>
      <c r="O236">
        <f t="shared" si="127"/>
        <v>0</v>
      </c>
      <c r="P236">
        <f>IF(ISNUMBER(MATCH(IF(LEN(TRIM(MID(A236,FIND(P$1,A236)+4,4)))&gt;3,0,TRIM(MID(A236,FIND(P$1,A236)+4,4))),Sheet2!A$2:A$8,0)),1,0)</f>
        <v>0</v>
      </c>
      <c r="Q236">
        <f t="shared" si="115"/>
        <v>0</v>
      </c>
      <c r="R236"/>
      <c r="S236">
        <f t="shared" si="128"/>
        <v>0</v>
      </c>
    </row>
    <row r="237" spans="1:19" x14ac:dyDescent="0.2">
      <c r="A237" t="s">
        <v>253</v>
      </c>
      <c r="B237">
        <f t="shared" si="116"/>
        <v>0</v>
      </c>
      <c r="C237">
        <f t="shared" si="117"/>
        <v>7</v>
      </c>
      <c r="D237" t="str">
        <f t="shared" si="118"/>
        <v>Valid</v>
      </c>
      <c r="E237">
        <f t="shared" si="119"/>
        <v>0</v>
      </c>
      <c r="G237">
        <f t="shared" si="120"/>
        <v>1</v>
      </c>
      <c r="I237">
        <f t="shared" si="121"/>
        <v>1</v>
      </c>
      <c r="J237" t="str">
        <f t="shared" si="122"/>
        <v>178</v>
      </c>
      <c r="K237">
        <f t="shared" si="123"/>
        <v>1</v>
      </c>
      <c r="L237" t="str">
        <f t="shared" si="124"/>
        <v>cm</v>
      </c>
      <c r="M237">
        <f t="shared" si="125"/>
        <v>1</v>
      </c>
      <c r="N237" t="str">
        <f t="shared" si="126"/>
        <v>a97842</v>
      </c>
      <c r="O237">
        <f t="shared" si="127"/>
        <v>1</v>
      </c>
      <c r="P237">
        <f>IF(ISNUMBER(MATCH(IF(LEN(TRIM(MID(A237,FIND(P$1,A237)+4,4)))&gt;3,0,TRIM(MID(A237,FIND(P$1,A237)+4,4))),Sheet2!A$2:A$8,0)),1,0)</f>
        <v>1</v>
      </c>
      <c r="Q237">
        <f t="shared" si="115"/>
        <v>1</v>
      </c>
      <c r="R237"/>
      <c r="S237">
        <f t="shared" si="128"/>
        <v>0</v>
      </c>
    </row>
    <row r="238" spans="1:19" x14ac:dyDescent="0.2">
      <c r="A238" t="s">
        <v>254</v>
      </c>
      <c r="B238">
        <f t="shared" si="116"/>
        <v>1</v>
      </c>
      <c r="C238">
        <f t="shared" si="117"/>
        <v>7</v>
      </c>
      <c r="D238" t="str">
        <f t="shared" si="118"/>
        <v>Valid</v>
      </c>
      <c r="E238">
        <f t="shared" si="119"/>
        <v>1</v>
      </c>
      <c r="F238" t="str">
        <f t="shared" ref="F238:F240" si="144">MID($A238,FIND(E$1,$A238)+4,4)</f>
        <v>1995</v>
      </c>
      <c r="G238">
        <f t="shared" si="120"/>
        <v>1</v>
      </c>
      <c r="H238" t="str">
        <f t="shared" ref="H238:H240" si="145">MID($A238,FIND(G$1,$A238)+4,4)</f>
        <v>2017</v>
      </c>
      <c r="I238">
        <f t="shared" si="121"/>
        <v>1</v>
      </c>
      <c r="J238" t="str">
        <f t="shared" si="122"/>
        <v>193</v>
      </c>
      <c r="K238">
        <f t="shared" si="123"/>
        <v>1</v>
      </c>
      <c r="L238" t="str">
        <f t="shared" si="124"/>
        <v>cm</v>
      </c>
      <c r="M238">
        <f t="shared" si="125"/>
        <v>1</v>
      </c>
      <c r="N238" s="1" t="str">
        <f t="shared" si="126"/>
        <v>866857</v>
      </c>
      <c r="O238">
        <f t="shared" si="127"/>
        <v>1</v>
      </c>
      <c r="P238">
        <f>IF(ISNUMBER(MATCH(IF(LEN(TRIM(MID(A238,FIND(P$1,A238)+4,4)))&gt;3,0,TRIM(MID(A238,FIND(P$1,A238)+4,4))),Sheet2!A$2:A$8,0)),1,0)</f>
        <v>1</v>
      </c>
      <c r="Q238">
        <f t="shared" si="115"/>
        <v>1</v>
      </c>
      <c r="R238" s="1" t="str">
        <f t="shared" ref="R238:R240" si="146">MID(A238,FIND("pid:",A238)+4,13)</f>
        <v>793515973 hgt</v>
      </c>
      <c r="S238">
        <f t="shared" si="128"/>
        <v>1</v>
      </c>
    </row>
    <row r="239" spans="1:19" x14ac:dyDescent="0.2">
      <c r="A239" t="s">
        <v>255</v>
      </c>
      <c r="B239">
        <f t="shared" si="116"/>
        <v>1</v>
      </c>
      <c r="C239">
        <f t="shared" si="117"/>
        <v>7</v>
      </c>
      <c r="D239" t="str">
        <f t="shared" si="118"/>
        <v>Valid</v>
      </c>
      <c r="E239">
        <f t="shared" si="119"/>
        <v>1</v>
      </c>
      <c r="F239" t="str">
        <f t="shared" si="144"/>
        <v>1969</v>
      </c>
      <c r="G239">
        <f t="shared" si="120"/>
        <v>1</v>
      </c>
      <c r="H239" t="str">
        <f t="shared" si="145"/>
        <v>2017</v>
      </c>
      <c r="I239">
        <f t="shared" si="121"/>
        <v>1</v>
      </c>
      <c r="J239" t="str">
        <f t="shared" si="122"/>
        <v>193</v>
      </c>
      <c r="K239">
        <f t="shared" si="123"/>
        <v>1</v>
      </c>
      <c r="L239" t="str">
        <f t="shared" si="124"/>
        <v>cm</v>
      </c>
      <c r="M239">
        <f t="shared" si="125"/>
        <v>1</v>
      </c>
      <c r="N239" s="1" t="str">
        <f t="shared" si="126"/>
        <v>18171d</v>
      </c>
      <c r="O239">
        <f t="shared" si="127"/>
        <v>1</v>
      </c>
      <c r="P239">
        <f>IF(ISNUMBER(MATCH(IF(LEN(TRIM(MID(A239,FIND(P$1,A239)+4,4)))&gt;3,0,TRIM(MID(A239,FIND(P$1,A239)+4,4))),Sheet2!A$2:A$8,0)),1,0)</f>
        <v>1</v>
      </c>
      <c r="Q239">
        <f t="shared" si="115"/>
        <v>1</v>
      </c>
      <c r="R239" s="1" t="str">
        <f t="shared" si="146"/>
        <v>728034540 ecl</v>
      </c>
      <c r="S239">
        <f t="shared" si="128"/>
        <v>1</v>
      </c>
    </row>
    <row r="240" spans="1:19" x14ac:dyDescent="0.2">
      <c r="A240" t="s">
        <v>256</v>
      </c>
      <c r="B240">
        <f t="shared" si="116"/>
        <v>0</v>
      </c>
      <c r="C240">
        <f t="shared" si="117"/>
        <v>7</v>
      </c>
      <c r="D240" t="str">
        <f t="shared" si="118"/>
        <v>Valid</v>
      </c>
      <c r="E240">
        <f t="shared" si="119"/>
        <v>1</v>
      </c>
      <c r="F240" t="str">
        <f t="shared" si="144"/>
        <v>2002</v>
      </c>
      <c r="G240">
        <f t="shared" si="120"/>
        <v>1</v>
      </c>
      <c r="H240" t="str">
        <f t="shared" si="145"/>
        <v>2019</v>
      </c>
      <c r="I240">
        <f t="shared" si="121"/>
        <v>1</v>
      </c>
      <c r="J240" t="str">
        <f t="shared" si="122"/>
        <v>174</v>
      </c>
      <c r="K240">
        <f t="shared" si="123"/>
        <v>1</v>
      </c>
      <c r="L240" t="str">
        <f t="shared" si="124"/>
        <v>cm</v>
      </c>
      <c r="M240">
        <f t="shared" si="125"/>
        <v>1</v>
      </c>
      <c r="N240" s="1" t="str">
        <f t="shared" si="126"/>
        <v>fffffd</v>
      </c>
      <c r="O240">
        <f t="shared" si="127"/>
        <v>1</v>
      </c>
      <c r="P240">
        <f>IF(ISNUMBER(MATCH(IF(LEN(TRIM(MID(A240,FIND(P$1,A240)+4,4)))&gt;3,0,TRIM(MID(A240,FIND(P$1,A240)+4,4))),Sheet2!A$2:A$8,0)),1,0)</f>
        <v>1</v>
      </c>
      <c r="Q240">
        <f t="shared" si="115"/>
        <v>1</v>
      </c>
      <c r="R240" s="1" t="str">
        <f t="shared" si="146"/>
        <v>603301922 hcl</v>
      </c>
      <c r="S240">
        <f t="shared" si="128"/>
        <v>1</v>
      </c>
    </row>
    <row r="241" spans="1:19" x14ac:dyDescent="0.2">
      <c r="A241" t="s">
        <v>257</v>
      </c>
      <c r="B241">
        <f t="shared" si="116"/>
        <v>1</v>
      </c>
      <c r="C241">
        <f t="shared" si="117"/>
        <v>6</v>
      </c>
      <c r="D241" t="str">
        <f t="shared" si="118"/>
        <v>Invalid</v>
      </c>
      <c r="E241">
        <f t="shared" si="119"/>
        <v>1</v>
      </c>
      <c r="G241">
        <f t="shared" si="120"/>
        <v>0</v>
      </c>
      <c r="I241">
        <f t="shared" si="121"/>
        <v>1</v>
      </c>
      <c r="J241" t="str">
        <f t="shared" si="122"/>
        <v>65</v>
      </c>
      <c r="K241">
        <f t="shared" si="123"/>
        <v>1</v>
      </c>
      <c r="L241" t="str">
        <f t="shared" si="124"/>
        <v>in</v>
      </c>
      <c r="M241">
        <f t="shared" si="125"/>
        <v>1</v>
      </c>
      <c r="N241" t="str">
        <f t="shared" si="126"/>
        <v>74b1dc</v>
      </c>
      <c r="O241">
        <f t="shared" si="127"/>
        <v>1</v>
      </c>
      <c r="P241">
        <f>IF(ISNUMBER(MATCH(IF(LEN(TRIM(MID(A241,FIND(P$1,A241)+4,4)))&gt;3,0,TRIM(MID(A241,FIND(P$1,A241)+4,4))),Sheet2!A$2:A$8,0)),1,0)</f>
        <v>1</v>
      </c>
      <c r="Q241">
        <f t="shared" si="115"/>
        <v>1</v>
      </c>
      <c r="R241"/>
      <c r="S241">
        <f t="shared" si="128"/>
        <v>0</v>
      </c>
    </row>
    <row r="242" spans="1:19" x14ac:dyDescent="0.2">
      <c r="A242" t="s">
        <v>30</v>
      </c>
      <c r="B242">
        <f t="shared" si="116"/>
        <v>1</v>
      </c>
      <c r="C242">
        <f t="shared" si="117"/>
        <v>7</v>
      </c>
      <c r="D242" t="str">
        <f t="shared" si="118"/>
        <v>Valid</v>
      </c>
      <c r="E242">
        <f t="shared" si="119"/>
        <v>1</v>
      </c>
      <c r="F242" t="str">
        <f t="shared" ref="F242:F243" si="147">MID($A242,FIND(E$1,$A242)+4,4)</f>
        <v>1969</v>
      </c>
      <c r="G242">
        <f t="shared" si="120"/>
        <v>1</v>
      </c>
      <c r="H242" t="str">
        <f t="shared" ref="H242:H243" si="148">MID($A242,FIND(G$1,$A242)+4,4)</f>
        <v>2014</v>
      </c>
      <c r="I242">
        <f t="shared" si="121"/>
        <v>1</v>
      </c>
      <c r="J242" t="str">
        <f t="shared" si="122"/>
        <v>152</v>
      </c>
      <c r="K242">
        <f t="shared" si="123"/>
        <v>1</v>
      </c>
      <c r="L242" t="str">
        <f t="shared" si="124"/>
        <v>cm</v>
      </c>
      <c r="M242">
        <f t="shared" si="125"/>
        <v>1</v>
      </c>
      <c r="N242" s="1" t="str">
        <f t="shared" si="126"/>
        <v>a97842</v>
      </c>
      <c r="O242">
        <f t="shared" si="127"/>
        <v>1</v>
      </c>
      <c r="P242">
        <f>IF(ISNUMBER(MATCH(IF(LEN(TRIM(MID(A242,FIND(P$1,A242)+4,4)))&gt;3,0,TRIM(MID(A242,FIND(P$1,A242)+4,4))),Sheet2!A$2:A$8,0)),1,0)</f>
        <v>1</v>
      </c>
      <c r="Q242">
        <f t="shared" si="115"/>
        <v>1</v>
      </c>
      <c r="R242" s="1" t="str">
        <f t="shared" ref="R242:R243" si="149">MID(A242,FIND("pid:",A242)+4,13)</f>
        <v>835656333 hgt</v>
      </c>
      <c r="S242">
        <f t="shared" si="128"/>
        <v>1</v>
      </c>
    </row>
    <row r="243" spans="1:19" x14ac:dyDescent="0.2">
      <c r="A243" t="s">
        <v>31</v>
      </c>
      <c r="B243">
        <f t="shared" si="116"/>
        <v>0</v>
      </c>
      <c r="C243">
        <f t="shared" si="117"/>
        <v>7</v>
      </c>
      <c r="D243" t="str">
        <f t="shared" si="118"/>
        <v>Valid</v>
      </c>
      <c r="E243">
        <f t="shared" si="119"/>
        <v>1</v>
      </c>
      <c r="F243" t="str">
        <f t="shared" si="147"/>
        <v>1984</v>
      </c>
      <c r="G243">
        <f t="shared" si="120"/>
        <v>1</v>
      </c>
      <c r="H243" t="str">
        <f t="shared" si="148"/>
        <v>2019</v>
      </c>
      <c r="I243">
        <f t="shared" si="121"/>
        <v>1</v>
      </c>
      <c r="J243" t="str">
        <f t="shared" si="122"/>
        <v>164</v>
      </c>
      <c r="K243">
        <f t="shared" si="123"/>
        <v>1</v>
      </c>
      <c r="L243" t="str">
        <f t="shared" si="124"/>
        <v>cm</v>
      </c>
      <c r="M243">
        <f t="shared" si="125"/>
        <v>1</v>
      </c>
      <c r="N243" s="1" t="str">
        <f t="shared" si="126"/>
        <v>ceb3a1</v>
      </c>
      <c r="O243">
        <f t="shared" si="127"/>
        <v>1</v>
      </c>
      <c r="P243">
        <f>IF(ISNUMBER(MATCH(IF(LEN(TRIM(MID(A243,FIND(P$1,A243)+4,4)))&gt;3,0,TRIM(MID(A243,FIND(P$1,A243)+4,4))),Sheet2!A$2:A$8,0)),1,0)</f>
        <v>1</v>
      </c>
      <c r="Q243">
        <f t="shared" si="115"/>
        <v>1</v>
      </c>
      <c r="R243" s="1" t="str">
        <f t="shared" si="149"/>
        <v>848442741 eyr</v>
      </c>
      <c r="S243">
        <f t="shared" si="128"/>
        <v>1</v>
      </c>
    </row>
    <row r="244" spans="1:19" x14ac:dyDescent="0.2">
      <c r="A244" t="s">
        <v>32</v>
      </c>
      <c r="B244">
        <f t="shared" si="116"/>
        <v>1</v>
      </c>
      <c r="C244">
        <f t="shared" si="117"/>
        <v>6</v>
      </c>
      <c r="D244" t="str">
        <f t="shared" si="118"/>
        <v>Invalid</v>
      </c>
      <c r="E244">
        <f t="shared" si="119"/>
        <v>1</v>
      </c>
      <c r="G244">
        <f t="shared" si="120"/>
        <v>1</v>
      </c>
      <c r="I244">
        <f t="shared" si="121"/>
        <v>1</v>
      </c>
      <c r="J244" t="str">
        <f t="shared" si="122"/>
        <v>166</v>
      </c>
      <c r="K244">
        <f t="shared" si="123"/>
        <v>1</v>
      </c>
      <c r="L244" t="str">
        <f t="shared" si="124"/>
        <v>cm</v>
      </c>
      <c r="M244">
        <f t="shared" si="125"/>
        <v>1</v>
      </c>
      <c r="N244" t="str">
        <f t="shared" si="126"/>
        <v>341e13</v>
      </c>
      <c r="O244">
        <f t="shared" si="127"/>
        <v>1</v>
      </c>
      <c r="P244">
        <f>IF(ISNUMBER(MATCH(IF(LEN(TRIM(MID(A244,FIND(P$1,A244)+4,4)))&gt;3,0,TRIM(MID(A244,FIND(P$1,A244)+4,4))),Sheet2!A$2:A$8,0)),1,0)</f>
        <v>0</v>
      </c>
      <c r="Q244">
        <f t="shared" si="115"/>
        <v>1</v>
      </c>
      <c r="R244"/>
      <c r="S244">
        <f t="shared" si="128"/>
        <v>0</v>
      </c>
    </row>
    <row r="245" spans="1:19" x14ac:dyDescent="0.2">
      <c r="A245" t="s">
        <v>258</v>
      </c>
      <c r="B245">
        <f t="shared" si="116"/>
        <v>0</v>
      </c>
      <c r="C245">
        <f t="shared" si="117"/>
        <v>5</v>
      </c>
      <c r="D245" t="str">
        <f t="shared" si="118"/>
        <v>Invalid</v>
      </c>
      <c r="E245">
        <f t="shared" si="119"/>
        <v>1</v>
      </c>
      <c r="G245">
        <f t="shared" si="120"/>
        <v>1</v>
      </c>
      <c r="I245">
        <f t="shared" si="121"/>
        <v>1</v>
      </c>
      <c r="J245" t="str">
        <f t="shared" si="122"/>
        <v>186</v>
      </c>
      <c r="K245">
        <f t="shared" si="123"/>
        <v>1</v>
      </c>
      <c r="L245" t="str">
        <f t="shared" si="124"/>
        <v>cm</v>
      </c>
      <c r="M245">
        <f t="shared" si="125"/>
        <v>1</v>
      </c>
      <c r="N245">
        <f t="shared" si="126"/>
        <v>0</v>
      </c>
      <c r="O245">
        <f t="shared" si="127"/>
        <v>0</v>
      </c>
      <c r="P245">
        <f>IF(ISNUMBER(MATCH(IF(LEN(TRIM(MID(A245,FIND(P$1,A245)+4,4)))&gt;3,0,TRIM(MID(A245,FIND(P$1,A245)+4,4))),Sheet2!A$2:A$8,0)),1,0)</f>
        <v>0</v>
      </c>
      <c r="Q245">
        <f t="shared" si="115"/>
        <v>1</v>
      </c>
      <c r="R245"/>
      <c r="S245">
        <f t="shared" si="128"/>
        <v>0</v>
      </c>
    </row>
    <row r="246" spans="1:19" x14ac:dyDescent="0.2">
      <c r="A246" t="s">
        <v>259</v>
      </c>
      <c r="B246">
        <f t="shared" si="116"/>
        <v>1</v>
      </c>
      <c r="C246">
        <f t="shared" si="117"/>
        <v>7</v>
      </c>
      <c r="D246" t="str">
        <f t="shared" si="118"/>
        <v>Valid</v>
      </c>
      <c r="E246">
        <f t="shared" si="119"/>
        <v>1</v>
      </c>
      <c r="F246" t="str">
        <f>MID($A246,FIND(E$1,$A246)+4,4)</f>
        <v>1972</v>
      </c>
      <c r="G246">
        <f t="shared" si="120"/>
        <v>1</v>
      </c>
      <c r="H246" t="str">
        <f>MID($A246,FIND(G$1,$A246)+4,4)</f>
        <v>2010</v>
      </c>
      <c r="I246">
        <f t="shared" si="121"/>
        <v>1</v>
      </c>
      <c r="J246" t="str">
        <f t="shared" si="122"/>
        <v>187</v>
      </c>
      <c r="K246">
        <f t="shared" si="123"/>
        <v>1</v>
      </c>
      <c r="L246" t="str">
        <f t="shared" si="124"/>
        <v>cm</v>
      </c>
      <c r="M246">
        <f t="shared" si="125"/>
        <v>1</v>
      </c>
      <c r="N246" s="1" t="str">
        <f t="shared" si="126"/>
        <v>888785</v>
      </c>
      <c r="O246">
        <f t="shared" si="127"/>
        <v>1</v>
      </c>
      <c r="P246">
        <f>IF(ISNUMBER(MATCH(IF(LEN(TRIM(MID(A246,FIND(P$1,A246)+4,4)))&gt;3,0,TRIM(MID(A246,FIND(P$1,A246)+4,4))),Sheet2!A$2:A$8,0)),1,0)</f>
        <v>1</v>
      </c>
      <c r="Q246">
        <f t="shared" si="115"/>
        <v>1</v>
      </c>
      <c r="R246" s="1" t="str">
        <f>MID(A246,FIND("pid:",A246)+4,13)</f>
        <v>375892516 hgt</v>
      </c>
      <c r="S246">
        <f t="shared" si="128"/>
        <v>1</v>
      </c>
    </row>
    <row r="247" spans="1:19" x14ac:dyDescent="0.2">
      <c r="A247" t="s">
        <v>260</v>
      </c>
      <c r="B247">
        <f t="shared" si="116"/>
        <v>0</v>
      </c>
      <c r="C247">
        <f t="shared" si="117"/>
        <v>7</v>
      </c>
      <c r="D247" t="str">
        <f t="shared" si="118"/>
        <v>Valid</v>
      </c>
      <c r="E247">
        <f t="shared" si="119"/>
        <v>0</v>
      </c>
      <c r="G247">
        <f t="shared" si="120"/>
        <v>1</v>
      </c>
      <c r="I247">
        <f t="shared" si="121"/>
        <v>0</v>
      </c>
      <c r="J247" t="str">
        <f t="shared" si="122"/>
        <v>181</v>
      </c>
      <c r="K247">
        <f t="shared" si="123"/>
        <v>0</v>
      </c>
      <c r="L247" t="str">
        <f t="shared" si="124"/>
        <v>in</v>
      </c>
      <c r="M247">
        <f t="shared" si="125"/>
        <v>1</v>
      </c>
      <c r="N247" t="str">
        <f t="shared" si="126"/>
        <v>7d3b0c</v>
      </c>
      <c r="O247">
        <f t="shared" si="127"/>
        <v>1</v>
      </c>
      <c r="P247">
        <f>IF(ISNUMBER(MATCH(IF(LEN(TRIM(MID(A247,FIND(P$1,A247)+4,4)))&gt;3,0,TRIM(MID(A247,FIND(P$1,A247)+4,4))),Sheet2!A$2:A$8,0)),1,0)</f>
        <v>1</v>
      </c>
      <c r="Q247">
        <f t="shared" si="115"/>
        <v>1</v>
      </c>
      <c r="R247"/>
      <c r="S247">
        <f t="shared" si="128"/>
        <v>0</v>
      </c>
    </row>
    <row r="248" spans="1:19" x14ac:dyDescent="0.2">
      <c r="A248" t="s">
        <v>33</v>
      </c>
      <c r="B248">
        <f t="shared" si="116"/>
        <v>1</v>
      </c>
      <c r="C248">
        <f t="shared" si="117"/>
        <v>7</v>
      </c>
      <c r="D248" t="str">
        <f t="shared" si="118"/>
        <v>Valid</v>
      </c>
      <c r="E248">
        <f t="shared" si="119"/>
        <v>0</v>
      </c>
      <c r="G248">
        <f t="shared" si="120"/>
        <v>0</v>
      </c>
      <c r="I248">
        <f t="shared" si="121"/>
        <v>0</v>
      </c>
      <c r="J248">
        <f t="shared" si="122"/>
        <v>0</v>
      </c>
      <c r="K248">
        <f t="shared" si="123"/>
        <v>0</v>
      </c>
      <c r="L248">
        <f t="shared" si="124"/>
        <v>0</v>
      </c>
      <c r="M248">
        <f t="shared" si="125"/>
        <v>0</v>
      </c>
      <c r="N248">
        <f t="shared" si="126"/>
        <v>0</v>
      </c>
      <c r="O248">
        <f t="shared" si="127"/>
        <v>0</v>
      </c>
      <c r="P248">
        <f>IF(ISNUMBER(MATCH(IF(LEN(TRIM(MID(A248,FIND(P$1,A248)+4,4)))&gt;3,0,TRIM(MID(A248,FIND(P$1,A248)+4,4))),Sheet2!A$2:A$8,0)),1,0)</f>
        <v>0</v>
      </c>
      <c r="Q248">
        <f t="shared" si="115"/>
        <v>0</v>
      </c>
      <c r="R248"/>
      <c r="S248">
        <f t="shared" si="128"/>
        <v>0</v>
      </c>
    </row>
    <row r="249" spans="1:19" x14ac:dyDescent="0.2">
      <c r="A249" t="s">
        <v>261</v>
      </c>
      <c r="B249">
        <f t="shared" si="116"/>
        <v>1</v>
      </c>
      <c r="C249">
        <f t="shared" si="117"/>
        <v>7</v>
      </c>
      <c r="D249" t="str">
        <f t="shared" si="118"/>
        <v>Valid</v>
      </c>
      <c r="E249">
        <f t="shared" si="119"/>
        <v>1</v>
      </c>
      <c r="G249">
        <f t="shared" si="120"/>
        <v>1</v>
      </c>
      <c r="I249">
        <f t="shared" si="121"/>
        <v>1</v>
      </c>
      <c r="J249" t="str">
        <f t="shared" si="122"/>
        <v>158</v>
      </c>
      <c r="K249">
        <f t="shared" si="123"/>
        <v>1</v>
      </c>
      <c r="L249" t="str">
        <f t="shared" si="124"/>
        <v>cm</v>
      </c>
      <c r="M249">
        <f t="shared" si="125"/>
        <v>1</v>
      </c>
      <c r="N249" t="str">
        <f t="shared" si="126"/>
        <v>b6652a</v>
      </c>
      <c r="O249">
        <f t="shared" si="127"/>
        <v>1</v>
      </c>
      <c r="P249">
        <f>IF(ISNUMBER(MATCH(IF(LEN(TRIM(MID(A249,FIND(P$1,A249)+4,4)))&gt;3,0,TRIM(MID(A249,FIND(P$1,A249)+4,4))),Sheet2!A$2:A$8,0)),1,0)</f>
        <v>1</v>
      </c>
      <c r="Q249">
        <f t="shared" si="115"/>
        <v>0</v>
      </c>
      <c r="R249"/>
      <c r="S249">
        <f t="shared" si="128"/>
        <v>0</v>
      </c>
    </row>
    <row r="250" spans="1:19" x14ac:dyDescent="0.2">
      <c r="A250" t="s">
        <v>262</v>
      </c>
      <c r="B250">
        <f t="shared" si="116"/>
        <v>0</v>
      </c>
      <c r="C250">
        <f t="shared" si="117"/>
        <v>6</v>
      </c>
      <c r="D250" t="str">
        <f t="shared" si="118"/>
        <v>Invalid</v>
      </c>
      <c r="E250">
        <f t="shared" si="119"/>
        <v>0</v>
      </c>
      <c r="G250">
        <f t="shared" si="120"/>
        <v>0</v>
      </c>
      <c r="I250">
        <f t="shared" si="121"/>
        <v>1</v>
      </c>
      <c r="J250">
        <f t="shared" si="122"/>
        <v>0</v>
      </c>
      <c r="K250">
        <f t="shared" si="123"/>
        <v>0</v>
      </c>
      <c r="L250">
        <f t="shared" si="124"/>
        <v>0</v>
      </c>
      <c r="M250">
        <f t="shared" si="125"/>
        <v>0</v>
      </c>
      <c r="N250" t="str">
        <f t="shared" si="126"/>
        <v>341e13</v>
      </c>
      <c r="O250">
        <f t="shared" si="127"/>
        <v>1</v>
      </c>
      <c r="P250">
        <f>IF(ISNUMBER(MATCH(IF(LEN(TRIM(MID(A250,FIND(P$1,A250)+4,4)))&gt;3,0,TRIM(MID(A250,FIND(P$1,A250)+4,4))),Sheet2!A$2:A$8,0)),1,0)</f>
        <v>0</v>
      </c>
      <c r="Q250">
        <f t="shared" si="115"/>
        <v>0</v>
      </c>
      <c r="R250"/>
      <c r="S250">
        <f t="shared" si="128"/>
        <v>0</v>
      </c>
    </row>
    <row r="251" spans="1:19" x14ac:dyDescent="0.2">
      <c r="A251" t="s">
        <v>263</v>
      </c>
      <c r="B251">
        <f t="shared" si="116"/>
        <v>1</v>
      </c>
      <c r="C251">
        <f t="shared" si="117"/>
        <v>7</v>
      </c>
      <c r="D251" t="str">
        <f t="shared" si="118"/>
        <v>Valid</v>
      </c>
      <c r="E251">
        <f t="shared" si="119"/>
        <v>1</v>
      </c>
      <c r="F251" t="str">
        <f>MID($A251,FIND(E$1,$A251)+4,4)</f>
        <v>1957</v>
      </c>
      <c r="G251">
        <f t="shared" si="120"/>
        <v>1</v>
      </c>
      <c r="H251" t="str">
        <f>MID($A251,FIND(G$1,$A251)+4,4)</f>
        <v>2014</v>
      </c>
      <c r="I251">
        <f t="shared" si="121"/>
        <v>1</v>
      </c>
      <c r="J251" t="str">
        <f t="shared" si="122"/>
        <v>171</v>
      </c>
      <c r="K251">
        <f t="shared" si="123"/>
        <v>1</v>
      </c>
      <c r="L251" t="str">
        <f t="shared" si="124"/>
        <v>cm</v>
      </c>
      <c r="M251">
        <f t="shared" si="125"/>
        <v>1</v>
      </c>
      <c r="N251" s="1" t="str">
        <f t="shared" si="126"/>
        <v>ceb3a1</v>
      </c>
      <c r="O251">
        <f t="shared" si="127"/>
        <v>1</v>
      </c>
      <c r="P251">
        <f>IF(ISNUMBER(MATCH(IF(LEN(TRIM(MID(A251,FIND(P$1,A251)+4,4)))&gt;3,0,TRIM(MID(A251,FIND(P$1,A251)+4,4))),Sheet2!A$2:A$8,0)),1,0)</f>
        <v>1</v>
      </c>
      <c r="Q251">
        <f t="shared" si="115"/>
        <v>1</v>
      </c>
      <c r="R251" s="1" t="str">
        <f>MID(A251,FIND("pid:",A251)+4,13)</f>
        <v>533365287 byr</v>
      </c>
      <c r="S251">
        <f t="shared" si="128"/>
        <v>1</v>
      </c>
    </row>
    <row r="252" spans="1:19" x14ac:dyDescent="0.2">
      <c r="A252" t="s">
        <v>264</v>
      </c>
      <c r="B252">
        <f t="shared" si="116"/>
        <v>1</v>
      </c>
      <c r="C252">
        <f t="shared" si="117"/>
        <v>7</v>
      </c>
      <c r="D252" t="str">
        <f t="shared" si="118"/>
        <v>Valid</v>
      </c>
      <c r="E252">
        <f t="shared" si="119"/>
        <v>1</v>
      </c>
      <c r="G252">
        <f t="shared" si="120"/>
        <v>0</v>
      </c>
      <c r="I252">
        <f t="shared" si="121"/>
        <v>1</v>
      </c>
      <c r="J252" t="str">
        <f t="shared" si="122"/>
        <v>178</v>
      </c>
      <c r="K252">
        <f t="shared" si="123"/>
        <v>1</v>
      </c>
      <c r="L252" t="str">
        <f t="shared" si="124"/>
        <v>cm</v>
      </c>
      <c r="M252">
        <f t="shared" si="125"/>
        <v>1</v>
      </c>
      <c r="N252" t="str">
        <f t="shared" si="126"/>
        <v>b6652a</v>
      </c>
      <c r="O252">
        <f t="shared" si="127"/>
        <v>1</v>
      </c>
      <c r="P252">
        <f>IF(ISNUMBER(MATCH(IF(LEN(TRIM(MID(A252,FIND(P$1,A252)+4,4)))&gt;3,0,TRIM(MID(A252,FIND(P$1,A252)+4,4))),Sheet2!A$2:A$8,0)),1,0)</f>
        <v>1</v>
      </c>
      <c r="Q252">
        <f t="shared" si="115"/>
        <v>1</v>
      </c>
      <c r="R252"/>
      <c r="S252">
        <f t="shared" si="128"/>
        <v>0</v>
      </c>
    </row>
    <row r="253" spans="1:19" x14ac:dyDescent="0.2">
      <c r="A253" t="s">
        <v>265</v>
      </c>
      <c r="B253">
        <f t="shared" si="116"/>
        <v>0</v>
      </c>
      <c r="C253">
        <f t="shared" si="117"/>
        <v>7</v>
      </c>
      <c r="D253" t="str">
        <f t="shared" si="118"/>
        <v>Valid</v>
      </c>
      <c r="E253">
        <f t="shared" si="119"/>
        <v>1</v>
      </c>
      <c r="F253" t="str">
        <f>MID($A253,FIND(E$1,$A253)+4,4)</f>
        <v>1994</v>
      </c>
      <c r="G253">
        <f t="shared" si="120"/>
        <v>1</v>
      </c>
      <c r="H253" t="str">
        <f>MID($A253,FIND(G$1,$A253)+4,4)</f>
        <v>2020</v>
      </c>
      <c r="I253">
        <f t="shared" si="121"/>
        <v>1</v>
      </c>
      <c r="J253" t="str">
        <f t="shared" si="122"/>
        <v>152</v>
      </c>
      <c r="K253">
        <f t="shared" si="123"/>
        <v>1</v>
      </c>
      <c r="L253" t="str">
        <f t="shared" si="124"/>
        <v>cm</v>
      </c>
      <c r="M253">
        <f t="shared" si="125"/>
        <v>1</v>
      </c>
      <c r="N253" s="1" t="str">
        <f t="shared" si="126"/>
        <v>4df239</v>
      </c>
      <c r="O253">
        <f t="shared" si="127"/>
        <v>1</v>
      </c>
      <c r="P253">
        <f>IF(ISNUMBER(MATCH(IF(LEN(TRIM(MID(A253,FIND(P$1,A253)+4,4)))&gt;3,0,TRIM(MID(A253,FIND(P$1,A253)+4,4))),Sheet2!A$2:A$8,0)),1,0)</f>
        <v>1</v>
      </c>
      <c r="Q253">
        <f t="shared" si="115"/>
        <v>1</v>
      </c>
      <c r="R253" s="1" t="str">
        <f>MID(A253,FIND("pid:",A253)+4,13)</f>
        <v>198152466 eyr</v>
      </c>
      <c r="S253">
        <f t="shared" si="128"/>
        <v>1</v>
      </c>
    </row>
    <row r="254" spans="1:19" x14ac:dyDescent="0.2">
      <c r="A254" t="s">
        <v>266</v>
      </c>
      <c r="B254">
        <f t="shared" si="116"/>
        <v>0</v>
      </c>
      <c r="C254">
        <f t="shared" si="117"/>
        <v>5</v>
      </c>
      <c r="D254" t="str">
        <f t="shared" si="118"/>
        <v>Invalid</v>
      </c>
      <c r="E254">
        <f t="shared" si="119"/>
        <v>1</v>
      </c>
      <c r="G254">
        <f t="shared" si="120"/>
        <v>1</v>
      </c>
      <c r="I254">
        <f t="shared" si="121"/>
        <v>1</v>
      </c>
      <c r="J254">
        <f t="shared" si="122"/>
        <v>0</v>
      </c>
      <c r="K254">
        <f t="shared" si="123"/>
        <v>0</v>
      </c>
      <c r="L254">
        <f t="shared" si="124"/>
        <v>0</v>
      </c>
      <c r="M254">
        <f t="shared" si="125"/>
        <v>0</v>
      </c>
      <c r="N254">
        <f t="shared" si="126"/>
        <v>0</v>
      </c>
      <c r="O254">
        <f t="shared" si="127"/>
        <v>0</v>
      </c>
      <c r="P254">
        <f>IF(ISNUMBER(MATCH(IF(LEN(TRIM(MID(A254,FIND(P$1,A254)+4,4)))&gt;3,0,TRIM(MID(A254,FIND(P$1,A254)+4,4))),Sheet2!A$2:A$8,0)),1,0)</f>
        <v>1</v>
      </c>
      <c r="Q254">
        <f t="shared" si="115"/>
        <v>1</v>
      </c>
      <c r="R254"/>
      <c r="S254">
        <f t="shared" si="128"/>
        <v>0</v>
      </c>
    </row>
    <row r="255" spans="1:19" x14ac:dyDescent="0.2">
      <c r="A255" t="s">
        <v>267</v>
      </c>
      <c r="B255">
        <f t="shared" si="116"/>
        <v>0</v>
      </c>
      <c r="C255">
        <f t="shared" si="117"/>
        <v>5</v>
      </c>
      <c r="D255" t="str">
        <f t="shared" si="118"/>
        <v>Invalid</v>
      </c>
      <c r="E255">
        <f t="shared" si="119"/>
        <v>1</v>
      </c>
      <c r="G255">
        <f t="shared" si="120"/>
        <v>1</v>
      </c>
      <c r="I255">
        <f t="shared" si="121"/>
        <v>0</v>
      </c>
      <c r="J255">
        <f t="shared" si="122"/>
        <v>0</v>
      </c>
      <c r="K255">
        <f t="shared" si="123"/>
        <v>0</v>
      </c>
      <c r="L255">
        <f t="shared" si="124"/>
        <v>0</v>
      </c>
      <c r="M255">
        <f t="shared" si="125"/>
        <v>0</v>
      </c>
      <c r="N255" t="str">
        <f t="shared" si="126"/>
        <v>d257c7</v>
      </c>
      <c r="O255">
        <f t="shared" si="127"/>
        <v>1</v>
      </c>
      <c r="P255">
        <f>IF(ISNUMBER(MATCH(IF(LEN(TRIM(MID(A255,FIND(P$1,A255)+4,4)))&gt;3,0,TRIM(MID(A255,FIND(P$1,A255)+4,4))),Sheet2!A$2:A$8,0)),1,0)</f>
        <v>0</v>
      </c>
      <c r="Q255">
        <f t="shared" si="115"/>
        <v>0</v>
      </c>
      <c r="R255"/>
      <c r="S255">
        <f t="shared" si="128"/>
        <v>0</v>
      </c>
    </row>
  </sheetData>
  <autoFilter ref="A1:S255" xr:uid="{24255F4B-D128-2C42-A09B-4B208A0810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4204-B1A6-0244-87A3-A1E908233EFD}">
  <dimension ref="A1:C12"/>
  <sheetViews>
    <sheetView workbookViewId="0">
      <selection activeCell="D12" sqref="D12"/>
    </sheetView>
  </sheetViews>
  <sheetFormatPr baseColWidth="10" defaultRowHeight="16" x14ac:dyDescent="0.2"/>
  <cols>
    <col min="1" max="1" width="11.6640625" bestFit="1" customWidth="1"/>
  </cols>
  <sheetData>
    <row r="1" spans="1:3" x14ac:dyDescent="0.2">
      <c r="A1" t="s">
        <v>271</v>
      </c>
    </row>
    <row r="2" spans="1:3" x14ac:dyDescent="0.2">
      <c r="A2" t="s">
        <v>44</v>
      </c>
    </row>
    <row r="3" spans="1:3" x14ac:dyDescent="0.2">
      <c r="A3" t="s">
        <v>47</v>
      </c>
    </row>
    <row r="4" spans="1:3" x14ac:dyDescent="0.2">
      <c r="A4" t="s">
        <v>45</v>
      </c>
    </row>
    <row r="5" spans="1:3" x14ac:dyDescent="0.2">
      <c r="A5" t="s">
        <v>46</v>
      </c>
    </row>
    <row r="6" spans="1:3" x14ac:dyDescent="0.2">
      <c r="A6" t="s">
        <v>272</v>
      </c>
    </row>
    <row r="7" spans="1:3" x14ac:dyDescent="0.2">
      <c r="A7" t="s">
        <v>43</v>
      </c>
    </row>
    <row r="8" spans="1:3" x14ac:dyDescent="0.2">
      <c r="A8" t="s">
        <v>40</v>
      </c>
    </row>
    <row r="10" spans="1:3" x14ac:dyDescent="0.2">
      <c r="A10" t="s">
        <v>273</v>
      </c>
      <c r="B10">
        <v>1920</v>
      </c>
      <c r="C10">
        <v>2002</v>
      </c>
    </row>
    <row r="11" spans="1:3" x14ac:dyDescent="0.2">
      <c r="A11" t="s">
        <v>274</v>
      </c>
      <c r="B11">
        <v>2010</v>
      </c>
      <c r="C11">
        <v>2020</v>
      </c>
    </row>
    <row r="12" spans="1:3" x14ac:dyDescent="0.2">
      <c r="A12" t="s">
        <v>275</v>
      </c>
      <c r="B12">
        <v>2020</v>
      </c>
      <c r="C12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2020-12-05T01:21:44Z</dcterms:created>
  <dcterms:modified xsi:type="dcterms:W3CDTF">2020-12-05T06:29:44Z</dcterms:modified>
</cp:coreProperties>
</file>