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Rakesh\Downloads\"/>
    </mc:Choice>
  </mc:AlternateContent>
  <xr:revisionPtr revIDLastSave="0" documentId="13_ncr:1_{74239AEF-13FE-4301-8B27-D743EB4E2374}" xr6:coauthVersionLast="47" xr6:coauthVersionMax="47" xr10:uidLastSave="{00000000-0000-0000-0000-000000000000}"/>
  <bookViews>
    <workbookView xWindow="0" yWindow="0" windowWidth="23040" windowHeight="12360" tabRatio="745" activeTab="8" xr2:uid="{00000000-000D-0000-FFFF-FFFF00000000}"/>
  </bookViews>
  <sheets>
    <sheet name="Ques-1" sheetId="7" r:id="rId1"/>
    <sheet name="Ques-2" sheetId="27" r:id="rId2"/>
    <sheet name="Ques-3" sheetId="11" r:id="rId3"/>
    <sheet name="Ques-4" sheetId="14" r:id="rId4"/>
    <sheet name="Ques-5" sheetId="5" r:id="rId5"/>
    <sheet name="Ques-6" sheetId="28" r:id="rId6"/>
    <sheet name="Ques-7" sheetId="43" r:id="rId7"/>
    <sheet name="Ques-8" sheetId="4" r:id="rId8"/>
    <sheet name="Business Questions" sheetId="48" r:id="rId9"/>
  </sheets>
  <definedNames>
    <definedName name="_xlnm._FilterDatabase" localSheetId="0" hidden="1">'Ques-1'!$A$1:$P$217</definedName>
    <definedName name="_xlnm._FilterDatabase" localSheetId="1" hidden="1">'Ques-2'!$A$3:$J$42</definedName>
    <definedName name="_xlnm._FilterDatabase" localSheetId="5" hidden="1">'Ques-6'!$A$3:$I$216</definedName>
    <definedName name="_xlnm._FilterDatabase" localSheetId="6" hidden="1">'Ques-7'!$A$3:$N$252</definedName>
    <definedName name="Z_24FA60FA_7D0B_436C_8ED0_796B3F3C5F35_.wvu.PrintArea" localSheetId="3" hidden="1">'Ques-4'!$A$1:$F$41</definedName>
    <definedName name="Z_24FA60FA_7D0B_436C_8ED0_796B3F3C5F35_.wvu.PrintArea" localSheetId="4" hidden="1">'Ques-5'!$A$1:$I$38</definedName>
    <definedName name="Z_35868F84_30BB_46CE_8E91_DCBD494D63D4_.wvu.PrintArea" localSheetId="3" hidden="1">'Ques-4'!$A$1:$F$41</definedName>
    <definedName name="Z_35868F84_30BB_46CE_8E91_DCBD494D63D4_.wvu.PrintArea" localSheetId="4" hidden="1">'Ques-5'!$A$1:$I$38</definedName>
  </definedNames>
  <calcPr calcId="191029"/>
  <customWorkbookViews>
    <customWorkbookView name="Explanation" guid="{35868F84-30BB-46CE-8E91-DCBD494D63D4}" maximized="1" windowWidth="1276" windowHeight="834" tabRatio="740" activeSheetId="26"/>
    <customWorkbookView name="Worksheet" guid="{24FA60FA-7D0B-436C-8ED0-796B3F3C5F35}" includeHiddenRowCol="0" maximized="1" windowWidth="1276" windowHeight="834" tabRatio="740" activeSheetId="26"/>
  </customWorkbookViews>
  <pivotCaches>
    <pivotCache cacheId="0" r:id="rId10"/>
    <pivotCache cacheId="1" r:id="rId11"/>
    <pivotCache cacheId="2" r:id="rId12"/>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 i="28" l="1"/>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145" i="28"/>
  <c r="I146" i="28"/>
  <c r="I147" i="28"/>
  <c r="I148" i="28"/>
  <c r="I149" i="28"/>
  <c r="I150" i="28"/>
  <c r="I151" i="28"/>
  <c r="I152" i="28"/>
  <c r="I153" i="28"/>
  <c r="I154" i="28"/>
  <c r="I155" i="28"/>
  <c r="I156" i="28"/>
  <c r="I157" i="28"/>
  <c r="I158" i="28"/>
  <c r="I159" i="28"/>
  <c r="I160" i="28"/>
  <c r="I161" i="28"/>
  <c r="I162" i="28"/>
  <c r="I163" i="28"/>
  <c r="I164" i="28"/>
  <c r="I165" i="28"/>
  <c r="I166" i="28"/>
  <c r="I167" i="28"/>
  <c r="I168" i="28"/>
  <c r="I169" i="28"/>
  <c r="I170" i="28"/>
  <c r="I171" i="28"/>
  <c r="I172" i="28"/>
  <c r="I173" i="28"/>
  <c r="I174" i="28"/>
  <c r="I175" i="28"/>
  <c r="I176" i="28"/>
  <c r="I177" i="28"/>
  <c r="I178" i="28"/>
  <c r="I179" i="28"/>
  <c r="I180" i="28"/>
  <c r="I181" i="28"/>
  <c r="I182" i="28"/>
  <c r="I183" i="28"/>
  <c r="I184" i="28"/>
  <c r="I185" i="28"/>
  <c r="I186" i="28"/>
  <c r="I187" i="28"/>
  <c r="I188" i="28"/>
  <c r="I189" i="28"/>
  <c r="I190" i="28"/>
  <c r="I191" i="28"/>
  <c r="I192" i="28"/>
  <c r="I193" i="28"/>
  <c r="I194" i="28"/>
  <c r="I195" i="28"/>
  <c r="I196" i="28"/>
  <c r="I197" i="28"/>
  <c r="I198" i="28"/>
  <c r="I199" i="28"/>
  <c r="I200" i="28"/>
  <c r="I201" i="28"/>
  <c r="I202" i="28"/>
  <c r="I203" i="28"/>
  <c r="I204" i="28"/>
  <c r="I205" i="28"/>
  <c r="I206" i="28"/>
  <c r="I207" i="28"/>
  <c r="I208" i="28"/>
  <c r="I209" i="28"/>
  <c r="I210" i="28"/>
  <c r="I211" i="28"/>
  <c r="I212" i="28"/>
  <c r="I213" i="28"/>
  <c r="I214" i="28"/>
  <c r="I215" i="28"/>
  <c r="I216" i="28"/>
  <c r="I4" i="28"/>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4" i="5"/>
  <c r="D20" i="4"/>
  <c r="D19" i="4"/>
  <c r="D18" i="4"/>
  <c r="D14" i="4"/>
  <c r="D17" i="4"/>
  <c r="D15" i="4"/>
  <c r="D13" i="4"/>
  <c r="D12" i="4"/>
  <c r="D16" i="4"/>
  <c r="D11" i="4"/>
  <c r="D10" i="4"/>
  <c r="D9" i="4"/>
  <c r="D8" i="4"/>
  <c r="D7" i="4"/>
  <c r="D6" i="4"/>
  <c r="D5" i="4"/>
  <c r="J42" i="27"/>
  <c r="J41" i="27"/>
  <c r="J38" i="27"/>
  <c r="J36" i="27"/>
  <c r="J35" i="27"/>
  <c r="J34" i="27"/>
  <c r="J32" i="27"/>
  <c r="J30" i="27"/>
  <c r="J28" i="27"/>
  <c r="J27" i="27"/>
  <c r="J24" i="27"/>
  <c r="J23" i="27"/>
  <c r="J22" i="27"/>
  <c r="J20" i="27"/>
  <c r="J19" i="27"/>
  <c r="J17" i="27"/>
  <c r="J15" i="27"/>
  <c r="J13" i="27"/>
  <c r="J11" i="27"/>
  <c r="J9" i="27"/>
  <c r="J7" i="27"/>
  <c r="J5" i="27"/>
  <c r="J4" i="27"/>
  <c r="H42" i="27"/>
  <c r="I41" i="27"/>
  <c r="I38" i="27"/>
  <c r="I36" i="27"/>
  <c r="I35" i="27"/>
  <c r="I34" i="27"/>
  <c r="I32" i="27"/>
  <c r="I30" i="27"/>
  <c r="I28" i="27"/>
  <c r="I27" i="27"/>
  <c r="I24" i="27"/>
  <c r="I23" i="27"/>
  <c r="I22" i="27"/>
  <c r="I20" i="27"/>
  <c r="I19" i="27"/>
  <c r="I17" i="27"/>
  <c r="I15" i="27"/>
  <c r="I13" i="27"/>
  <c r="I11" i="27"/>
  <c r="I9" i="27"/>
  <c r="I7" i="27"/>
  <c r="I42" i="27" s="1"/>
  <c r="I5" i="27"/>
  <c r="I4" i="27"/>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6" i="14"/>
  <c r="G9" i="11"/>
  <c r="G10" i="11"/>
  <c r="G11" i="11"/>
  <c r="G12" i="11"/>
  <c r="G13" i="11"/>
  <c r="G14" i="11"/>
  <c r="G15" i="11"/>
  <c r="G16" i="11"/>
  <c r="G17" i="11"/>
  <c r="G18" i="11"/>
  <c r="G19" i="11"/>
  <c r="G20" i="11"/>
  <c r="G21" i="11"/>
  <c r="G22" i="11"/>
  <c r="G23" i="11"/>
  <c r="G8" i="11"/>
  <c r="F8" i="11"/>
  <c r="F9" i="11"/>
  <c r="F10" i="11"/>
  <c r="F11" i="11"/>
  <c r="F12" i="11"/>
  <c r="F13" i="11"/>
  <c r="F14" i="11"/>
  <c r="F15" i="11"/>
  <c r="F16" i="11"/>
  <c r="F17" i="11"/>
  <c r="F18" i="11"/>
  <c r="F19" i="11"/>
  <c r="F20" i="11"/>
  <c r="F21" i="11"/>
  <c r="F22" i="11"/>
  <c r="F23" i="11"/>
  <c r="E9" i="11"/>
  <c r="E10" i="11"/>
  <c r="E11" i="11"/>
  <c r="E12" i="11"/>
  <c r="E13" i="11"/>
  <c r="E14" i="11"/>
  <c r="E15" i="11"/>
  <c r="E16" i="11"/>
  <c r="E17" i="11"/>
  <c r="E18" i="11"/>
  <c r="E19" i="11"/>
  <c r="E20" i="11"/>
  <c r="E21" i="11"/>
  <c r="E22" i="11"/>
  <c r="E23" i="11"/>
  <c r="E8" i="11"/>
  <c r="L15" i="7"/>
  <c r="L16" i="7"/>
  <c r="L17" i="7"/>
  <c r="L18" i="7"/>
  <c r="L14" i="7"/>
  <c r="K15" i="7"/>
  <c r="K16" i="7"/>
  <c r="K17" i="7"/>
  <c r="K18" i="7"/>
  <c r="K14" i="7"/>
  <c r="P23" i="7"/>
  <c r="P24" i="7"/>
  <c r="P25" i="7"/>
  <c r="P26" i="7"/>
  <c r="P22" i="7"/>
  <c r="O23" i="7"/>
  <c r="O24" i="7"/>
  <c r="O25" i="7"/>
  <c r="O26" i="7"/>
  <c r="O22" i="7"/>
  <c r="N23" i="7"/>
  <c r="N24" i="7"/>
  <c r="N25" i="7"/>
  <c r="N26" i="7"/>
  <c r="N22" i="7"/>
  <c r="M27" i="7"/>
  <c r="M23" i="7"/>
  <c r="M24" i="7"/>
  <c r="M25" i="7"/>
  <c r="M26" i="7"/>
  <c r="M22" i="7"/>
  <c r="L27" i="7"/>
  <c r="L23" i="7"/>
  <c r="L24" i="7"/>
  <c r="L25" i="7"/>
  <c r="L26" i="7"/>
  <c r="L22" i="7"/>
  <c r="K22" i="7"/>
  <c r="K23" i="7"/>
  <c r="K24" i="7"/>
  <c r="K25" i="7"/>
  <c r="K26" i="7"/>
  <c r="L6" i="7"/>
  <c r="L7" i="7"/>
  <c r="L8" i="7"/>
  <c r="L9" i="7"/>
  <c r="K6" i="7"/>
  <c r="K7" i="7"/>
  <c r="K8" i="7"/>
  <c r="K9" i="7"/>
  <c r="L5" i="7"/>
  <c r="J88" i="7"/>
  <c r="K5" i="7"/>
  <c r="E42" i="27"/>
  <c r="F42" i="27"/>
  <c r="G42" i="27"/>
  <c r="D42" i="27"/>
  <c r="K27" i="7" l="1"/>
  <c r="N27" i="7" l="1"/>
  <c r="O27" i="7" l="1"/>
  <c r="P27" i="7" l="1"/>
</calcChain>
</file>

<file path=xl/sharedStrings.xml><?xml version="1.0" encoding="utf-8"?>
<sst xmlns="http://schemas.openxmlformats.org/spreadsheetml/2006/main" count="2933" uniqueCount="516">
  <si>
    <t>Month</t>
  </si>
  <si>
    <t>SID</t>
  </si>
  <si>
    <t>No. Grade</t>
  </si>
  <si>
    <t>Letter Grade</t>
  </si>
  <si>
    <t>F</t>
  </si>
  <si>
    <t>D-</t>
  </si>
  <si>
    <t>D</t>
  </si>
  <si>
    <t>D+</t>
  </si>
  <si>
    <t>C-</t>
  </si>
  <si>
    <t>C</t>
  </si>
  <si>
    <t>C+</t>
  </si>
  <si>
    <t>B-</t>
  </si>
  <si>
    <t>B</t>
  </si>
  <si>
    <t>B+</t>
  </si>
  <si>
    <t>A-</t>
  </si>
  <si>
    <t>A</t>
  </si>
  <si>
    <t>A+</t>
  </si>
  <si>
    <t>Student</t>
  </si>
  <si>
    <t>Grade</t>
  </si>
  <si>
    <t>Account</t>
  </si>
  <si>
    <t>Business Unit</t>
  </si>
  <si>
    <t># of Vouchers</t>
  </si>
  <si>
    <t>User</t>
  </si>
  <si>
    <t>OSCM1</t>
  </si>
  <si>
    <t>Days Between
Vchr Entry and Payment</t>
  </si>
  <si>
    <t>Unit</t>
  </si>
  <si>
    <t>Fund</t>
  </si>
  <si>
    <t>Dept</t>
  </si>
  <si>
    <t>Assoc Revenue</t>
  </si>
  <si>
    <t>Encumbrance</t>
  </si>
  <si>
    <t>Remaining</t>
  </si>
  <si>
    <t>DOB37011</t>
  </si>
  <si>
    <t>Pre-Encumbrance</t>
  </si>
  <si>
    <t>Period</t>
  </si>
  <si>
    <t>Acctg Date</t>
  </si>
  <si>
    <t>FY</t>
  </si>
  <si>
    <t>Original Number</t>
  </si>
  <si>
    <t>Budget</t>
  </si>
  <si>
    <t>Expense</t>
  </si>
  <si>
    <t>ID</t>
  </si>
  <si>
    <t>Empl Rcd#</t>
  </si>
  <si>
    <t>Name</t>
  </si>
  <si>
    <t>TRC</t>
  </si>
  <si>
    <t>Earn Code</t>
  </si>
  <si>
    <t>Quantity</t>
  </si>
  <si>
    <t>Rpt Dt</t>
  </si>
  <si>
    <t>DAY</t>
  </si>
  <si>
    <t>Smith,Jacob</t>
  </si>
  <si>
    <t>SP</t>
  </si>
  <si>
    <t>SIC</t>
  </si>
  <si>
    <t>THURSDAY</t>
  </si>
  <si>
    <t>Johnson,Michael</t>
  </si>
  <si>
    <t>SFFNR</t>
  </si>
  <si>
    <t>WEDNESDAY</t>
  </si>
  <si>
    <t>SFAM</t>
  </si>
  <si>
    <t>Williams,Joshua</t>
  </si>
  <si>
    <t>SFNRL</t>
  </si>
  <si>
    <t>Jones,Matthew</t>
  </si>
  <si>
    <t>SICK</t>
  </si>
  <si>
    <t>Brown,Daniel</t>
  </si>
  <si>
    <t>Davis,Christopher</t>
  </si>
  <si>
    <t>Miller,Andrew</t>
  </si>
  <si>
    <t>Wilson,Ethan</t>
  </si>
  <si>
    <t>Moore,Joseph</t>
  </si>
  <si>
    <t>MONDAY</t>
  </si>
  <si>
    <t>TUESDAY</t>
  </si>
  <si>
    <t>Taylor,William</t>
  </si>
  <si>
    <t>Anderson,Anthony</t>
  </si>
  <si>
    <t>FRIDAY</t>
  </si>
  <si>
    <t>Thomas,David</t>
  </si>
  <si>
    <t>Jackson,Alexander</t>
  </si>
  <si>
    <t>White,Nicholas</t>
  </si>
  <si>
    <t>Harris,Ryan</t>
  </si>
  <si>
    <t>Martin,Tyler</t>
  </si>
  <si>
    <t>Thompson,James</t>
  </si>
  <si>
    <t>Total</t>
  </si>
  <si>
    <t>Garcia,John</t>
  </si>
  <si>
    <t>Martinez,Jonathan</t>
  </si>
  <si>
    <t>Robinson,Noah</t>
  </si>
  <si>
    <t>Clark,Brandon</t>
  </si>
  <si>
    <t>Rodriguez,Christian</t>
  </si>
  <si>
    <t>Lewis,Dylan</t>
  </si>
  <si>
    <t>Lee,Samuel</t>
  </si>
  <si>
    <t>Walker,Benjamin</t>
  </si>
  <si>
    <t>Hall,Zachary</t>
  </si>
  <si>
    <t>Allen,Nathan</t>
  </si>
  <si>
    <t>Young,Logan</t>
  </si>
  <si>
    <t>Hernandez,Justin</t>
  </si>
  <si>
    <t>King,Gabriel</t>
  </si>
  <si>
    <t>Wright,Jose</t>
  </si>
  <si>
    <t>Lopez,Austin</t>
  </si>
  <si>
    <t>Hill,Kevin</t>
  </si>
  <si>
    <t>Scott,Elijah</t>
  </si>
  <si>
    <t>Green,Caleb</t>
  </si>
  <si>
    <t>Adams,Robert</t>
  </si>
  <si>
    <t>Baker,Thomas</t>
  </si>
  <si>
    <t>Gonzalez,Jordan</t>
  </si>
  <si>
    <t>Nelson,Cameron</t>
  </si>
  <si>
    <t>Carter,Jack</t>
  </si>
  <si>
    <t>Mitchell,Hunter</t>
  </si>
  <si>
    <t>Perez,Jackson</t>
  </si>
  <si>
    <t>Roberts,Angel</t>
  </si>
  <si>
    <t>Turner,Isaiah</t>
  </si>
  <si>
    <t>Phillips,Evan</t>
  </si>
  <si>
    <t>Campbell,Isaac</t>
  </si>
  <si>
    <t>Parker,Mason</t>
  </si>
  <si>
    <t>Evans,Luke</t>
  </si>
  <si>
    <t>Edwards,Jason</t>
  </si>
  <si>
    <t>Collins,Gavin</t>
  </si>
  <si>
    <t>Stewart,Jayden</t>
  </si>
  <si>
    <t>Sanchez,Aaron</t>
  </si>
  <si>
    <t>Morris,Connor</t>
  </si>
  <si>
    <t>Rogers,Aiden</t>
  </si>
  <si>
    <t>Reed,Aidan</t>
  </si>
  <si>
    <t>Cook,Kyle</t>
  </si>
  <si>
    <t>Morgan,Juan</t>
  </si>
  <si>
    <t>Bell,Charles</t>
  </si>
  <si>
    <t>Murphy,Luis</t>
  </si>
  <si>
    <t>Bailey,Adam</t>
  </si>
  <si>
    <t>Rivera,Lucas</t>
  </si>
  <si>
    <t>Cooper,Brian</t>
  </si>
  <si>
    <t>Richardson,Eric</t>
  </si>
  <si>
    <t>Cox,Adrian</t>
  </si>
  <si>
    <t>Howard,Nathaniel</t>
  </si>
  <si>
    <t>Ward,Sean</t>
  </si>
  <si>
    <t>Torres,Alex</t>
  </si>
  <si>
    <t>Peterson,Carlos</t>
  </si>
  <si>
    <t>Gray,Bryan</t>
  </si>
  <si>
    <t>Ramirez,Ian</t>
  </si>
  <si>
    <t>James,Owen</t>
  </si>
  <si>
    <t>Watson,Jesus</t>
  </si>
  <si>
    <t>Brooks,Landon</t>
  </si>
  <si>
    <t>Kelly,Julian</t>
  </si>
  <si>
    <t>Sanders,Chase</t>
  </si>
  <si>
    <t>Price,Cole</t>
  </si>
  <si>
    <t>Bennett,Diego</t>
  </si>
  <si>
    <t>Wood,Jeremiah</t>
  </si>
  <si>
    <t>Barnes,Steven</t>
  </si>
  <si>
    <t>Ross,Sebastian</t>
  </si>
  <si>
    <t>Henderson,Xavier</t>
  </si>
  <si>
    <t>Coleman,Timothy</t>
  </si>
  <si>
    <t>Jenkins,Carter</t>
  </si>
  <si>
    <t>Perry,Wyatt</t>
  </si>
  <si>
    <t>Powell,Brayden</t>
  </si>
  <si>
    <t>Long,Blake</t>
  </si>
  <si>
    <t>Patterson,Hayden</t>
  </si>
  <si>
    <t>Hughes,Devin</t>
  </si>
  <si>
    <t>Flores,Cody</t>
  </si>
  <si>
    <t>Washington,Richard</t>
  </si>
  <si>
    <t>Butler,Seth</t>
  </si>
  <si>
    <t>Simmons,Dominic</t>
  </si>
  <si>
    <t>Foster,Jaden</t>
  </si>
  <si>
    <t>Gonzales,Antonio</t>
  </si>
  <si>
    <t>Bryant,Miguel</t>
  </si>
  <si>
    <t>Alexander,Liam</t>
  </si>
  <si>
    <t>Russell,Patrick</t>
  </si>
  <si>
    <t>Griffin,Carson</t>
  </si>
  <si>
    <t>Diaz,Jesse</t>
  </si>
  <si>
    <t>Hayes,Tristan</t>
  </si>
  <si>
    <t>Myers,Alejandro</t>
  </si>
  <si>
    <t>Ford,Henry</t>
  </si>
  <si>
    <t>Hamilton,Victor</t>
  </si>
  <si>
    <t>Graham,Trevor</t>
  </si>
  <si>
    <t>Sullivan,Bryce</t>
  </si>
  <si>
    <t>Wallace,Jake</t>
  </si>
  <si>
    <t>Woods,Riley</t>
  </si>
  <si>
    <t>Cole,Colin</t>
  </si>
  <si>
    <t>West,Jared</t>
  </si>
  <si>
    <t>Jordan,Jeremy</t>
  </si>
  <si>
    <t>Owens,Mark</t>
  </si>
  <si>
    <t>Reynolds,Caden</t>
  </si>
  <si>
    <t>Fisher,Garrett</t>
  </si>
  <si>
    <t>Ellis,Parker</t>
  </si>
  <si>
    <t>Harrison,Marcus</t>
  </si>
  <si>
    <t>Gibson,Vincent</t>
  </si>
  <si>
    <t>Mcdonald,Kaleb</t>
  </si>
  <si>
    <t>Cruz,Kaden</t>
  </si>
  <si>
    <t>Marshall,Brady</t>
  </si>
  <si>
    <t>Ortiz,Colton</t>
  </si>
  <si>
    <t>DOTM1</t>
  </si>
  <si>
    <t>PO Date</t>
  </si>
  <si>
    <t>Vendor Name 1</t>
  </si>
  <si>
    <t>Line</t>
  </si>
  <si>
    <t>Dist Line</t>
  </si>
  <si>
    <t>PO Amount</t>
  </si>
  <si>
    <t>Voucher Amount</t>
  </si>
  <si>
    <t>Voucher</t>
  </si>
  <si>
    <t>Due Date</t>
  </si>
  <si>
    <t>PULLMAN &amp; COMLEY LLC</t>
  </si>
  <si>
    <t>CITY OF GROTON</t>
  </si>
  <si>
    <t>TOWN OF CHESHIRE</t>
  </si>
  <si>
    <t>FLEETPRIDE INC</t>
  </si>
  <si>
    <t>EPLUS TECHNOLOGY INC</t>
  </si>
  <si>
    <t>SUBURBAN STATIONERS INC</t>
  </si>
  <si>
    <t>HARTFORD LUMBER COMPANY</t>
  </si>
  <si>
    <t>SHIPMANS FIRE EQUIP CO INC</t>
  </si>
  <si>
    <t>HOLLISTON SAND COMPANY INC</t>
  </si>
  <si>
    <t>CANNON INSTR CO</t>
  </si>
  <si>
    <t>ALAN SYLVESTRE</t>
  </si>
  <si>
    <t>DEPT OF PUBLIC SAFETY</t>
  </si>
  <si>
    <t>GRAINGER INDUSTRIAL SUPPLY</t>
  </si>
  <si>
    <t>A &amp; A OFFICE SYSTEMS INC</t>
  </si>
  <si>
    <t>J &amp; S RADIO SALES</t>
  </si>
  <si>
    <t>SAS INSTITUTE INC</t>
  </si>
  <si>
    <t>EMC CORPORATION</t>
  </si>
  <si>
    <t>WATER &amp; WASTE EQUIP INC</t>
  </si>
  <si>
    <t>NORMAN R BENEDICT ASSOC INC</t>
  </si>
  <si>
    <t>JOHN LO MONTE REAL ESTATE AP</t>
  </si>
  <si>
    <t>ALL WASTE INC</t>
  </si>
  <si>
    <t>GLOBAL PAYMENTS DIRECT INC</t>
  </si>
  <si>
    <t>NORTHEAST PASSENGER TRANS ASSOC</t>
  </si>
  <si>
    <t>25 VAN ZANT STREET CONDOMINIUM INC</t>
  </si>
  <si>
    <t>MISTERSCAPES LLC</t>
  </si>
  <si>
    <t>AQUARION WATER COMPANY OF CT</t>
  </si>
  <si>
    <t>CONNECTICUT COMMUNITY PROVIDERS</t>
  </si>
  <si>
    <t>F W WEBB COMPANY</t>
  </si>
  <si>
    <t>THE LEXINGTON GROUP INC</t>
  </si>
  <si>
    <t>VIKING-CIVES USA</t>
  </si>
  <si>
    <t>MARGO SUPPLIES LTD</t>
  </si>
  <si>
    <t>STAPLES CONTRACT &amp; COMMERCIAL INC</t>
  </si>
  <si>
    <t>ALL PHASE ELECTRIC SUPPLY COMPANY</t>
  </si>
  <si>
    <t>DEPT OF TRANSPORTATION</t>
  </si>
  <si>
    <t>B &amp; B ROADWAY LLC</t>
  </si>
  <si>
    <t>GRANITE GROUP INDUSTRIAL SUPPLY</t>
  </si>
  <si>
    <t>C &amp; C HYDRAULICS INC</t>
  </si>
  <si>
    <t>NORTHLAND INDUSTRIAL TRUCK CO</t>
  </si>
  <si>
    <t>DENNISON LUBRICANTS</t>
  </si>
  <si>
    <t>NEW ENGLAND TRUCK EQUIPMENT LLC</t>
  </si>
  <si>
    <t>ULTIMATE AUTOMOTIVE INC</t>
  </si>
  <si>
    <t>TOCE BROS INC</t>
  </si>
  <si>
    <t>C &amp; C JANITORIAL SUPPLIES INC</t>
  </si>
  <si>
    <t>EER LIMITED</t>
  </si>
  <si>
    <t>CCM CONSTRUCTION SERVICES INC</t>
  </si>
  <si>
    <t>KELLY CONSTRUCTION SERVICES INC</t>
  </si>
  <si>
    <t>GENUINE PARTS COMPANY</t>
  </si>
  <si>
    <t>NUTMEG INTERNATIONAL TRUCKS INC</t>
  </si>
  <si>
    <t>SOUTHERN CONNECTICUT FREIGHTLINER</t>
  </si>
  <si>
    <t>TRI COUNTY CONTRACTORS SUPPLY</t>
  </si>
  <si>
    <t>ALLSTON SUPPLY CO INC</t>
  </si>
  <si>
    <t>CAMEROTA TRUCK PARTS</t>
  </si>
  <si>
    <t>FORESTRY SUPP INC</t>
  </si>
  <si>
    <t>COURVILLES GARAGE INC</t>
  </si>
  <si>
    <t>MIRABELLI AUTOMOTIVE LLC</t>
  </si>
  <si>
    <t>EOS CCA</t>
  </si>
  <si>
    <t>CONNECTICUT POLICE CHIEFS ASSOC</t>
  </si>
  <si>
    <t>TOWN OF EAST LYME</t>
  </si>
  <si>
    <t>AUTOMATION INC</t>
  </si>
  <si>
    <t>C N WOOD OF CONNECTICUT LLC</t>
  </si>
  <si>
    <t>OVERHEAD DOOR CO</t>
  </si>
  <si>
    <t>PO</t>
  </si>
  <si>
    <t>0000119392</t>
  </si>
  <si>
    <t>0000119385</t>
  </si>
  <si>
    <t>0000119386</t>
  </si>
  <si>
    <t>0000119387</t>
  </si>
  <si>
    <t>0000119388</t>
  </si>
  <si>
    <t>0000119359</t>
  </si>
  <si>
    <t>0000119360</t>
  </si>
  <si>
    <t>0000119361</t>
  </si>
  <si>
    <t>0000119362</t>
  </si>
  <si>
    <t>0000119363</t>
  </si>
  <si>
    <t>0000119364</t>
  </si>
  <si>
    <t>0000119365</t>
  </si>
  <si>
    <t>0000119366</t>
  </si>
  <si>
    <t>0000119367</t>
  </si>
  <si>
    <t>0000119368</t>
  </si>
  <si>
    <t>0000119369</t>
  </si>
  <si>
    <t>0000119370</t>
  </si>
  <si>
    <t>0000119375</t>
  </si>
  <si>
    <t>0000119376</t>
  </si>
  <si>
    <t>0000119377</t>
  </si>
  <si>
    <t>0000119381</t>
  </si>
  <si>
    <t>0000119383</t>
  </si>
  <si>
    <t>0000119384</t>
  </si>
  <si>
    <t>0000119346</t>
  </si>
  <si>
    <t>0000119347</t>
  </si>
  <si>
    <t>0000119348</t>
  </si>
  <si>
    <t>0000119349</t>
  </si>
  <si>
    <t>0000119351</t>
  </si>
  <si>
    <t>0000119353</t>
  </si>
  <si>
    <t>0000119354</t>
  </si>
  <si>
    <t>0000119355</t>
  </si>
  <si>
    <t>0000119314</t>
  </si>
  <si>
    <t>0000119315</t>
  </si>
  <si>
    <t>0000119316</t>
  </si>
  <si>
    <t>0000119317</t>
  </si>
  <si>
    <t>0000119320</t>
  </si>
  <si>
    <t>0000119321</t>
  </si>
  <si>
    <t>0000119323</t>
  </si>
  <si>
    <t>0000119325</t>
  </si>
  <si>
    <t>0000119326</t>
  </si>
  <si>
    <t>0000119327</t>
  </si>
  <si>
    <t>0000119331</t>
  </si>
  <si>
    <t>0000119332</t>
  </si>
  <si>
    <t>0000119333</t>
  </si>
  <si>
    <t>0000119334</t>
  </si>
  <si>
    <t>0000119339</t>
  </si>
  <si>
    <t>0000119342</t>
  </si>
  <si>
    <t>0000119343</t>
  </si>
  <si>
    <t>0000119345</t>
  </si>
  <si>
    <t>0000119288</t>
  </si>
  <si>
    <t>0000119296</t>
  </si>
  <si>
    <t>0000119297</t>
  </si>
  <si>
    <t>0000119298</t>
  </si>
  <si>
    <t>0000119299</t>
  </si>
  <si>
    <t>0000119300</t>
  </si>
  <si>
    <t>0000119301</t>
  </si>
  <si>
    <t>0000119302</t>
  </si>
  <si>
    <t>0000119303</t>
  </si>
  <si>
    <t>0000119304</t>
  </si>
  <si>
    <t>0000119305</t>
  </si>
  <si>
    <t>0000119306</t>
  </si>
  <si>
    <t>0000119307</t>
  </si>
  <si>
    <t>0000119308</t>
  </si>
  <si>
    <t>0000119309</t>
  </si>
  <si>
    <t>0000119310</t>
  </si>
  <si>
    <t>0000119311</t>
  </si>
  <si>
    <t>0000119312</t>
  </si>
  <si>
    <t>0000119313</t>
  </si>
  <si>
    <t>0000119202</t>
  </si>
  <si>
    <t>0000119204</t>
  </si>
  <si>
    <t>0000119205</t>
  </si>
  <si>
    <t>0000119206</t>
  </si>
  <si>
    <t>0000119207</t>
  </si>
  <si>
    <t>0000119208</t>
  </si>
  <si>
    <t>0000119210</t>
  </si>
  <si>
    <t>0000119211</t>
  </si>
  <si>
    <t>0000119212</t>
  </si>
  <si>
    <t>0000119213</t>
  </si>
  <si>
    <t>0000119214</t>
  </si>
  <si>
    <t>0000119215</t>
  </si>
  <si>
    <t>0000119216</t>
  </si>
  <si>
    <t>0000119217</t>
  </si>
  <si>
    <t>0000119218</t>
  </si>
  <si>
    <t>0000119219</t>
  </si>
  <si>
    <t>0000119220</t>
  </si>
  <si>
    <t>0000119221</t>
  </si>
  <si>
    <t>0000119223</t>
  </si>
  <si>
    <t>0000119225</t>
  </si>
  <si>
    <t>0000119228</t>
  </si>
  <si>
    <t>0000119229</t>
  </si>
  <si>
    <t>0000119230</t>
  </si>
  <si>
    <t>0000119231</t>
  </si>
  <si>
    <t>0000119232</t>
  </si>
  <si>
    <t>0000119233</t>
  </si>
  <si>
    <t>0000119234</t>
  </si>
  <si>
    <t>0000119235</t>
  </si>
  <si>
    <t>0000119239</t>
  </si>
  <si>
    <t>0000119240</t>
  </si>
  <si>
    <t>0000119242</t>
  </si>
  <si>
    <t>Contract Expire Dt</t>
  </si>
  <si>
    <t>=IF(OR(A39="",A39=0),0,1)</t>
  </si>
  <si>
    <t>Quarter</t>
  </si>
  <si>
    <t>Character</t>
  </si>
  <si>
    <t>Show</t>
  </si>
  <si>
    <t>Carlton Lassiter </t>
  </si>
  <si>
    <t>Maddie Hayes </t>
  </si>
  <si>
    <t>Moonlighting</t>
  </si>
  <si>
    <t>Russ Geller</t>
  </si>
  <si>
    <t>Dale Cooper</t>
  </si>
  <si>
    <t>Sam Malone </t>
  </si>
  <si>
    <t>Cheers</t>
  </si>
  <si>
    <t>Sheldon Cooper </t>
  </si>
  <si>
    <t>David Addison </t>
  </si>
  <si>
    <t>Dexter Morgan </t>
  </si>
  <si>
    <t>Adrian Monk</t>
  </si>
  <si>
    <t>Monk</t>
  </si>
  <si>
    <t>Red Forman </t>
  </si>
  <si>
    <t>Dr. Elliot Reid </t>
  </si>
  <si>
    <t>Jeff Greene </t>
  </si>
  <si>
    <t>Curb Your Enthusiasm</t>
  </si>
  <si>
    <t>Harold T. Stone</t>
  </si>
  <si>
    <t>Dr. Gregory House </t>
  </si>
  <si>
    <t>Norm Peterson </t>
  </si>
  <si>
    <t>Shawn Spencer </t>
  </si>
  <si>
    <t>Edmund Blackadder </t>
  </si>
  <si>
    <t>Matt Saracen </t>
  </si>
  <si>
    <t>Friday Night Lights</t>
  </si>
  <si>
    <t>Jim Ignatowski</t>
  </si>
  <si>
    <t>Eric Cartman </t>
  </si>
  <si>
    <t>Barney Stinson </t>
  </si>
  <si>
    <t>How I Met Your Mother</t>
  </si>
  <si>
    <t>John Locke </t>
  </si>
  <si>
    <t>Fox Mulder </t>
  </si>
  <si>
    <t>Bill McNeal </t>
  </si>
  <si>
    <t>NewsRadio</t>
  </si>
  <si>
    <t>George Costanza </t>
  </si>
  <si>
    <t>Harry Solomon </t>
  </si>
  <si>
    <t>3rd Rock from the Sun</t>
  </si>
  <si>
    <t>Gloria Pritchett </t>
  </si>
  <si>
    <t>Kim Bauer </t>
  </si>
  <si>
    <t>Lynette Scavo </t>
  </si>
  <si>
    <t>Hank Hill </t>
  </si>
  <si>
    <t>Modern Family</t>
  </si>
  <si>
    <t>Robert Barone </t>
  </si>
  <si>
    <t>Jack Bauer </t>
  </si>
  <si>
    <t>Seinfeld</t>
  </si>
  <si>
    <t>Homer Simpson </t>
  </si>
  <si>
    <t>Phil Dunphy </t>
  </si>
  <si>
    <t>Hurley Reyes </t>
  </si>
  <si>
    <t>Desperate Housewives</t>
  </si>
  <si>
    <t>Bob Kelso</t>
  </si>
  <si>
    <t>King of the Hill</t>
  </si>
  <si>
    <t>Jack Malone </t>
  </si>
  <si>
    <t>Veronica Mars </t>
  </si>
  <si>
    <t>Veronica Mars</t>
  </si>
  <si>
    <t>Walter White </t>
  </si>
  <si>
    <t>Breaking Bad</t>
  </si>
  <si>
    <t>Psych</t>
  </si>
  <si>
    <t>Lorelai Gilmore </t>
  </si>
  <si>
    <t>Scrubs</t>
  </si>
  <si>
    <t>Monica Bing </t>
  </si>
  <si>
    <t>Friends</t>
  </si>
  <si>
    <t>Liz Lemon </t>
  </si>
  <si>
    <t>Night Court</t>
  </si>
  <si>
    <t>South Park</t>
  </si>
  <si>
    <t>Mark Green</t>
  </si>
  <si>
    <t>ER</t>
  </si>
  <si>
    <t>That '70s Show</t>
  </si>
  <si>
    <t>Phillip J. Fry </t>
  </si>
  <si>
    <t>Futurama</t>
  </si>
  <si>
    <t>Natalie Teeger </t>
  </si>
  <si>
    <t>Everybody Loves Raymond</t>
  </si>
  <si>
    <t>Carlton Banks </t>
  </si>
  <si>
    <t>Niles Crane </t>
  </si>
  <si>
    <t>Benjamin Linus </t>
  </si>
  <si>
    <t>Lost</t>
  </si>
  <si>
    <t>The X Files</t>
  </si>
  <si>
    <t>Without A Trace</t>
  </si>
  <si>
    <t>Taxi</t>
  </si>
  <si>
    <t>The Simpsons</t>
  </si>
  <si>
    <t>Blackadder</t>
  </si>
  <si>
    <t>The Fresh Prince of Bel-Air</t>
  </si>
  <si>
    <t>Twin Peaks</t>
  </si>
  <si>
    <t>House, M.D.</t>
  </si>
  <si>
    <t>Dexter</t>
  </si>
  <si>
    <t>Gilmore Girls</t>
  </si>
  <si>
    <t>Frasier</t>
  </si>
  <si>
    <t>30 Rock</t>
  </si>
  <si>
    <t>The Big Bang Theory</t>
  </si>
  <si>
    <t>Orders</t>
  </si>
  <si>
    <t xml:space="preserve">Answer the following questions </t>
  </si>
  <si>
    <t>Question1 - Find the number of orders and quantity as per the following splits</t>
  </si>
  <si>
    <t>Q.3(b)
Bonus / Slacker</t>
  </si>
  <si>
    <t>Q.3(a)
Bonus / Slacker</t>
  </si>
  <si>
    <t>Q.3(c)
Bonus / Slacker</t>
  </si>
  <si>
    <t>(a)- If vouchers are more than 10 then Bonus else Slacker</t>
  </si>
  <si>
    <t>(b)- If vouchers are more than equal to 10 and Days Between Vchr Entry and Payment less than equal to 3 then Bonus else Slacker)</t>
  </si>
  <si>
    <t>(c)- If vouchers are more than equal to 10 or Days Between Vchr Entry and Payment less than equal to 3 then Bonus else Slacker)</t>
  </si>
  <si>
    <t>Question 6-Create a chart depicting order count datewise.</t>
  </si>
  <si>
    <t>Question 7- Find out PO Amount,Voucher Amount,Fund,Number of units monthly and vendor-wise.</t>
  </si>
  <si>
    <t>a) How to reduce churn rate and increase retention ?</t>
  </si>
  <si>
    <t>c) What are some important business metrics to track in an edtech company?</t>
  </si>
  <si>
    <t>Result</t>
  </si>
  <si>
    <t>Reqired format</t>
  </si>
  <si>
    <t>Question 3-Categorize the user based on given conditions using the excel function:</t>
  </si>
  <si>
    <t>Question 4- Fill the respective data in blank cell from the data given below using excel functions</t>
  </si>
  <si>
    <t>Question 8- Convert the original number data to data shown in next column using the excel function in the Result column</t>
  </si>
  <si>
    <t>Competition</t>
  </si>
  <si>
    <t>Co mpe titio n</t>
  </si>
  <si>
    <t>Question 2- Calculate the expense% and hide the messy errors(if occurs) in Percent column with '-' using functions</t>
  </si>
  <si>
    <t>10.00</t>
  </si>
  <si>
    <t>$10.00</t>
  </si>
  <si>
    <t>10</t>
  </si>
  <si>
    <t>$10</t>
  </si>
  <si>
    <t>10.3</t>
  </si>
  <si>
    <t>$10.25</t>
  </si>
  <si>
    <t>Thu</t>
  </si>
  <si>
    <t>Jan-09</t>
  </si>
  <si>
    <t>Jan</t>
  </si>
  <si>
    <t>January</t>
  </si>
  <si>
    <t>Thursday</t>
  </si>
  <si>
    <t>01-01-09</t>
  </si>
  <si>
    <t>Jan-01-09</t>
  </si>
  <si>
    <t>Thursday, January 01, 2009</t>
  </si>
  <si>
    <t>Question 5- Split the contract Expire Dt into Period(day of the month),FY(Financial year),Month(Name of month),Quarter(Quarter of Fin. Year) using excel functions</t>
  </si>
  <si>
    <t>b) What are some important video metrics to track the engagement of the students?</t>
  </si>
  <si>
    <t>Grand Total</t>
  </si>
  <si>
    <t>Dec</t>
  </si>
  <si>
    <t>ExpensePercent</t>
  </si>
  <si>
    <t>Sum of PO Amount</t>
  </si>
  <si>
    <t>Sum of Voucher Amount</t>
  </si>
  <si>
    <t>Sum of Fund</t>
  </si>
  <si>
    <t>Count of Unit</t>
  </si>
  <si>
    <t>Vendor-wise</t>
  </si>
  <si>
    <t>Nov</t>
  </si>
  <si>
    <t>Feb</t>
  </si>
  <si>
    <t>Monthly</t>
  </si>
  <si>
    <t>Ans:</t>
  </si>
  <si>
    <t>1)Lean into your best customers.</t>
  </si>
  <si>
    <t>2)Be proactive with communication.</t>
  </si>
  <si>
    <t>3)Define a roadmap for your new customers.</t>
  </si>
  <si>
    <t>4)Offer incentives.</t>
  </si>
  <si>
    <t>5)Ask for feedback often.</t>
  </si>
  <si>
    <t>6)Analyze churn when it happens.</t>
  </si>
  <si>
    <t>7)Stay competitive.</t>
  </si>
  <si>
    <t>8)Provide excellent customer service.</t>
  </si>
  <si>
    <t>9)Create a community around your customers.</t>
  </si>
  <si>
    <t>10)Have customer success managers for your most valuable customers.</t>
  </si>
  <si>
    <r>
      <rPr>
        <b/>
        <sz val="10"/>
        <rFont val="Arial"/>
        <family val="2"/>
      </rPr>
      <t>Customer churn</t>
    </r>
    <r>
      <rPr>
        <sz val="10"/>
        <rFont val="Arial"/>
      </rPr>
      <t xml:space="preserve"> refers to the percentage of customers that ended the use of your company's product or service during a set period of time. It's typically calculated by dividing the number of customers you lost in a quarter by the number of customers you started that quarter with.</t>
    </r>
  </si>
  <si>
    <r>
      <rPr>
        <b/>
        <sz val="10"/>
        <rFont val="Arial"/>
        <family val="2"/>
      </rPr>
      <t>Customer churn</t>
    </r>
    <r>
      <rPr>
        <sz val="10"/>
        <rFont val="Arial"/>
      </rPr>
      <t xml:space="preserve"> -- also known as customer attrition -- refers to the rate at which customers who purchase or subscribe to your product or service offering end their relationship with you and stop bringing in revenue for your business.</t>
    </r>
  </si>
  <si>
    <t>The way to Reduce Customer Churn and increase retention -</t>
  </si>
  <si>
    <t>2)Ask rhetorical questions—for example, “What did we learn in this video?”</t>
  </si>
  <si>
    <t>3)Use emotions rather than pure logic. Have acting talent be personal.</t>
  </si>
  <si>
    <t>4)Rely on annotations, cues, and visual graphics—the more, the merrier!</t>
  </si>
  <si>
    <t>5)Keep it short and sweet. Videos under two minutes are better received.</t>
  </si>
  <si>
    <t>The more that your approach is refined to educational video content, the higher your student engagement rates will be. Hard data, coupled with video best practices, are essential to success for many institutions of higher learning.</t>
  </si>
  <si>
    <t>1)Focus on five-second introductions. Be concise, clear, and thesis driven.</t>
  </si>
  <si>
    <t>1)No. of students served as % of potential students</t>
  </si>
  <si>
    <t>2)Average revenue per customer as % of customer’s disposable income</t>
  </si>
  <si>
    <t>3)Net customer additions as % of customer base</t>
  </si>
  <si>
    <t>4)Average salary as % of average revenue per employee</t>
  </si>
  <si>
    <t>5)Total cash available by cash burn rate</t>
  </si>
  <si>
    <t>The key metrics are that EDUpreneurs should continuously measure and assess to chart their path:</t>
  </si>
  <si>
    <t>period</t>
  </si>
  <si>
    <t>Date</t>
  </si>
  <si>
    <t>Count of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</si>
</sst>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0.00_);_(* \(#,##0.00\);_(* &quot;-&quot;??_);_(@_)"/>
    <numFmt numFmtId="165" formatCode="0.000000"/>
    <numFmt numFmtId="166" formatCode="000000"/>
    <numFmt numFmtId="167" formatCode="0000000000"/>
    <numFmt numFmtId="168" formatCode=";;;"/>
    <numFmt numFmtId="169" formatCode="[$$-C09]#,##0.00"/>
    <numFmt numFmtId="170" formatCode="[$$-1409]#,##0.00"/>
    <numFmt numFmtId="171" formatCode="dddd"/>
    <numFmt numFmtId="172" formatCode="dd/mm/yy"/>
    <numFmt numFmtId="173" formatCode="mmm/dd/yy"/>
    <numFmt numFmtId="174" formatCode="mmmm"/>
    <numFmt numFmtId="175" formatCode="mmm"/>
    <numFmt numFmtId="176" formatCode="ddd"/>
    <numFmt numFmtId="177" formatCode="dddd\,mmmm\ dd\,yyyy"/>
  </numFmts>
  <fonts count="13">
    <font>
      <sz val="10"/>
      <name val="Arial"/>
    </font>
    <font>
      <sz val="10"/>
      <name val="Arial"/>
      <family val="2"/>
    </font>
    <font>
      <sz val="8"/>
      <name val="Arial"/>
      <family val="2"/>
    </font>
    <font>
      <u/>
      <sz val="10"/>
      <color indexed="12"/>
      <name val="Arial"/>
      <family val="2"/>
    </font>
    <font>
      <b/>
      <sz val="10"/>
      <name val="Arial"/>
      <family val="2"/>
    </font>
    <font>
      <b/>
      <sz val="10"/>
      <name val="Arial Unicode MS"/>
      <family val="2"/>
    </font>
    <font>
      <sz val="10"/>
      <color indexed="12"/>
      <name val="Arial"/>
      <family val="2"/>
    </font>
    <font>
      <b/>
      <sz val="10"/>
      <color indexed="9"/>
      <name val="Arial"/>
      <family val="2"/>
    </font>
    <font>
      <sz val="10"/>
      <color indexed="12"/>
      <name val="Arial"/>
      <family val="2"/>
    </font>
    <font>
      <b/>
      <sz val="10"/>
      <color rgb="FF000000"/>
      <name val="Arial"/>
      <family val="2"/>
    </font>
    <font>
      <sz val="10"/>
      <color theme="5" tint="-0.499984740745262"/>
      <name val="Arial"/>
      <family val="2"/>
    </font>
    <font>
      <sz val="10"/>
      <color theme="3"/>
      <name val="Arial"/>
      <family val="2"/>
    </font>
    <font>
      <sz val="11"/>
      <color rgb="FF33475B"/>
      <name val="Arial"/>
      <family val="2"/>
    </font>
  </fonts>
  <fills count="12">
    <fill>
      <patternFill patternType="none"/>
    </fill>
    <fill>
      <patternFill patternType="gray125"/>
    </fill>
    <fill>
      <patternFill patternType="solid">
        <fgColor indexed="22"/>
      </patternFill>
    </fill>
    <fill>
      <patternFill patternType="solid">
        <fgColor indexed="26"/>
      </patternFill>
    </fill>
    <fill>
      <patternFill patternType="solid">
        <fgColor indexed="42"/>
        <bgColor indexed="64"/>
      </patternFill>
    </fill>
    <fill>
      <patternFill patternType="solid">
        <fgColor indexed="47"/>
        <bgColor indexed="64"/>
      </patternFill>
    </fill>
    <fill>
      <patternFill patternType="solid">
        <fgColor indexed="43"/>
        <bgColor indexed="64"/>
      </patternFill>
    </fill>
    <fill>
      <patternFill patternType="solid">
        <fgColor indexed="22"/>
        <bgColor indexed="64"/>
      </patternFill>
    </fill>
    <fill>
      <patternFill patternType="solid">
        <fgColor indexed="5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CC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double">
        <color indexed="64"/>
      </left>
      <right style="double">
        <color indexed="64"/>
      </right>
      <top style="double">
        <color indexed="64"/>
      </top>
      <bottom/>
      <diagonal/>
    </border>
    <border>
      <left style="double">
        <color indexed="64"/>
      </left>
      <right/>
      <top style="double">
        <color indexed="64"/>
      </top>
      <bottom style="double">
        <color indexed="64"/>
      </bottom>
      <diagonal/>
    </border>
    <border>
      <left/>
      <right/>
      <top/>
      <bottom style="thin">
        <color indexed="64"/>
      </bottom>
      <diagonal/>
    </border>
    <border>
      <left style="double">
        <color indexed="64"/>
      </left>
      <right style="double">
        <color indexed="64"/>
      </right>
      <top/>
      <bottom/>
      <diagonal/>
    </border>
  </borders>
  <cellStyleXfs count="6">
    <xf numFmtId="0" fontId="0" fillId="0" borderId="0"/>
    <xf numFmtId="164" fontId="1" fillId="0" borderId="0" applyFont="0" applyFill="0" applyBorder="0" applyAlignment="0" applyProtection="0"/>
    <xf numFmtId="0" fontId="1" fillId="2" borderId="0" applyNumberFormat="0" applyFont="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0" fontId="1" fillId="3" borderId="0" applyNumberFormat="0" applyFont="0" applyBorder="0" applyAlignment="0" applyProtection="0"/>
  </cellStyleXfs>
  <cellXfs count="73">
    <xf numFmtId="0" fontId="0" fillId="0" borderId="0" xfId="0"/>
    <xf numFmtId="0" fontId="4" fillId="0" borderId="0" xfId="0" applyFont="1"/>
    <xf numFmtId="0" fontId="0" fillId="0" borderId="0" xfId="0"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14" fontId="0" fillId="4" borderId="1" xfId="0" applyNumberFormat="1" applyFill="1" applyBorder="1" applyAlignment="1">
      <alignment horizontal="center"/>
    </xf>
    <xf numFmtId="0" fontId="4" fillId="6" borderId="1" xfId="0" applyFont="1" applyFill="1" applyBorder="1" applyAlignment="1">
      <alignment horizontal="center"/>
    </xf>
    <xf numFmtId="0" fontId="0" fillId="5" borderId="1" xfId="0" applyFill="1" applyBorder="1" applyAlignment="1">
      <alignment horizontal="right"/>
    </xf>
    <xf numFmtId="49" fontId="5" fillId="7" borderId="2" xfId="0" applyNumberFormat="1" applyFont="1" applyFill="1" applyBorder="1"/>
    <xf numFmtId="0" fontId="0" fillId="5" borderId="1" xfId="0" applyFill="1" applyBorder="1" applyAlignment="1">
      <alignment horizontal="left"/>
    </xf>
    <xf numFmtId="49" fontId="5" fillId="7" borderId="2" xfId="0" applyNumberFormat="1" applyFont="1" applyFill="1" applyBorder="1" applyAlignment="1">
      <alignment horizontal="center"/>
    </xf>
    <xf numFmtId="0" fontId="0" fillId="4" borderId="1" xfId="0" applyFill="1" applyBorder="1" applyAlignment="1">
      <alignment horizontal="left"/>
    </xf>
    <xf numFmtId="49" fontId="5" fillId="7" borderId="2" xfId="0" applyNumberFormat="1" applyFont="1" applyFill="1" applyBorder="1" applyAlignment="1">
      <alignment wrapText="1"/>
    </xf>
    <xf numFmtId="164" fontId="0" fillId="0" borderId="0" xfId="0" applyNumberFormat="1"/>
    <xf numFmtId="49" fontId="0" fillId="0" borderId="0" xfId="0" applyNumberFormat="1"/>
    <xf numFmtId="14" fontId="0" fillId="0" borderId="0" xfId="0" applyNumberFormat="1"/>
    <xf numFmtId="164" fontId="0" fillId="0" borderId="0" xfId="1" applyFont="1"/>
    <xf numFmtId="0" fontId="3" fillId="0" borderId="0" xfId="3" applyAlignment="1" applyProtection="1"/>
    <xf numFmtId="14" fontId="3" fillId="0" borderId="0" xfId="3" applyNumberFormat="1" applyAlignment="1" applyProtection="1"/>
    <xf numFmtId="0" fontId="7" fillId="8" borderId="1" xfId="0" applyFont="1" applyFill="1" applyBorder="1" applyAlignment="1">
      <alignment vertical="top" wrapText="1"/>
    </xf>
    <xf numFmtId="0" fontId="0" fillId="0" borderId="4" xfId="0" applyBorder="1"/>
    <xf numFmtId="4" fontId="0" fillId="0" borderId="4" xfId="0" applyNumberFormat="1" applyBorder="1"/>
    <xf numFmtId="164" fontId="0" fillId="0" borderId="5" xfId="1" applyFont="1" applyBorder="1"/>
    <xf numFmtId="164" fontId="0" fillId="0" borderId="3" xfId="1" applyFont="1" applyBorder="1"/>
    <xf numFmtId="0" fontId="0" fillId="0" borderId="6" xfId="0" applyBorder="1"/>
    <xf numFmtId="0" fontId="8" fillId="0" borderId="0" xfId="0" quotePrefix="1" applyFont="1"/>
    <xf numFmtId="0" fontId="7" fillId="8" borderId="5" xfId="0" applyFont="1" applyFill="1" applyBorder="1" applyAlignment="1">
      <alignment vertical="top" wrapText="1"/>
    </xf>
    <xf numFmtId="165" fontId="0" fillId="0" borderId="0" xfId="0" applyNumberFormat="1"/>
    <xf numFmtId="49" fontId="5" fillId="7" borderId="7" xfId="0" applyNumberFormat="1" applyFont="1" applyFill="1" applyBorder="1"/>
    <xf numFmtId="49" fontId="5" fillId="7" borderId="8" xfId="0" applyNumberFormat="1" applyFont="1" applyFill="1" applyBorder="1"/>
    <xf numFmtId="166" fontId="5" fillId="7" borderId="2" xfId="0" applyNumberFormat="1" applyFont="1" applyFill="1" applyBorder="1"/>
    <xf numFmtId="166" fontId="0" fillId="0" borderId="0" xfId="0" applyNumberFormat="1"/>
    <xf numFmtId="167" fontId="0" fillId="0" borderId="0" xfId="0" applyNumberFormat="1"/>
    <xf numFmtId="168" fontId="0" fillId="0" borderId="0" xfId="0" quotePrefix="1" applyNumberFormat="1"/>
    <xf numFmtId="49" fontId="5" fillId="0" borderId="0" xfId="0" applyNumberFormat="1" applyFont="1" applyFill="1" applyBorder="1"/>
    <xf numFmtId="0" fontId="0" fillId="0" borderId="0" xfId="0" applyFill="1" applyBorder="1"/>
    <xf numFmtId="0" fontId="1" fillId="0" borderId="0" xfId="0" applyFont="1"/>
    <xf numFmtId="0" fontId="9" fillId="0" borderId="0" xfId="0" applyFont="1" applyAlignment="1">
      <alignment vertical="center" readingOrder="1"/>
    </xf>
    <xf numFmtId="0" fontId="6" fillId="9" borderId="1" xfId="0" quotePrefix="1" applyFont="1" applyFill="1" applyBorder="1" applyAlignment="1">
      <alignment horizontal="center"/>
    </xf>
    <xf numFmtId="0" fontId="0" fillId="10" borderId="1" xfId="2" applyFont="1" applyFill="1" applyBorder="1" applyAlignment="1">
      <alignment horizontal="center" wrapText="1"/>
    </xf>
    <xf numFmtId="0" fontId="1" fillId="10" borderId="1" xfId="0" applyFont="1" applyFill="1" applyBorder="1" applyAlignment="1">
      <alignment horizontal="center"/>
    </xf>
    <xf numFmtId="0" fontId="1" fillId="10" borderId="1" xfId="2" applyFont="1" applyFill="1" applyBorder="1" applyAlignment="1">
      <alignment horizontal="center" wrapText="1"/>
    </xf>
    <xf numFmtId="0" fontId="10" fillId="9" borderId="1" xfId="5" applyFont="1" applyFill="1" applyBorder="1" applyAlignment="1">
      <alignment horizontal="center"/>
    </xf>
    <xf numFmtId="14" fontId="10" fillId="9" borderId="1" xfId="5" applyNumberFormat="1" applyFont="1" applyFill="1" applyBorder="1" applyAlignment="1">
      <alignment horizontal="center"/>
    </xf>
    <xf numFmtId="0" fontId="11" fillId="9" borderId="1" xfId="5" applyFont="1" applyFill="1" applyBorder="1" applyAlignment="1">
      <alignment horizontal="center"/>
    </xf>
    <xf numFmtId="14" fontId="11" fillId="9" borderId="1" xfId="5" applyNumberFormat="1" applyFont="1" applyFill="1" applyBorder="1" applyAlignment="1">
      <alignment horizontal="center"/>
    </xf>
    <xf numFmtId="9" fontId="0" fillId="0" borderId="3" xfId="4" applyFont="1" applyFill="1" applyBorder="1"/>
    <xf numFmtId="0" fontId="0" fillId="0" borderId="0" xfId="0" pivotButton="1"/>
    <xf numFmtId="0" fontId="0" fillId="0" borderId="0" xfId="0" applyNumberFormat="1"/>
    <xf numFmtId="0" fontId="0" fillId="0" borderId="0" xfId="0" applyAlignment="1">
      <alignment horizontal="left"/>
    </xf>
    <xf numFmtId="4" fontId="0" fillId="0" borderId="0" xfId="0" applyNumberFormat="1" applyFill="1" applyBorder="1"/>
    <xf numFmtId="0" fontId="12" fillId="0" borderId="0" xfId="0" applyFont="1"/>
    <xf numFmtId="0" fontId="0" fillId="0" borderId="9" xfId="0" applyBorder="1"/>
    <xf numFmtId="0" fontId="0" fillId="0" borderId="0" xfId="0" applyBorder="1"/>
    <xf numFmtId="0" fontId="0" fillId="0" borderId="0" xfId="0" applyAlignment="1">
      <alignment horizontal="center" wrapText="1"/>
    </xf>
    <xf numFmtId="0" fontId="0" fillId="0" borderId="0" xfId="0" applyAlignment="1">
      <alignment wrapText="1"/>
    </xf>
    <xf numFmtId="0" fontId="12" fillId="0" borderId="0" xfId="0" applyFont="1" applyAlignment="1">
      <alignment wrapText="1"/>
    </xf>
    <xf numFmtId="0" fontId="1" fillId="0" borderId="0" xfId="0" applyFont="1" applyBorder="1"/>
    <xf numFmtId="2" fontId="6" fillId="9" borderId="1" xfId="0" quotePrefix="1" applyNumberFormat="1" applyFont="1" applyFill="1" applyBorder="1" applyAlignment="1">
      <alignment horizontal="center"/>
    </xf>
    <xf numFmtId="169" fontId="6" fillId="9" borderId="1" xfId="0" quotePrefix="1" applyNumberFormat="1" applyFont="1" applyFill="1" applyBorder="1" applyAlignment="1">
      <alignment horizontal="center"/>
    </xf>
    <xf numFmtId="0" fontId="6" fillId="9" borderId="1" xfId="0" quotePrefix="1" applyNumberFormat="1" applyFont="1" applyFill="1" applyBorder="1" applyAlignment="1">
      <alignment horizontal="center"/>
    </xf>
    <xf numFmtId="170" fontId="6" fillId="9" borderId="1" xfId="0" quotePrefix="1" applyNumberFormat="1" applyFont="1" applyFill="1" applyBorder="1" applyAlignment="1">
      <alignment horizontal="center"/>
    </xf>
    <xf numFmtId="17" fontId="6" fillId="9" borderId="1" xfId="0" quotePrefix="1" applyNumberFormat="1" applyFont="1" applyFill="1" applyBorder="1" applyAlignment="1">
      <alignment horizontal="center"/>
    </xf>
    <xf numFmtId="171" fontId="6" fillId="9" borderId="1" xfId="0" quotePrefix="1" applyNumberFormat="1" applyFont="1" applyFill="1" applyBorder="1" applyAlignment="1">
      <alignment horizontal="center"/>
    </xf>
    <xf numFmtId="172" fontId="6" fillId="9" borderId="1" xfId="0" quotePrefix="1" applyNumberFormat="1" applyFont="1" applyFill="1" applyBorder="1" applyAlignment="1">
      <alignment horizontal="center"/>
    </xf>
    <xf numFmtId="173" fontId="6" fillId="9" borderId="1" xfId="0" quotePrefix="1" applyNumberFormat="1" applyFont="1" applyFill="1" applyBorder="1" applyAlignment="1">
      <alignment horizontal="center"/>
    </xf>
    <xf numFmtId="174" fontId="6" fillId="9" borderId="1" xfId="0" quotePrefix="1" applyNumberFormat="1" applyFont="1" applyFill="1" applyBorder="1" applyAlignment="1">
      <alignment horizontal="center"/>
    </xf>
    <xf numFmtId="175" fontId="6" fillId="9" borderId="1" xfId="0" quotePrefix="1" applyNumberFormat="1" applyFont="1" applyFill="1" applyBorder="1" applyAlignment="1">
      <alignment horizontal="center"/>
    </xf>
    <xf numFmtId="176" fontId="6" fillId="9" borderId="1" xfId="0" quotePrefix="1" applyNumberFormat="1" applyFont="1" applyFill="1" applyBorder="1" applyAlignment="1">
      <alignment horizontal="center"/>
    </xf>
    <xf numFmtId="177" fontId="6" fillId="9" borderId="1" xfId="0" quotePrefix="1" applyNumberFormat="1" applyFont="1" applyFill="1" applyBorder="1" applyAlignment="1">
      <alignment horizontal="center"/>
    </xf>
    <xf numFmtId="49" fontId="5" fillId="7" borderId="10" xfId="0" applyNumberFormat="1" applyFont="1" applyFill="1" applyBorder="1"/>
    <xf numFmtId="0" fontId="4" fillId="11" borderId="0" xfId="0" applyFont="1" applyFill="1" applyAlignment="1">
      <alignment horizontal="left"/>
    </xf>
    <xf numFmtId="0" fontId="4" fillId="11" borderId="0" xfId="3" applyFont="1" applyFill="1" applyAlignment="1" applyProtection="1">
      <alignment horizontal="center"/>
    </xf>
  </cellXfs>
  <cellStyles count="6">
    <cellStyle name="Comma" xfId="1" builtinId="3"/>
    <cellStyle name="GreyOrWhite" xfId="2" xr:uid="{00000000-0005-0000-0000-000001000000}"/>
    <cellStyle name="Hyperlink" xfId="3" builtinId="8"/>
    <cellStyle name="Normal" xfId="0" builtinId="0"/>
    <cellStyle name="Percent" xfId="4" builtinId="5"/>
    <cellStyle name="Yellow" xfId="5" xr:uid="{00000000-0005-0000-0000-000006000000}"/>
  </cellStyles>
  <dxfs count="0"/>
  <tableStyles count="0" defaultTableStyle="TableStyleMedium9" defaultPivotStyle="PivotStyleLight16"/>
  <colors>
    <mruColors>
      <color rgb="FFFFCC00"/>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refreshedDate="44729.639410648146" createdVersion="8" refreshedVersion="8" minRefreshableVersion="3" recordCount="248" xr:uid="{1FC1B8B5-9898-4A51-AC81-57BDFF17AC96}">
  <cacheSource type="worksheet">
    <worksheetSource ref="A3:N251" sheet="Ques-7"/>
  </cacheSource>
  <cacheFields count="16">
    <cacheField name="Unit" numFmtId="0">
      <sharedItems/>
    </cacheField>
    <cacheField name="PO" numFmtId="49">
      <sharedItems/>
    </cacheField>
    <cacheField name="PO Date" numFmtId="14">
      <sharedItems containsSemiMixedTypes="0" containsNonDate="0" containsDate="1" containsString="0" minDate="2012-11-13T00:00:00" maxDate="2013-02-22T00:00:00" count="13">
        <d v="2013-01-09T00:00:00"/>
        <d v="2012-12-21T00:00:00"/>
        <d v="2013-01-07T00:00:00"/>
        <d v="2012-12-07T00:00:00"/>
        <d v="2012-11-20T00:00:00"/>
        <d v="2013-02-13T00:00:00"/>
        <d v="2012-11-13T00:00:00"/>
        <d v="2013-02-14T00:00:00"/>
        <d v="2013-02-15T00:00:00"/>
        <d v="2013-01-15T00:00:00"/>
        <d v="2013-01-19T00:00:00"/>
        <d v="2012-11-16T00:00:00"/>
        <d v="2013-02-21T00:00:00"/>
      </sharedItems>
      <fieldGroup par="15" base="2">
        <rangePr groupBy="months" startDate="2012-11-13T00:00:00" endDate="2013-02-22T00:00:00"/>
        <groupItems count="14">
          <s v="&lt;13-11-2012"/>
          <s v="Jan"/>
          <s v="Feb"/>
          <s v="Mar"/>
          <s v="Apr"/>
          <s v="May"/>
          <s v="Jun"/>
          <s v="Jul"/>
          <s v="Aug"/>
          <s v="Sep"/>
          <s v="Oct"/>
          <s v="Nov"/>
          <s v="Dec"/>
          <s v="&gt;22-02-2013"/>
        </groupItems>
      </fieldGroup>
    </cacheField>
    <cacheField name="Vendor Name 1" numFmtId="0">
      <sharedItems count="61">
        <s v="GENUINE PARTS COMPANY"/>
        <s v="NUTMEG INTERNATIONAL TRUCKS INC"/>
        <s v="SOUTHERN CONNECTICUT FREIGHTLINER"/>
        <s v="TRI COUNTY CONTRACTORS SUPPLY"/>
        <s v="ALLSTON SUPPLY CO INC"/>
        <s v="TOCE BROS INC"/>
        <s v="CAMEROTA TRUCK PARTS"/>
        <s v="FORESTRY SUPP INC"/>
        <s v="COURVILLES GARAGE INC"/>
        <s v="MIRABELLI AUTOMOTIVE LLC"/>
        <s v="EOS CCA"/>
        <s v="VIKING-CIVES USA"/>
        <s v="STAPLES CONTRACT &amp; COMMERCIAL INC"/>
        <s v="DENNISON LUBRICANTS"/>
        <s v="CONNECTICUT POLICE CHIEFS ASSOC"/>
        <s v="TOWN OF EAST LYME"/>
        <s v="GRAINGER INDUSTRIAL SUPPLY"/>
        <s v="F W WEBB COMPANY"/>
        <s v="AUTOMATION INC"/>
        <s v="C N WOOD OF CONNECTICUT LLC"/>
        <s v="OVERHEAD DOOR CO"/>
        <s v="SUBURBAN STATIONERS INC"/>
        <s v="NEW ENGLAND TRUCK EQUIPMENT LLC"/>
        <s v="ULTIMATE AUTOMOTIVE INC"/>
        <s v="MISTERSCAPES LLC"/>
        <s v="GRANITE GROUP INDUSTRIAL SUPPLY"/>
        <s v="C &amp; C JANITORIAL SUPPLIES INC"/>
        <s v="EER LIMITED"/>
        <s v="CCM CONSTRUCTION SERVICES INC"/>
        <s v="KELLY CONSTRUCTION SERVICES INC"/>
        <s v="FLEETPRIDE INC"/>
        <s v="AQUARION WATER COMPANY OF CT"/>
        <s v="CONNECTICUT COMMUNITY PROVIDERS"/>
        <s v="THE LEXINGTON GROUP INC"/>
        <s v="MARGO SUPPLIES LTD"/>
        <s v="ALL PHASE ELECTRIC SUPPLY COMPANY"/>
        <s v="DEPT OF TRANSPORTATION"/>
        <s v="B &amp; B ROADWAY LLC"/>
        <s v="C &amp; C HYDRAULICS INC"/>
        <s v="NORTHLAND INDUSTRIAL TRUCK CO"/>
        <s v="NORMAN R BENEDICT ASSOC INC"/>
        <s v="JOHN LO MONTE REAL ESTATE AP"/>
        <s v="ALL WASTE INC"/>
        <s v="GLOBAL PAYMENTS DIRECT INC"/>
        <s v="NORTHEAST PASSENGER TRANS ASSOC"/>
        <s v="25 VAN ZANT STREET CONDOMINIUM INC"/>
        <s v="J &amp; S RADIO SALES"/>
        <s v="HARTFORD LUMBER COMPANY"/>
        <s v="SHIPMANS FIRE EQUIP CO INC"/>
        <s v="HOLLISTON SAND COMPANY INC"/>
        <s v="CANNON INSTR CO"/>
        <s v="ALAN SYLVESTRE"/>
        <s v="DEPT OF PUBLIC SAFETY"/>
        <s v="A &amp; A OFFICE SYSTEMS INC"/>
        <s v="SAS INSTITUTE INC"/>
        <s v="EMC CORPORATION"/>
        <s v="WATER &amp; WASTE EQUIP INC"/>
        <s v="CITY OF GROTON"/>
        <s v="TOWN OF CHESHIRE"/>
        <s v="EPLUS TECHNOLOGY INC"/>
        <s v="PULLMAN &amp; COMLEY LLC"/>
      </sharedItems>
    </cacheField>
    <cacheField name="Line" numFmtId="0">
      <sharedItems containsSemiMixedTypes="0" containsString="0" containsNumber="1" containsInteger="1" minValue="1" maxValue="17"/>
    </cacheField>
    <cacheField name="Dist Line" numFmtId="0">
      <sharedItems containsSemiMixedTypes="0" containsString="0" containsNumber="1" containsInteger="1" minValue="1" maxValue="2"/>
    </cacheField>
    <cacheField name="PO Amount" numFmtId="164">
      <sharedItems containsSemiMixedTypes="0" containsString="0" containsNumber="1" minValue="0" maxValue="2739843" count="212">
        <n v="38.94"/>
        <n v="30.51"/>
        <n v="568.32000000000005"/>
        <n v="128.9"/>
        <n v="12.6"/>
        <n v="7.8"/>
        <n v="0"/>
        <n v="88.15"/>
        <n v="32.5"/>
        <n v="776.38"/>
        <n v="1022.34"/>
        <n v="26.35"/>
        <n v="92.92"/>
        <n v="154.97999999999999"/>
        <n v="53.9"/>
        <n v="1166.4000000000001"/>
        <n v="670.26"/>
        <n v="518.76"/>
        <n v="162.24"/>
        <n v="1072.5"/>
        <n v="276.86"/>
        <n v="325.41000000000003"/>
        <n v="5858.48"/>
        <n v="162.19999999999999"/>
        <n v="16.559999999999999"/>
        <n v="19.440000000000001"/>
        <n v="1733.28"/>
        <n v="3031.6"/>
        <n v="228.28"/>
        <n v="52.48"/>
        <n v="3250"/>
        <n v="3900"/>
        <n v="530.4"/>
        <n v="55.84"/>
        <n v="45.84"/>
        <n v="23.88"/>
        <n v="22.1"/>
        <n v="19.88"/>
        <n v="24.36"/>
        <n v="26.06"/>
        <n v="139.05000000000001"/>
        <n v="35.21"/>
        <n v="49.19"/>
        <n v="23.87"/>
        <n v="68.28"/>
        <n v="42.98"/>
        <n v="17.68"/>
        <n v="13.77"/>
        <n v="137.9"/>
        <n v="443.64"/>
        <n v="52.8"/>
        <n v="44.4"/>
        <n v="200.08"/>
        <n v="770.8"/>
        <n v="142"/>
        <n v="768"/>
        <n v="32.159999999999997"/>
        <n v="64"/>
        <n v="287.5"/>
        <n v="385.92"/>
        <n v="35.22"/>
        <n v="1072"/>
        <n v="181.32"/>
        <n v="19.739999999999998"/>
        <n v="90.4"/>
        <n v="56.9"/>
        <n v="98.15"/>
        <n v="116"/>
        <n v="54.33"/>
        <n v="675"/>
        <n v="500"/>
        <n v="36"/>
        <n v="9981.33"/>
        <n v="471.25"/>
        <n v="131.9"/>
        <n v="1130.3399999999999"/>
        <n v="39150"/>
        <n v="59.16"/>
        <n v="40.32"/>
        <n v="183.04"/>
        <n v="304.72000000000003"/>
        <n v="27.48"/>
        <n v="321.2"/>
        <n v="2856"/>
        <n v="118"/>
        <n v="55.17"/>
        <n v="976.3"/>
        <n v="68883.360000000001"/>
        <n v="136001.60000000001"/>
        <n v="79119.320000000007"/>
        <n v="77235.759999999995"/>
        <n v="39.380000000000003"/>
        <n v="22.8"/>
        <n v="370.32"/>
        <n v="68.959999999999994"/>
        <n v="133.54"/>
        <n v="52.85"/>
        <n v="152.5"/>
        <n v="142.31"/>
        <n v="1889.91"/>
        <n v="1750"/>
        <n v="75.599999999999994"/>
        <n v="138.24"/>
        <n v="18.12"/>
        <n v="18.239999999999998"/>
        <n v="29.52"/>
        <n v="114.84"/>
        <n v="10132.5"/>
        <n v="1124.6099999999999"/>
        <n v="73.5"/>
        <n v="59.5"/>
        <n v="315"/>
        <n v="90"/>
        <n v="3.8"/>
        <n v="36.92"/>
        <n v="19.559999999999999"/>
        <n v="11.36"/>
        <n v="636"/>
        <n v="250"/>
        <n v="1300"/>
        <n v="40"/>
        <n v="196"/>
        <n v="1200"/>
        <n v="203.7"/>
        <n v="69.88"/>
        <n v="10.8"/>
        <n v="10.38"/>
        <n v="5.74"/>
        <n v="7.78"/>
        <n v="3.12"/>
        <n v="3.98"/>
        <n v="4.34"/>
        <n v="4.78"/>
        <n v="13.88"/>
        <n v="1.08"/>
        <n v="7.44"/>
        <n v="6.28"/>
        <n v="7.08"/>
        <n v="8.16"/>
        <n v="1485"/>
        <n v="4200"/>
        <n v="495"/>
        <n v="265"/>
        <n v="50"/>
        <n v="30"/>
        <n v="100"/>
        <n v="20.28"/>
        <n v="13.78"/>
        <n v="11.04"/>
        <n v="3.96"/>
        <n v="3"/>
        <n v="1.38"/>
        <n v="2.21"/>
        <n v="8.4499999999999993"/>
        <n v="20.6"/>
        <n v="0.17"/>
        <n v="4389"/>
        <n v="1120"/>
        <n v="700"/>
        <n v="285"/>
        <n v="57.84"/>
        <n v="175"/>
        <n v="139386"/>
        <n v="474.3"/>
        <n v="4125"/>
        <n v="2750"/>
        <n v="37.619999999999997"/>
        <n v="11.8"/>
        <n v="7.02"/>
        <n v="5.42"/>
        <n v="11.9"/>
        <n v="21.12"/>
        <n v="2.16"/>
        <n v="14.54"/>
        <n v="0.96"/>
        <n v="84.91"/>
        <n v="74.069999999999993"/>
        <n v="15.97"/>
        <n v="79.489999999999995"/>
        <n v="3.25"/>
        <n v="7.2"/>
        <n v="60.3"/>
        <n v="123.96"/>
        <n v="72.34"/>
        <n v="193.48"/>
        <n v="56.82"/>
        <n v="32.4"/>
        <n v="3.19"/>
        <n v="172.8"/>
        <n v="264.95"/>
        <n v="3784.56"/>
        <n v="76.23"/>
        <n v="2739843"/>
        <n v="21.64"/>
        <n v="336.16"/>
        <n v="296.39999999999998"/>
        <n v="503.5"/>
        <n v="910"/>
        <n v="830"/>
        <n v="1540"/>
        <n v="222"/>
        <n v="5000"/>
        <n v="647.78"/>
        <n v="2804.4"/>
        <n v="306.72000000000003"/>
        <n v="184.8"/>
        <n v="56.94"/>
        <n v="135.5"/>
        <n v="3083.93"/>
        <n v="959.44"/>
        <n v="366.91"/>
        <n v="153645.92000000001"/>
      </sharedItems>
    </cacheField>
    <cacheField name="Voucher Amount" numFmtId="164">
      <sharedItems containsSemiMixedTypes="0" containsString="0" containsNumber="1" minValue="0" maxValue="2739843" count="159">
        <n v="38.94"/>
        <n v="30.51"/>
        <n v="568.32000000000005"/>
        <n v="128.9"/>
        <n v="0"/>
        <n v="776.38"/>
        <n v="26.35"/>
        <n v="53.9"/>
        <n v="1166.4000000000001"/>
        <n v="670.26"/>
        <n v="518.76"/>
        <n v="162.24"/>
        <n v="1072.5"/>
        <n v="276.86"/>
        <n v="325.41000000000003"/>
        <n v="16.559999999999999"/>
        <n v="19.440000000000001"/>
        <n v="1733.28"/>
        <n v="3031.6"/>
        <n v="228.28"/>
        <n v="52.48"/>
        <n v="3250"/>
        <n v="3900"/>
        <n v="443.64"/>
        <n v="52.8"/>
        <n v="44.4"/>
        <n v="200.08"/>
        <n v="770.8"/>
        <n v="142"/>
        <n v="768"/>
        <n v="32.159999999999997"/>
        <n v="64"/>
        <n v="287.5"/>
        <n v="385.92"/>
        <n v="35.22"/>
        <n v="1072"/>
        <n v="181.32"/>
        <n v="19.739999999999998"/>
        <n v="98.15"/>
        <n v="116"/>
        <n v="54.33"/>
        <n v="36"/>
        <n v="9981.33"/>
        <n v="471.25"/>
        <n v="131.9"/>
        <n v="1130.3399999999999"/>
        <n v="39150"/>
        <n v="59.16"/>
        <n v="40.32"/>
        <n v="183.04"/>
        <n v="304.72000000000003"/>
        <n v="27.48"/>
        <n v="321.2"/>
        <n v="2856"/>
        <n v="118"/>
        <n v="976.3"/>
        <n v="68883.360000000001"/>
        <n v="19488"/>
        <n v="25370.240000000002"/>
        <n v="30134.720000000001"/>
        <n v="61008.639999999999"/>
        <n v="5880"/>
        <n v="8820"/>
        <n v="12568.5"/>
        <n v="25382"/>
        <n v="26468.82"/>
        <n v="2597"/>
        <n v="74638.759999999995"/>
        <n v="39.380000000000003"/>
        <n v="370.32"/>
        <n v="68.959999999999994"/>
        <n v="133.54"/>
        <n v="52.85"/>
        <n v="152.5"/>
        <n v="142.31"/>
        <n v="1889.91"/>
        <n v="1750"/>
        <n v="18.12"/>
        <n v="18.239999999999998"/>
        <n v="29.52"/>
        <n v="114.84"/>
        <n v="5066.25"/>
        <n v="3.8"/>
        <n v="36.92"/>
        <n v="19.559999999999999"/>
        <n v="11.36"/>
        <n v="250"/>
        <n v="10.8"/>
        <n v="10.38"/>
        <n v="5.74"/>
        <n v="7.78"/>
        <n v="3.12"/>
        <n v="3.98"/>
        <n v="4.34"/>
        <n v="4.78"/>
        <n v="13.88"/>
        <n v="1.08"/>
        <n v="7.44"/>
        <n v="6.28"/>
        <n v="7.08"/>
        <n v="8.16"/>
        <n v="495"/>
        <n v="525"/>
        <n v="20.28"/>
        <n v="13.78"/>
        <n v="11.04"/>
        <n v="3.96"/>
        <n v="3"/>
        <n v="1.38"/>
        <n v="2.21"/>
        <n v="8.4499999999999993"/>
        <n v="20.6"/>
        <n v="0.17"/>
        <n v="1120"/>
        <n v="700"/>
        <n v="285"/>
        <n v="57.84"/>
        <n v="175"/>
        <n v="139386"/>
        <n v="474.3"/>
        <n v="4125"/>
        <n v="2750"/>
        <n v="37.619999999999997"/>
        <n v="11.8"/>
        <n v="7.02"/>
        <n v="5.42"/>
        <n v="11.9"/>
        <n v="21.12"/>
        <n v="2.16"/>
        <n v="14.54"/>
        <n v="0.96"/>
        <n v="84.91"/>
        <n v="74.069999999999993"/>
        <n v="15.97"/>
        <n v="79.489999999999995"/>
        <n v="3.25"/>
        <n v="7.2"/>
        <n v="60.3"/>
        <n v="123.96"/>
        <n v="72.34"/>
        <n v="193.48"/>
        <n v="56.82"/>
        <n v="32.4"/>
        <n v="3.19"/>
        <n v="172.8"/>
        <n v="3784.56"/>
        <n v="76.23"/>
        <n v="2739843"/>
        <n v="296.39999999999998"/>
        <n v="503.5"/>
        <n v="600"/>
        <n v="710"/>
        <n v="635"/>
        <n v="1540"/>
        <n v="415"/>
        <n v="647.78"/>
        <n v="2804.4"/>
        <n v="306.72000000000003"/>
        <n v="153645.92000000001"/>
      </sharedItems>
    </cacheField>
    <cacheField name="Voucher" numFmtId="167">
      <sharedItems containsString="0" containsBlank="1" containsNumber="1" containsInteger="1" minValue="558246" maxValue="560955"/>
    </cacheField>
    <cacheField name="Fund" numFmtId="0">
      <sharedItems containsSemiMixedTypes="0" containsString="0" containsNumber="1" containsInteger="1" minValue="12001" maxValue="21022" count="5">
        <n v="12001"/>
        <n v="21009"/>
        <n v="12062"/>
        <n v="13033"/>
        <n v="21022"/>
      </sharedItems>
    </cacheField>
    <cacheField name="Account" numFmtId="0">
      <sharedItems containsSemiMixedTypes="0" containsString="0" containsNumber="1" containsInteger="1" minValue="51190" maxValue="55850"/>
    </cacheField>
    <cacheField name="SID" numFmtId="0">
      <sharedItems containsSemiMixedTypes="0" containsString="0" containsNumber="1" containsInteger="1" minValue="10020" maxValue="40001"/>
    </cacheField>
    <cacheField name="Due Date" numFmtId="14">
      <sharedItems containsSemiMixedTypes="0" containsNonDate="0" containsDate="1" containsString="0" minDate="2013-01-11T00:00:00" maxDate="2013-03-01T00:00:00"/>
    </cacheField>
    <cacheField name="Acctg Date" numFmtId="0">
      <sharedItems containsNonDate="0" containsDate="1" containsString="0" containsBlank="1" minDate="2013-02-07T00:00:00" maxDate="2013-02-23T00:00:00" count="9">
        <d v="2013-02-19T00:00:00"/>
        <d v="2013-02-15T00:00:00"/>
        <m/>
        <d v="2013-02-14T00:00:00"/>
        <d v="2013-02-21T00:00:00"/>
        <d v="2013-02-20T00:00:00"/>
        <d v="2013-02-13T00:00:00"/>
        <d v="2013-02-22T00:00:00"/>
        <d v="2013-02-07T00:00:00"/>
      </sharedItems>
    </cacheField>
    <cacheField name="Quarters" numFmtId="0" databaseField="0">
      <fieldGroup base="2">
        <rangePr groupBy="quarters" startDate="2012-11-13T00:00:00" endDate="2013-02-22T00:00:00"/>
        <groupItems count="6">
          <s v="&lt;13-11-2012"/>
          <s v="Qtr1"/>
          <s v="Qtr2"/>
          <s v="Qtr3"/>
          <s v="Qtr4"/>
          <s v="&gt;22-02-2013"/>
        </groupItems>
      </fieldGroup>
    </cacheField>
    <cacheField name="Years" numFmtId="0" databaseField="0">
      <fieldGroup base="2">
        <rangePr groupBy="years" startDate="2012-11-13T00:00:00" endDate="2013-02-22T00:00:00"/>
        <groupItems count="4">
          <s v="&lt;13-11-2012"/>
          <s v="2012"/>
          <s v="2013"/>
          <s v="&gt;22-02-201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refreshedDate="44729.648653935183" createdVersion="8" refreshedVersion="8" minRefreshableVersion="3" recordCount="249" xr:uid="{66B78513-4E58-4D72-8D8F-EBF0798E7970}">
  <cacheSource type="worksheet">
    <worksheetSource ref="A3:N252" sheet="Ques-7"/>
  </cacheSource>
  <cacheFields count="16">
    <cacheField name="Unit" numFmtId="0">
      <sharedItems containsBlank="1" count="2">
        <s v="DOTM1"/>
        <m/>
      </sharedItems>
    </cacheField>
    <cacheField name="PO" numFmtId="0">
      <sharedItems containsBlank="1"/>
    </cacheField>
    <cacheField name="PO Date" numFmtId="0">
      <sharedItems containsNonDate="0" containsDate="1" containsString="0" containsBlank="1" minDate="2012-11-13T00:00:00" maxDate="2013-02-22T00:00:00" count="14">
        <d v="2013-01-09T00:00:00"/>
        <d v="2012-12-21T00:00:00"/>
        <d v="2013-01-07T00:00:00"/>
        <d v="2012-12-07T00:00:00"/>
        <d v="2012-11-20T00:00:00"/>
        <d v="2013-02-13T00:00:00"/>
        <d v="2012-11-13T00:00:00"/>
        <d v="2013-02-14T00:00:00"/>
        <d v="2013-02-15T00:00:00"/>
        <d v="2013-01-15T00:00:00"/>
        <d v="2013-01-19T00:00:00"/>
        <d v="2012-11-16T00:00:00"/>
        <d v="2013-02-21T00:00:00"/>
        <m/>
      </sharedItems>
      <fieldGroup par="15" base="2">
        <rangePr groupBy="months" startDate="2012-11-13T00:00:00" endDate="2013-02-22T00:00:00"/>
        <groupItems count="14">
          <s v="(blank)"/>
          <s v="Jan"/>
          <s v="Feb"/>
          <s v="Mar"/>
          <s v="Apr"/>
          <s v="May"/>
          <s v="Jun"/>
          <s v="Jul"/>
          <s v="Aug"/>
          <s v="Sep"/>
          <s v="Oct"/>
          <s v="Nov"/>
          <s v="Dec"/>
          <s v="&gt;22-02-2013"/>
        </groupItems>
      </fieldGroup>
    </cacheField>
    <cacheField name="Vendor Name 1" numFmtId="0">
      <sharedItems containsBlank="1"/>
    </cacheField>
    <cacheField name="Line" numFmtId="0">
      <sharedItems containsString="0" containsBlank="1" containsNumber="1" containsInteger="1" minValue="1" maxValue="17"/>
    </cacheField>
    <cacheField name="Dist Line" numFmtId="0">
      <sharedItems containsString="0" containsBlank="1" containsNumber="1" containsInteger="1" minValue="1" maxValue="2"/>
    </cacheField>
    <cacheField name="PO Amount" numFmtId="164">
      <sharedItems containsString="0" containsBlank="1" containsNumber="1" minValue="0" maxValue="2739843"/>
    </cacheField>
    <cacheField name="Voucher Amount" numFmtId="164">
      <sharedItems containsSemiMixedTypes="0" containsString="0" containsNumber="1" minValue="0" maxValue="3517368.38"/>
    </cacheField>
    <cacheField name="Voucher" numFmtId="0">
      <sharedItems containsString="0" containsBlank="1" containsNumber="1" containsInteger="1" minValue="558246" maxValue="560955"/>
    </cacheField>
    <cacheField name="Fund" numFmtId="0">
      <sharedItems containsString="0" containsBlank="1" containsNumber="1" containsInteger="1" minValue="12001" maxValue="21022"/>
    </cacheField>
    <cacheField name="Account" numFmtId="0">
      <sharedItems containsString="0" containsBlank="1" containsNumber="1" containsInteger="1" minValue="51190" maxValue="55850"/>
    </cacheField>
    <cacheField name="SID" numFmtId="0">
      <sharedItems containsString="0" containsBlank="1" containsNumber="1" containsInteger="1" minValue="10020" maxValue="40001"/>
    </cacheField>
    <cacheField name="Due Date" numFmtId="0">
      <sharedItems containsNonDate="0" containsDate="1" containsString="0" containsBlank="1" minDate="2013-01-11T00:00:00" maxDate="2013-03-01T00:00:00"/>
    </cacheField>
    <cacheField name="Acctg Date" numFmtId="0">
      <sharedItems containsNonDate="0" containsDate="1" containsString="0" containsBlank="1" minDate="2013-02-07T00:00:00" maxDate="2013-02-23T00:00:00"/>
    </cacheField>
    <cacheField name="Quarters" numFmtId="0" databaseField="0">
      <fieldGroup base="2">
        <rangePr groupBy="quarters" startDate="2012-11-13T00:00:00" endDate="2013-02-22T00:00:00"/>
        <groupItems count="6">
          <s v="&lt;13-11-2012"/>
          <s v="Qtr1"/>
          <s v="Qtr2"/>
          <s v="Qtr3"/>
          <s v="Qtr4"/>
          <s v="&gt;22-02-2013"/>
        </groupItems>
      </fieldGroup>
    </cacheField>
    <cacheField name="Years" numFmtId="0" databaseField="0">
      <fieldGroup base="2">
        <rangePr groupBy="years" startDate="2012-11-13T00:00:00" endDate="2013-02-22T00:00:00"/>
        <groupItems count="4">
          <s v="&lt;13-11-2012"/>
          <s v="2012"/>
          <s v="2013"/>
          <s v="&gt;22-02-201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refreshedDate="44729.766594212961" createdVersion="8" refreshedVersion="8" minRefreshableVersion="3" recordCount="213" xr:uid="{5765EE5D-C141-4913-88AA-268319F886AE}">
  <cacheSource type="worksheet">
    <worksheetSource ref="A3:I216" sheet="Ques-6"/>
  </cacheSource>
  <cacheFields count="9">
    <cacheField name="ID" numFmtId="166">
      <sharedItems containsSemiMixedTypes="0" containsString="0" containsNumber="1" containsInteger="1" minValue="5435" maxValue="988116"/>
    </cacheField>
    <cacheField name="Empl Rcd#" numFmtId="0">
      <sharedItems containsSemiMixedTypes="0" containsString="0" containsNumber="1" containsInteger="1" minValue="0" maxValue="1"/>
    </cacheField>
    <cacheField name="Name" numFmtId="49">
      <sharedItems/>
    </cacheField>
    <cacheField name="TRC" numFmtId="49">
      <sharedItems/>
    </cacheField>
    <cacheField name="Earn Code" numFmtId="49">
      <sharedItems/>
    </cacheField>
    <cacheField name="Quantity" numFmtId="165">
      <sharedItems containsSemiMixedTypes="0" containsString="0" containsNumber="1" minValue="-8" maxValue="8.75"/>
    </cacheField>
    <cacheField name="Rpt Dt" numFmtId="14">
      <sharedItems containsSemiMixedTypes="0" containsNonDate="0" containsDate="1" containsString="0" minDate="2010-12-15T00:00:00" maxDate="2011-01-15T00:00:00"/>
    </cacheField>
    <cacheField name="DAY" numFmtId="49">
      <sharedItems/>
    </cacheField>
    <cacheField name="period" numFmtId="0">
      <sharedItems containsSemiMixedTypes="0" containsString="0" containsNumber="1" containsInteger="1" minValue="3" maxValue="30" count="20">
        <n v="16"/>
        <n v="15"/>
        <n v="17"/>
        <n v="28"/>
        <n v="22"/>
        <n v="20"/>
        <n v="21"/>
        <n v="30"/>
        <n v="29"/>
        <n v="3"/>
        <n v="4"/>
        <n v="23"/>
        <n v="5"/>
        <n v="6"/>
        <n v="7"/>
        <n v="12"/>
        <n v="14"/>
        <n v="13"/>
        <n v="10"/>
        <n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s v="DOTM1"/>
    <s v="0000119202"/>
    <x v="0"/>
    <x v="0"/>
    <n v="2"/>
    <n v="1"/>
    <x v="0"/>
    <x v="0"/>
    <n v="559598"/>
    <x v="0"/>
    <n v="53015"/>
    <n v="10020"/>
    <d v="2013-02-11T00:00:00"/>
    <x v="0"/>
  </r>
  <r>
    <s v="DOTM1"/>
    <s v="0000119202"/>
    <x v="0"/>
    <x v="0"/>
    <n v="1"/>
    <n v="1"/>
    <x v="1"/>
    <x v="1"/>
    <n v="559598"/>
    <x v="0"/>
    <n v="53015"/>
    <n v="10020"/>
    <d v="2013-02-11T00:00:00"/>
    <x v="0"/>
  </r>
  <r>
    <s v="DOTM1"/>
    <s v="0000119204"/>
    <x v="0"/>
    <x v="1"/>
    <n v="1"/>
    <n v="1"/>
    <x v="2"/>
    <x v="2"/>
    <n v="559050"/>
    <x v="0"/>
    <n v="53015"/>
    <n v="10020"/>
    <d v="2013-02-12T00:00:00"/>
    <x v="1"/>
  </r>
  <r>
    <s v="DOTM1"/>
    <s v="0000119204"/>
    <x v="0"/>
    <x v="1"/>
    <n v="2"/>
    <n v="1"/>
    <x v="3"/>
    <x v="3"/>
    <n v="559050"/>
    <x v="0"/>
    <n v="53015"/>
    <n v="10020"/>
    <d v="2013-02-12T00:00:00"/>
    <x v="1"/>
  </r>
  <r>
    <s v="DOTM1"/>
    <s v="0000119205"/>
    <x v="0"/>
    <x v="1"/>
    <n v="1"/>
    <n v="1"/>
    <x v="4"/>
    <x v="4"/>
    <m/>
    <x v="0"/>
    <n v="53015"/>
    <n v="10020"/>
    <d v="2013-02-06T00:00:00"/>
    <x v="2"/>
  </r>
  <r>
    <s v="DOTM1"/>
    <s v="0000119205"/>
    <x v="0"/>
    <x v="1"/>
    <n v="3"/>
    <n v="1"/>
    <x v="5"/>
    <x v="4"/>
    <m/>
    <x v="0"/>
    <n v="53015"/>
    <n v="10020"/>
    <d v="2013-02-06T00:00:00"/>
    <x v="2"/>
  </r>
  <r>
    <s v="DOTM1"/>
    <s v="0000119205"/>
    <x v="0"/>
    <x v="1"/>
    <n v="5"/>
    <n v="1"/>
    <x v="6"/>
    <x v="4"/>
    <m/>
    <x v="0"/>
    <n v="53015"/>
    <n v="10020"/>
    <d v="2013-02-06T00:00:00"/>
    <x v="2"/>
  </r>
  <r>
    <s v="DOTM1"/>
    <s v="0000119205"/>
    <x v="0"/>
    <x v="1"/>
    <n v="2"/>
    <n v="1"/>
    <x v="7"/>
    <x v="4"/>
    <m/>
    <x v="0"/>
    <n v="53015"/>
    <n v="10020"/>
    <d v="2013-02-06T00:00:00"/>
    <x v="2"/>
  </r>
  <r>
    <s v="DOTM1"/>
    <s v="0000119205"/>
    <x v="0"/>
    <x v="1"/>
    <n v="4"/>
    <n v="1"/>
    <x v="8"/>
    <x v="4"/>
    <m/>
    <x v="0"/>
    <n v="53015"/>
    <n v="10020"/>
    <d v="2013-02-06T00:00:00"/>
    <x v="2"/>
  </r>
  <r>
    <s v="DOTM1"/>
    <s v="0000119206"/>
    <x v="0"/>
    <x v="1"/>
    <n v="1"/>
    <n v="1"/>
    <x v="9"/>
    <x v="5"/>
    <n v="559010"/>
    <x v="0"/>
    <n v="53015"/>
    <n v="10020"/>
    <d v="2013-02-07T00:00:00"/>
    <x v="3"/>
  </r>
  <r>
    <s v="DOTM1"/>
    <s v="0000119207"/>
    <x v="0"/>
    <x v="2"/>
    <n v="1"/>
    <n v="1"/>
    <x v="10"/>
    <x v="4"/>
    <m/>
    <x v="0"/>
    <n v="53015"/>
    <n v="10020"/>
    <d v="2013-02-11T00:00:00"/>
    <x v="2"/>
  </r>
  <r>
    <s v="DOTM1"/>
    <s v="0000119208"/>
    <x v="0"/>
    <x v="2"/>
    <n v="1"/>
    <n v="1"/>
    <x v="11"/>
    <x v="6"/>
    <n v="560369"/>
    <x v="0"/>
    <n v="53015"/>
    <n v="10020"/>
    <d v="2013-02-07T00:00:00"/>
    <x v="4"/>
  </r>
  <r>
    <s v="DOTM1"/>
    <s v="0000119210"/>
    <x v="0"/>
    <x v="3"/>
    <n v="1"/>
    <n v="1"/>
    <x v="12"/>
    <x v="4"/>
    <m/>
    <x v="0"/>
    <n v="53015"/>
    <n v="10020"/>
    <d v="2013-02-05T00:00:00"/>
    <x v="2"/>
  </r>
  <r>
    <s v="DOTM1"/>
    <s v="0000119210"/>
    <x v="0"/>
    <x v="3"/>
    <n v="2"/>
    <n v="1"/>
    <x v="13"/>
    <x v="4"/>
    <m/>
    <x v="0"/>
    <n v="53015"/>
    <n v="10020"/>
    <d v="2013-02-05T00:00:00"/>
    <x v="2"/>
  </r>
  <r>
    <s v="DOTM1"/>
    <s v="0000119211"/>
    <x v="0"/>
    <x v="4"/>
    <n v="1"/>
    <n v="1"/>
    <x v="14"/>
    <x v="7"/>
    <n v="560153"/>
    <x v="0"/>
    <n v="54100"/>
    <n v="10020"/>
    <d v="2013-02-06T00:00:00"/>
    <x v="5"/>
  </r>
  <r>
    <s v="DOTM1"/>
    <s v="0000119212"/>
    <x v="0"/>
    <x v="5"/>
    <n v="1"/>
    <n v="1"/>
    <x v="15"/>
    <x v="8"/>
    <n v="558405"/>
    <x v="0"/>
    <n v="53015"/>
    <n v="10020"/>
    <d v="2013-02-01T00:00:00"/>
    <x v="6"/>
  </r>
  <r>
    <s v="DOTM1"/>
    <s v="0000119213"/>
    <x v="0"/>
    <x v="6"/>
    <n v="1"/>
    <n v="1"/>
    <x v="16"/>
    <x v="9"/>
    <n v="559795"/>
    <x v="0"/>
    <n v="53015"/>
    <n v="10020"/>
    <d v="2013-02-08T00:00:00"/>
    <x v="0"/>
  </r>
  <r>
    <s v="DOTM1"/>
    <s v="0000119214"/>
    <x v="0"/>
    <x v="7"/>
    <n v="1"/>
    <n v="1"/>
    <x v="17"/>
    <x v="10"/>
    <n v="560519"/>
    <x v="0"/>
    <n v="54070"/>
    <n v="10020"/>
    <d v="2013-02-05T00:00:00"/>
    <x v="4"/>
  </r>
  <r>
    <s v="DOTM1"/>
    <s v="0000119215"/>
    <x v="0"/>
    <x v="8"/>
    <n v="1"/>
    <n v="1"/>
    <x v="18"/>
    <x v="11"/>
    <n v="560917"/>
    <x v="0"/>
    <n v="53015"/>
    <n v="10020"/>
    <d v="2013-02-21T00:00:00"/>
    <x v="7"/>
  </r>
  <r>
    <s v="DOTM1"/>
    <s v="0000119216"/>
    <x v="0"/>
    <x v="9"/>
    <n v="1"/>
    <n v="1"/>
    <x v="19"/>
    <x v="12"/>
    <n v="560787"/>
    <x v="0"/>
    <n v="53012"/>
    <n v="10020"/>
    <d v="2013-01-31T00:00:00"/>
    <x v="4"/>
  </r>
  <r>
    <s v="DOTM1"/>
    <s v="0000119216"/>
    <x v="0"/>
    <x v="9"/>
    <n v="2"/>
    <n v="1"/>
    <x v="20"/>
    <x v="13"/>
    <n v="560787"/>
    <x v="0"/>
    <n v="53015"/>
    <n v="10020"/>
    <d v="2013-01-31T00:00:00"/>
    <x v="4"/>
  </r>
  <r>
    <s v="DOTM1"/>
    <s v="0000119217"/>
    <x v="1"/>
    <x v="10"/>
    <n v="1"/>
    <n v="1"/>
    <x v="21"/>
    <x v="14"/>
    <n v="558246"/>
    <x v="0"/>
    <n v="51580"/>
    <n v="10020"/>
    <d v="2013-01-31T00:00:00"/>
    <x v="8"/>
  </r>
  <r>
    <s v="DOTM1"/>
    <s v="0000119218"/>
    <x v="1"/>
    <x v="11"/>
    <n v="1"/>
    <n v="1"/>
    <x v="22"/>
    <x v="4"/>
    <m/>
    <x v="0"/>
    <n v="53015"/>
    <n v="10020"/>
    <d v="2013-02-17T00:00:00"/>
    <x v="2"/>
  </r>
  <r>
    <s v="DOTM1"/>
    <s v="0000119219"/>
    <x v="1"/>
    <x v="11"/>
    <n v="1"/>
    <n v="1"/>
    <x v="23"/>
    <x v="4"/>
    <m/>
    <x v="0"/>
    <n v="53015"/>
    <n v="10020"/>
    <d v="2013-02-17T00:00:00"/>
    <x v="2"/>
  </r>
  <r>
    <s v="DOTM1"/>
    <s v="0000119220"/>
    <x v="1"/>
    <x v="12"/>
    <n v="1"/>
    <n v="1"/>
    <x v="24"/>
    <x v="15"/>
    <n v="559788"/>
    <x v="1"/>
    <n v="54070"/>
    <n v="40001"/>
    <d v="2013-02-01T00:00:00"/>
    <x v="0"/>
  </r>
  <r>
    <s v="DOTM1"/>
    <s v="0000119220"/>
    <x v="1"/>
    <x v="12"/>
    <n v="2"/>
    <n v="1"/>
    <x v="25"/>
    <x v="16"/>
    <n v="559788"/>
    <x v="1"/>
    <n v="54070"/>
    <n v="40001"/>
    <d v="2013-02-01T00:00:00"/>
    <x v="0"/>
  </r>
  <r>
    <s v="DOTM1"/>
    <s v="0000119221"/>
    <x v="1"/>
    <x v="13"/>
    <n v="1"/>
    <n v="1"/>
    <x v="26"/>
    <x v="17"/>
    <n v="560130"/>
    <x v="0"/>
    <n v="53015"/>
    <n v="10020"/>
    <d v="2013-02-09T00:00:00"/>
    <x v="5"/>
  </r>
  <r>
    <s v="DOTM1"/>
    <s v="0000119223"/>
    <x v="1"/>
    <x v="13"/>
    <n v="1"/>
    <n v="1"/>
    <x v="27"/>
    <x v="18"/>
    <n v="560479"/>
    <x v="0"/>
    <n v="53015"/>
    <n v="10020"/>
    <d v="2013-02-09T00:00:00"/>
    <x v="4"/>
  </r>
  <r>
    <s v="DOTM1"/>
    <s v="0000119223"/>
    <x v="1"/>
    <x v="13"/>
    <n v="2"/>
    <n v="1"/>
    <x v="28"/>
    <x v="19"/>
    <n v="560479"/>
    <x v="0"/>
    <n v="53015"/>
    <n v="10020"/>
    <d v="2013-02-07T00:00:00"/>
    <x v="4"/>
  </r>
  <r>
    <s v="DOTM1"/>
    <s v="0000119225"/>
    <x v="1"/>
    <x v="14"/>
    <n v="1"/>
    <n v="1"/>
    <x v="29"/>
    <x v="20"/>
    <n v="559004"/>
    <x v="2"/>
    <n v="55050"/>
    <n v="20559"/>
    <d v="2013-02-07T00:00:00"/>
    <x v="3"/>
  </r>
  <r>
    <s v="DOTM1"/>
    <s v="0000119228"/>
    <x v="1"/>
    <x v="15"/>
    <n v="2"/>
    <n v="1"/>
    <x v="30"/>
    <x v="4"/>
    <m/>
    <x v="3"/>
    <n v="55850"/>
    <n v="40001"/>
    <d v="2013-02-11T00:00:00"/>
    <x v="2"/>
  </r>
  <r>
    <s v="DOTM1"/>
    <s v="0000119228"/>
    <x v="1"/>
    <x v="15"/>
    <n v="1"/>
    <n v="1"/>
    <x v="31"/>
    <x v="4"/>
    <m/>
    <x v="3"/>
    <n v="55850"/>
    <n v="40001"/>
    <d v="2013-02-11T00:00:00"/>
    <x v="2"/>
  </r>
  <r>
    <s v="DOTM1"/>
    <s v="0000119228"/>
    <x v="1"/>
    <x v="15"/>
    <n v="2"/>
    <n v="1"/>
    <x v="30"/>
    <x v="21"/>
    <n v="559611"/>
    <x v="3"/>
    <n v="55850"/>
    <n v="40001"/>
    <d v="2013-02-11T00:00:00"/>
    <x v="0"/>
  </r>
  <r>
    <s v="DOTM1"/>
    <s v="0000119228"/>
    <x v="1"/>
    <x v="15"/>
    <n v="1"/>
    <n v="1"/>
    <x v="31"/>
    <x v="22"/>
    <n v="559611"/>
    <x v="3"/>
    <n v="55850"/>
    <n v="40001"/>
    <d v="2013-02-11T00:00:00"/>
    <x v="0"/>
  </r>
  <r>
    <s v="DOTM1"/>
    <s v="0000119229"/>
    <x v="2"/>
    <x v="16"/>
    <n v="14"/>
    <n v="1"/>
    <x v="32"/>
    <x v="4"/>
    <m/>
    <x v="0"/>
    <n v="53402"/>
    <n v="10020"/>
    <d v="2013-02-08T00:00:00"/>
    <x v="2"/>
  </r>
  <r>
    <s v="DOTM1"/>
    <s v="0000119229"/>
    <x v="2"/>
    <x v="16"/>
    <n v="16"/>
    <n v="1"/>
    <x v="33"/>
    <x v="4"/>
    <m/>
    <x v="0"/>
    <n v="53402"/>
    <n v="10020"/>
    <d v="2013-02-08T00:00:00"/>
    <x v="2"/>
  </r>
  <r>
    <s v="DOTM1"/>
    <s v="0000119229"/>
    <x v="2"/>
    <x v="16"/>
    <n v="16"/>
    <n v="2"/>
    <x v="33"/>
    <x v="4"/>
    <m/>
    <x v="0"/>
    <n v="53402"/>
    <n v="10020"/>
    <d v="2013-02-08T00:00:00"/>
    <x v="2"/>
  </r>
  <r>
    <s v="DOTM1"/>
    <s v="0000119229"/>
    <x v="2"/>
    <x v="16"/>
    <n v="6"/>
    <n v="1"/>
    <x v="34"/>
    <x v="4"/>
    <m/>
    <x v="0"/>
    <n v="53402"/>
    <n v="10020"/>
    <d v="2013-02-08T00:00:00"/>
    <x v="2"/>
  </r>
  <r>
    <s v="DOTM1"/>
    <s v="0000119229"/>
    <x v="2"/>
    <x v="16"/>
    <n v="7"/>
    <n v="1"/>
    <x v="35"/>
    <x v="4"/>
    <m/>
    <x v="0"/>
    <n v="53402"/>
    <n v="10020"/>
    <d v="2013-02-08T00:00:00"/>
    <x v="2"/>
  </r>
  <r>
    <s v="DOTM1"/>
    <s v="0000119229"/>
    <x v="2"/>
    <x v="16"/>
    <n v="8"/>
    <n v="1"/>
    <x v="36"/>
    <x v="4"/>
    <m/>
    <x v="0"/>
    <n v="53402"/>
    <n v="10020"/>
    <d v="2013-02-08T00:00:00"/>
    <x v="2"/>
  </r>
  <r>
    <s v="DOTM1"/>
    <s v="0000119229"/>
    <x v="2"/>
    <x v="16"/>
    <n v="9"/>
    <n v="1"/>
    <x v="37"/>
    <x v="4"/>
    <m/>
    <x v="0"/>
    <n v="53402"/>
    <n v="10020"/>
    <d v="2013-02-08T00:00:00"/>
    <x v="2"/>
  </r>
  <r>
    <s v="DOTM1"/>
    <s v="0000119229"/>
    <x v="2"/>
    <x v="16"/>
    <n v="10"/>
    <n v="1"/>
    <x v="38"/>
    <x v="4"/>
    <m/>
    <x v="0"/>
    <n v="53402"/>
    <n v="10020"/>
    <d v="2013-02-08T00:00:00"/>
    <x v="2"/>
  </r>
  <r>
    <s v="DOTM1"/>
    <s v="0000119229"/>
    <x v="2"/>
    <x v="16"/>
    <n v="12"/>
    <n v="1"/>
    <x v="39"/>
    <x v="4"/>
    <m/>
    <x v="0"/>
    <n v="53402"/>
    <n v="10020"/>
    <d v="2013-02-08T00:00:00"/>
    <x v="2"/>
  </r>
  <r>
    <s v="DOTM1"/>
    <s v="0000119229"/>
    <x v="2"/>
    <x v="16"/>
    <n v="11"/>
    <n v="1"/>
    <x v="40"/>
    <x v="4"/>
    <m/>
    <x v="0"/>
    <n v="53402"/>
    <n v="10020"/>
    <d v="2013-02-08T00:00:00"/>
    <x v="2"/>
  </r>
  <r>
    <s v="DOTM1"/>
    <s v="0000119229"/>
    <x v="2"/>
    <x v="16"/>
    <n v="15"/>
    <n v="1"/>
    <x v="41"/>
    <x v="4"/>
    <m/>
    <x v="0"/>
    <n v="53402"/>
    <n v="10020"/>
    <d v="2013-02-08T00:00:00"/>
    <x v="2"/>
  </r>
  <r>
    <s v="DOTM1"/>
    <s v="0000119229"/>
    <x v="2"/>
    <x v="16"/>
    <n v="5"/>
    <n v="1"/>
    <x v="42"/>
    <x v="4"/>
    <m/>
    <x v="0"/>
    <n v="53402"/>
    <n v="10020"/>
    <d v="2013-02-08T00:00:00"/>
    <x v="2"/>
  </r>
  <r>
    <s v="DOTM1"/>
    <s v="0000119229"/>
    <x v="2"/>
    <x v="16"/>
    <n v="17"/>
    <n v="1"/>
    <x v="43"/>
    <x v="4"/>
    <m/>
    <x v="0"/>
    <n v="53402"/>
    <n v="10020"/>
    <d v="2013-02-08T00:00:00"/>
    <x v="2"/>
  </r>
  <r>
    <s v="DOTM1"/>
    <s v="0000119229"/>
    <x v="2"/>
    <x v="16"/>
    <n v="1"/>
    <n v="1"/>
    <x v="44"/>
    <x v="4"/>
    <m/>
    <x v="0"/>
    <n v="53402"/>
    <n v="10020"/>
    <d v="2013-02-08T00:00:00"/>
    <x v="2"/>
  </r>
  <r>
    <s v="DOTM1"/>
    <s v="0000119229"/>
    <x v="2"/>
    <x v="16"/>
    <n v="13"/>
    <n v="1"/>
    <x v="45"/>
    <x v="4"/>
    <m/>
    <x v="0"/>
    <n v="53402"/>
    <n v="10020"/>
    <d v="2013-02-08T00:00:00"/>
    <x v="2"/>
  </r>
  <r>
    <s v="DOTM1"/>
    <s v="0000119229"/>
    <x v="2"/>
    <x v="16"/>
    <n v="3"/>
    <n v="1"/>
    <x v="46"/>
    <x v="4"/>
    <m/>
    <x v="0"/>
    <n v="53402"/>
    <n v="10020"/>
    <d v="2013-02-08T00:00:00"/>
    <x v="2"/>
  </r>
  <r>
    <s v="DOTM1"/>
    <s v="0000119229"/>
    <x v="2"/>
    <x v="16"/>
    <n v="4"/>
    <n v="1"/>
    <x v="47"/>
    <x v="4"/>
    <m/>
    <x v="0"/>
    <n v="53402"/>
    <n v="10020"/>
    <d v="2013-02-08T00:00:00"/>
    <x v="2"/>
  </r>
  <r>
    <s v="DOTM1"/>
    <s v="0000119229"/>
    <x v="2"/>
    <x v="16"/>
    <n v="2"/>
    <n v="1"/>
    <x v="48"/>
    <x v="4"/>
    <m/>
    <x v="0"/>
    <n v="53402"/>
    <n v="10020"/>
    <d v="2013-02-08T00:00:00"/>
    <x v="2"/>
  </r>
  <r>
    <s v="DOTM1"/>
    <s v="0000119230"/>
    <x v="1"/>
    <x v="16"/>
    <n v="1"/>
    <n v="1"/>
    <x v="49"/>
    <x v="23"/>
    <n v="559754"/>
    <x v="0"/>
    <n v="54071"/>
    <n v="10020"/>
    <d v="2013-02-01T00:00:00"/>
    <x v="0"/>
  </r>
  <r>
    <s v="DOTM1"/>
    <s v="0000119231"/>
    <x v="1"/>
    <x v="0"/>
    <n v="3"/>
    <n v="1"/>
    <x v="50"/>
    <x v="24"/>
    <n v="559260"/>
    <x v="0"/>
    <n v="53015"/>
    <n v="10020"/>
    <d v="2013-02-11T00:00:00"/>
    <x v="1"/>
  </r>
  <r>
    <s v="DOTM1"/>
    <s v="0000119231"/>
    <x v="1"/>
    <x v="0"/>
    <n v="5"/>
    <n v="1"/>
    <x v="51"/>
    <x v="25"/>
    <n v="559260"/>
    <x v="0"/>
    <n v="54070"/>
    <n v="10020"/>
    <d v="2013-02-11T00:00:00"/>
    <x v="1"/>
  </r>
  <r>
    <s v="DOTM1"/>
    <s v="0000119231"/>
    <x v="1"/>
    <x v="0"/>
    <n v="1"/>
    <n v="1"/>
    <x v="52"/>
    <x v="26"/>
    <n v="559260"/>
    <x v="0"/>
    <n v="53015"/>
    <n v="10020"/>
    <d v="2013-02-11T00:00:00"/>
    <x v="1"/>
  </r>
  <r>
    <s v="DOTM1"/>
    <s v="0000119231"/>
    <x v="1"/>
    <x v="0"/>
    <n v="2"/>
    <n v="1"/>
    <x v="53"/>
    <x v="27"/>
    <n v="559260"/>
    <x v="0"/>
    <n v="53015"/>
    <n v="10020"/>
    <d v="2013-02-11T00:00:00"/>
    <x v="1"/>
  </r>
  <r>
    <s v="DOTM1"/>
    <s v="0000119231"/>
    <x v="1"/>
    <x v="0"/>
    <n v="4"/>
    <n v="1"/>
    <x v="54"/>
    <x v="28"/>
    <n v="559260"/>
    <x v="0"/>
    <n v="53015"/>
    <n v="10020"/>
    <d v="2013-02-11T00:00:00"/>
    <x v="1"/>
  </r>
  <r>
    <s v="DOTM1"/>
    <s v="0000119232"/>
    <x v="1"/>
    <x v="0"/>
    <n v="7"/>
    <n v="1"/>
    <x v="55"/>
    <x v="29"/>
    <n v="559254"/>
    <x v="0"/>
    <n v="53406"/>
    <n v="10020"/>
    <d v="2013-02-11T00:00:00"/>
    <x v="1"/>
  </r>
  <r>
    <s v="DOTM1"/>
    <s v="0000119232"/>
    <x v="1"/>
    <x v="0"/>
    <n v="6"/>
    <n v="1"/>
    <x v="56"/>
    <x v="30"/>
    <n v="559254"/>
    <x v="0"/>
    <n v="53406"/>
    <n v="10020"/>
    <d v="2013-02-11T00:00:00"/>
    <x v="1"/>
  </r>
  <r>
    <s v="DOTM1"/>
    <s v="0000119232"/>
    <x v="1"/>
    <x v="0"/>
    <n v="5"/>
    <n v="1"/>
    <x v="57"/>
    <x v="31"/>
    <n v="559254"/>
    <x v="0"/>
    <n v="53406"/>
    <n v="10020"/>
    <d v="2013-02-11T00:00:00"/>
    <x v="1"/>
  </r>
  <r>
    <s v="DOTM1"/>
    <s v="0000119232"/>
    <x v="1"/>
    <x v="0"/>
    <n v="4"/>
    <n v="1"/>
    <x v="58"/>
    <x v="32"/>
    <n v="559254"/>
    <x v="0"/>
    <n v="53406"/>
    <n v="10020"/>
    <d v="2013-02-11T00:00:00"/>
    <x v="1"/>
  </r>
  <r>
    <s v="DOTM1"/>
    <s v="0000119232"/>
    <x v="1"/>
    <x v="0"/>
    <n v="2"/>
    <n v="1"/>
    <x v="59"/>
    <x v="33"/>
    <n v="559254"/>
    <x v="0"/>
    <n v="53015"/>
    <n v="10020"/>
    <d v="2013-02-11T00:00:00"/>
    <x v="1"/>
  </r>
  <r>
    <s v="DOTM1"/>
    <s v="0000119232"/>
    <x v="1"/>
    <x v="0"/>
    <n v="1"/>
    <n v="1"/>
    <x v="60"/>
    <x v="34"/>
    <n v="559254"/>
    <x v="0"/>
    <n v="53015"/>
    <n v="10020"/>
    <d v="2013-02-11T00:00:00"/>
    <x v="1"/>
  </r>
  <r>
    <s v="DOTM1"/>
    <s v="0000119232"/>
    <x v="1"/>
    <x v="0"/>
    <n v="3"/>
    <n v="1"/>
    <x v="61"/>
    <x v="35"/>
    <n v="559254"/>
    <x v="0"/>
    <n v="54120"/>
    <n v="10020"/>
    <d v="2013-02-11T00:00:00"/>
    <x v="1"/>
  </r>
  <r>
    <s v="DOTM1"/>
    <s v="0000119233"/>
    <x v="1"/>
    <x v="0"/>
    <n v="1"/>
    <n v="1"/>
    <x v="62"/>
    <x v="36"/>
    <n v="559600"/>
    <x v="0"/>
    <n v="53015"/>
    <n v="10020"/>
    <d v="2013-02-06T00:00:00"/>
    <x v="0"/>
  </r>
  <r>
    <s v="DOTM1"/>
    <s v="0000119233"/>
    <x v="1"/>
    <x v="0"/>
    <n v="2"/>
    <n v="1"/>
    <x v="63"/>
    <x v="37"/>
    <n v="559600"/>
    <x v="0"/>
    <n v="53015"/>
    <n v="10020"/>
    <d v="2013-02-06T00:00:00"/>
    <x v="0"/>
  </r>
  <r>
    <s v="DOTM1"/>
    <s v="0000119234"/>
    <x v="3"/>
    <x v="2"/>
    <n v="1"/>
    <n v="1"/>
    <x v="64"/>
    <x v="4"/>
    <m/>
    <x v="0"/>
    <n v="53015"/>
    <n v="10020"/>
    <d v="2013-02-07T00:00:00"/>
    <x v="2"/>
  </r>
  <r>
    <s v="DOTM1"/>
    <s v="0000119234"/>
    <x v="3"/>
    <x v="2"/>
    <n v="2"/>
    <n v="1"/>
    <x v="65"/>
    <x v="4"/>
    <m/>
    <x v="0"/>
    <n v="53015"/>
    <n v="10020"/>
    <d v="2013-02-07T00:00:00"/>
    <x v="2"/>
  </r>
  <r>
    <s v="DOTM1"/>
    <s v="0000119235"/>
    <x v="3"/>
    <x v="17"/>
    <n v="1"/>
    <n v="1"/>
    <x v="66"/>
    <x v="38"/>
    <n v="560808"/>
    <x v="0"/>
    <n v="53402"/>
    <n v="10020"/>
    <d v="2013-02-06T00:00:00"/>
    <x v="7"/>
  </r>
  <r>
    <s v="DOTM1"/>
    <s v="0000119239"/>
    <x v="3"/>
    <x v="18"/>
    <n v="1"/>
    <n v="1"/>
    <x v="67"/>
    <x v="39"/>
    <n v="559819"/>
    <x v="0"/>
    <n v="53015"/>
    <n v="10020"/>
    <d v="2013-02-07T00:00:00"/>
    <x v="0"/>
  </r>
  <r>
    <s v="DOTM1"/>
    <s v="0000119240"/>
    <x v="3"/>
    <x v="19"/>
    <n v="1"/>
    <n v="1"/>
    <x v="68"/>
    <x v="40"/>
    <n v="560112"/>
    <x v="0"/>
    <n v="53406"/>
    <n v="10020"/>
    <d v="2013-02-05T00:00:00"/>
    <x v="5"/>
  </r>
  <r>
    <s v="DOTM1"/>
    <s v="0000119242"/>
    <x v="3"/>
    <x v="20"/>
    <n v="2"/>
    <n v="1"/>
    <x v="69"/>
    <x v="4"/>
    <m/>
    <x v="0"/>
    <n v="53401"/>
    <n v="10020"/>
    <d v="2013-02-07T00:00:00"/>
    <x v="2"/>
  </r>
  <r>
    <s v="DOTM1"/>
    <s v="0000119242"/>
    <x v="3"/>
    <x v="20"/>
    <n v="3"/>
    <n v="1"/>
    <x v="70"/>
    <x v="4"/>
    <m/>
    <x v="0"/>
    <n v="53401"/>
    <n v="10020"/>
    <d v="2013-02-07T00:00:00"/>
    <x v="2"/>
  </r>
  <r>
    <s v="DOTM1"/>
    <s v="0000119288"/>
    <x v="1"/>
    <x v="21"/>
    <n v="1"/>
    <n v="1"/>
    <x v="71"/>
    <x v="41"/>
    <n v="560172"/>
    <x v="0"/>
    <n v="54060"/>
    <n v="10020"/>
    <d v="2013-02-05T00:00:00"/>
    <x v="5"/>
  </r>
  <r>
    <s v="DOTM1"/>
    <s v="0000119296"/>
    <x v="4"/>
    <x v="22"/>
    <n v="1"/>
    <n v="1"/>
    <x v="72"/>
    <x v="42"/>
    <n v="560951"/>
    <x v="0"/>
    <n v="53015"/>
    <n v="10020"/>
    <d v="2013-02-05T00:00:00"/>
    <x v="7"/>
  </r>
  <r>
    <s v="DOTM1"/>
    <s v="0000119297"/>
    <x v="4"/>
    <x v="23"/>
    <n v="2"/>
    <n v="1"/>
    <x v="73"/>
    <x v="43"/>
    <n v="560955"/>
    <x v="0"/>
    <n v="53015"/>
    <n v="10020"/>
    <d v="2013-02-06T00:00:00"/>
    <x v="7"/>
  </r>
  <r>
    <s v="DOTM1"/>
    <s v="0000119297"/>
    <x v="4"/>
    <x v="23"/>
    <n v="1"/>
    <n v="1"/>
    <x v="74"/>
    <x v="44"/>
    <n v="560955"/>
    <x v="0"/>
    <n v="53012"/>
    <n v="10020"/>
    <d v="2013-02-06T00:00:00"/>
    <x v="7"/>
  </r>
  <r>
    <s v="DOTM1"/>
    <s v="0000119297"/>
    <x v="4"/>
    <x v="23"/>
    <n v="3"/>
    <n v="1"/>
    <x v="75"/>
    <x v="45"/>
    <n v="560955"/>
    <x v="0"/>
    <n v="53015"/>
    <n v="10020"/>
    <d v="2013-02-06T00:00:00"/>
    <x v="7"/>
  </r>
  <r>
    <s v="DOTM1"/>
    <s v="0000119298"/>
    <x v="4"/>
    <x v="24"/>
    <n v="1"/>
    <n v="1"/>
    <x v="76"/>
    <x v="46"/>
    <n v="558725"/>
    <x v="0"/>
    <n v="53401"/>
    <n v="10020"/>
    <d v="2013-02-11T00:00:00"/>
    <x v="3"/>
  </r>
  <r>
    <s v="DOTM1"/>
    <s v="0000119299"/>
    <x v="4"/>
    <x v="16"/>
    <n v="2"/>
    <n v="1"/>
    <x v="77"/>
    <x v="47"/>
    <n v="559750"/>
    <x v="0"/>
    <n v="53402"/>
    <n v="10020"/>
    <d v="2013-02-11T00:00:00"/>
    <x v="0"/>
  </r>
  <r>
    <s v="DOTM1"/>
    <s v="0000119299"/>
    <x v="4"/>
    <x v="16"/>
    <n v="1"/>
    <n v="1"/>
    <x v="78"/>
    <x v="48"/>
    <n v="559750"/>
    <x v="0"/>
    <n v="53402"/>
    <n v="10020"/>
    <d v="2013-02-11T00:00:00"/>
    <x v="0"/>
  </r>
  <r>
    <s v="DOTM1"/>
    <s v="0000119300"/>
    <x v="4"/>
    <x v="16"/>
    <n v="1"/>
    <n v="1"/>
    <x v="79"/>
    <x v="49"/>
    <n v="559751"/>
    <x v="0"/>
    <n v="53402"/>
    <n v="10020"/>
    <d v="2013-02-13T00:00:00"/>
    <x v="0"/>
  </r>
  <r>
    <s v="DOTM1"/>
    <s v="0000119300"/>
    <x v="4"/>
    <x v="16"/>
    <n v="2"/>
    <n v="1"/>
    <x v="80"/>
    <x v="50"/>
    <n v="559751"/>
    <x v="0"/>
    <n v="53402"/>
    <n v="10020"/>
    <d v="2013-02-13T00:00:00"/>
    <x v="0"/>
  </r>
  <r>
    <s v="DOTM1"/>
    <s v="0000119300"/>
    <x v="4"/>
    <x v="16"/>
    <n v="3"/>
    <n v="1"/>
    <x v="81"/>
    <x v="51"/>
    <n v="559751"/>
    <x v="0"/>
    <n v="53402"/>
    <n v="10020"/>
    <d v="2013-02-13T00:00:00"/>
    <x v="0"/>
  </r>
  <r>
    <s v="DOTM1"/>
    <s v="0000119301"/>
    <x v="4"/>
    <x v="25"/>
    <n v="1"/>
    <n v="1"/>
    <x v="82"/>
    <x v="52"/>
    <n v="560735"/>
    <x v="0"/>
    <n v="53402"/>
    <n v="10020"/>
    <d v="2013-02-13T00:00:00"/>
    <x v="4"/>
  </r>
  <r>
    <s v="DOTM1"/>
    <s v="0000119302"/>
    <x v="4"/>
    <x v="5"/>
    <n v="1"/>
    <n v="1"/>
    <x v="83"/>
    <x v="53"/>
    <n v="559789"/>
    <x v="0"/>
    <n v="53015"/>
    <n v="10020"/>
    <d v="2013-02-07T00:00:00"/>
    <x v="0"/>
  </r>
  <r>
    <s v="DOTM1"/>
    <s v="0000119302"/>
    <x v="4"/>
    <x v="5"/>
    <n v="2"/>
    <n v="1"/>
    <x v="84"/>
    <x v="54"/>
    <n v="559789"/>
    <x v="0"/>
    <n v="53015"/>
    <n v="10020"/>
    <d v="2013-02-07T00:00:00"/>
    <x v="0"/>
  </r>
  <r>
    <s v="DOTM1"/>
    <s v="0000119303"/>
    <x v="4"/>
    <x v="26"/>
    <n v="1"/>
    <n v="1"/>
    <x v="85"/>
    <x v="4"/>
    <m/>
    <x v="0"/>
    <n v="54100"/>
    <n v="10020"/>
    <d v="2013-02-14T00:00:00"/>
    <x v="2"/>
  </r>
  <r>
    <s v="DOTM1"/>
    <s v="0000119304"/>
    <x v="4"/>
    <x v="27"/>
    <n v="1"/>
    <n v="1"/>
    <x v="86"/>
    <x v="55"/>
    <n v="559806"/>
    <x v="0"/>
    <n v="53015"/>
    <n v="10020"/>
    <d v="2013-02-07T00:00:00"/>
    <x v="0"/>
  </r>
  <r>
    <s v="DOTM1"/>
    <s v="0000119305"/>
    <x v="4"/>
    <x v="28"/>
    <n v="2"/>
    <n v="1"/>
    <x v="87"/>
    <x v="56"/>
    <n v="558916"/>
    <x v="0"/>
    <n v="53401"/>
    <n v="10020"/>
    <d v="2013-02-11T00:00:00"/>
    <x v="3"/>
  </r>
  <r>
    <s v="DOTM1"/>
    <s v="0000119305"/>
    <x v="4"/>
    <x v="28"/>
    <n v="1"/>
    <n v="1"/>
    <x v="88"/>
    <x v="57"/>
    <n v="558913"/>
    <x v="0"/>
    <n v="53401"/>
    <n v="10020"/>
    <d v="2013-02-11T00:00:00"/>
    <x v="3"/>
  </r>
  <r>
    <s v="DOTM1"/>
    <s v="0000119305"/>
    <x v="4"/>
    <x v="28"/>
    <n v="1"/>
    <n v="1"/>
    <x v="88"/>
    <x v="58"/>
    <n v="558914"/>
    <x v="0"/>
    <n v="53401"/>
    <n v="10020"/>
    <d v="2013-02-11T00:00:00"/>
    <x v="3"/>
  </r>
  <r>
    <s v="DOTM1"/>
    <s v="0000119305"/>
    <x v="4"/>
    <x v="28"/>
    <n v="1"/>
    <n v="1"/>
    <x v="88"/>
    <x v="59"/>
    <n v="560068"/>
    <x v="0"/>
    <n v="53401"/>
    <n v="10020"/>
    <d v="2013-02-11T00:00:00"/>
    <x v="5"/>
  </r>
  <r>
    <s v="DOTM1"/>
    <s v="0000119305"/>
    <x v="4"/>
    <x v="28"/>
    <n v="1"/>
    <n v="1"/>
    <x v="88"/>
    <x v="60"/>
    <n v="558916"/>
    <x v="0"/>
    <n v="53401"/>
    <n v="10020"/>
    <d v="2013-02-11T00:00:00"/>
    <x v="3"/>
  </r>
  <r>
    <s v="DOTM1"/>
    <s v="0000119306"/>
    <x v="4"/>
    <x v="28"/>
    <n v="1"/>
    <n v="1"/>
    <x v="89"/>
    <x v="61"/>
    <n v="558905"/>
    <x v="0"/>
    <n v="53401"/>
    <n v="10020"/>
    <d v="2013-02-11T00:00:00"/>
    <x v="3"/>
  </r>
  <r>
    <s v="DOTM1"/>
    <s v="0000119306"/>
    <x v="4"/>
    <x v="28"/>
    <n v="1"/>
    <n v="1"/>
    <x v="89"/>
    <x v="62"/>
    <n v="558910"/>
    <x v="0"/>
    <n v="53401"/>
    <n v="10020"/>
    <d v="2013-02-11T00:00:00"/>
    <x v="3"/>
  </r>
  <r>
    <s v="DOTM1"/>
    <s v="0000119306"/>
    <x v="4"/>
    <x v="28"/>
    <n v="1"/>
    <n v="1"/>
    <x v="89"/>
    <x v="63"/>
    <n v="558907"/>
    <x v="0"/>
    <n v="53401"/>
    <n v="10020"/>
    <d v="2013-02-11T00:00:00"/>
    <x v="3"/>
  </r>
  <r>
    <s v="DOTM1"/>
    <s v="0000119306"/>
    <x v="4"/>
    <x v="28"/>
    <n v="1"/>
    <n v="1"/>
    <x v="89"/>
    <x v="64"/>
    <n v="558912"/>
    <x v="0"/>
    <n v="53401"/>
    <n v="10020"/>
    <d v="2013-02-11T00:00:00"/>
    <x v="3"/>
  </r>
  <r>
    <s v="DOTM1"/>
    <s v="0000119306"/>
    <x v="4"/>
    <x v="28"/>
    <n v="1"/>
    <n v="1"/>
    <x v="89"/>
    <x v="65"/>
    <n v="558909"/>
    <x v="0"/>
    <n v="53401"/>
    <n v="10020"/>
    <d v="2013-02-11T00:00:00"/>
    <x v="3"/>
  </r>
  <r>
    <s v="DOTM1"/>
    <s v="0000119307"/>
    <x v="4"/>
    <x v="29"/>
    <n v="1"/>
    <n v="1"/>
    <x v="90"/>
    <x v="66"/>
    <n v="559783"/>
    <x v="0"/>
    <n v="53401"/>
    <n v="10020"/>
    <d v="2013-02-11T00:00:00"/>
    <x v="0"/>
  </r>
  <r>
    <s v="DOTM1"/>
    <s v="0000119307"/>
    <x v="4"/>
    <x v="29"/>
    <n v="1"/>
    <n v="1"/>
    <x v="90"/>
    <x v="67"/>
    <n v="559782"/>
    <x v="0"/>
    <n v="53401"/>
    <n v="10020"/>
    <d v="2013-02-11T00:00:00"/>
    <x v="0"/>
  </r>
  <r>
    <s v="DOTM1"/>
    <s v="0000119308"/>
    <x v="4"/>
    <x v="16"/>
    <n v="3"/>
    <n v="1"/>
    <x v="91"/>
    <x v="68"/>
    <n v="559747"/>
    <x v="0"/>
    <n v="53402"/>
    <n v="10020"/>
    <d v="2013-02-12T00:00:00"/>
    <x v="0"/>
  </r>
  <r>
    <s v="DOTM1"/>
    <s v="0000119309"/>
    <x v="4"/>
    <x v="16"/>
    <n v="1"/>
    <n v="1"/>
    <x v="92"/>
    <x v="4"/>
    <m/>
    <x v="0"/>
    <n v="53402"/>
    <n v="10020"/>
    <d v="2013-02-11T00:00:00"/>
    <x v="2"/>
  </r>
  <r>
    <s v="DOTM1"/>
    <s v="0000119310"/>
    <x v="4"/>
    <x v="30"/>
    <n v="2"/>
    <n v="1"/>
    <x v="93"/>
    <x v="69"/>
    <n v="559314"/>
    <x v="0"/>
    <n v="53015"/>
    <n v="10020"/>
    <d v="2013-02-15T00:00:00"/>
    <x v="1"/>
  </r>
  <r>
    <s v="DOTM1"/>
    <s v="0000119310"/>
    <x v="4"/>
    <x v="30"/>
    <n v="1"/>
    <n v="1"/>
    <x v="94"/>
    <x v="70"/>
    <n v="559314"/>
    <x v="0"/>
    <n v="53015"/>
    <n v="10020"/>
    <d v="2013-02-15T00:00:00"/>
    <x v="1"/>
  </r>
  <r>
    <s v="DOTM1"/>
    <s v="0000119311"/>
    <x v="4"/>
    <x v="30"/>
    <n v="2"/>
    <n v="1"/>
    <x v="95"/>
    <x v="71"/>
    <n v="559313"/>
    <x v="0"/>
    <n v="53013"/>
    <n v="10020"/>
    <d v="2013-02-11T00:00:00"/>
    <x v="1"/>
  </r>
  <r>
    <s v="DOTM1"/>
    <s v="0000119311"/>
    <x v="4"/>
    <x v="30"/>
    <n v="1"/>
    <n v="1"/>
    <x v="96"/>
    <x v="72"/>
    <n v="559313"/>
    <x v="0"/>
    <n v="53013"/>
    <n v="10020"/>
    <d v="2013-02-11T00:00:00"/>
    <x v="1"/>
  </r>
  <r>
    <s v="DOTM1"/>
    <s v="0000119312"/>
    <x v="4"/>
    <x v="30"/>
    <n v="1"/>
    <n v="1"/>
    <x v="97"/>
    <x v="73"/>
    <n v="559309"/>
    <x v="0"/>
    <n v="53015"/>
    <n v="10020"/>
    <d v="2013-02-12T00:00:00"/>
    <x v="1"/>
  </r>
  <r>
    <s v="DOTM1"/>
    <s v="0000119313"/>
    <x v="4"/>
    <x v="13"/>
    <n v="2"/>
    <n v="1"/>
    <x v="98"/>
    <x v="74"/>
    <n v="560793"/>
    <x v="0"/>
    <n v="53015"/>
    <n v="10020"/>
    <d v="2013-02-13T00:00:00"/>
    <x v="7"/>
  </r>
  <r>
    <s v="DOTM1"/>
    <s v="0000119313"/>
    <x v="4"/>
    <x v="13"/>
    <n v="1"/>
    <n v="1"/>
    <x v="99"/>
    <x v="75"/>
    <n v="560793"/>
    <x v="0"/>
    <n v="53015"/>
    <n v="10020"/>
    <d v="2013-02-13T00:00:00"/>
    <x v="7"/>
  </r>
  <r>
    <s v="DOTM1"/>
    <s v="0000119314"/>
    <x v="4"/>
    <x v="31"/>
    <n v="1"/>
    <n v="1"/>
    <x v="100"/>
    <x v="76"/>
    <n v="558891"/>
    <x v="3"/>
    <n v="55470"/>
    <n v="40001"/>
    <d v="2013-02-13T00:00:00"/>
    <x v="3"/>
  </r>
  <r>
    <s v="DOTM1"/>
    <s v="0000119315"/>
    <x v="4"/>
    <x v="32"/>
    <n v="2"/>
    <n v="1"/>
    <x v="101"/>
    <x v="4"/>
    <m/>
    <x v="3"/>
    <n v="54060"/>
    <n v="10020"/>
    <d v="2013-01-31T00:00:00"/>
    <x v="2"/>
  </r>
  <r>
    <s v="DOTM1"/>
    <s v="0000119315"/>
    <x v="4"/>
    <x v="32"/>
    <n v="4"/>
    <n v="1"/>
    <x v="101"/>
    <x v="4"/>
    <m/>
    <x v="3"/>
    <n v="54060"/>
    <n v="10020"/>
    <d v="2013-01-31T00:00:00"/>
    <x v="2"/>
  </r>
  <r>
    <s v="DOTM1"/>
    <s v="0000119315"/>
    <x v="4"/>
    <x v="32"/>
    <n v="3"/>
    <n v="1"/>
    <x v="101"/>
    <x v="4"/>
    <m/>
    <x v="3"/>
    <n v="54060"/>
    <n v="10020"/>
    <d v="2013-01-31T00:00:00"/>
    <x v="2"/>
  </r>
  <r>
    <s v="DOTM1"/>
    <s v="0000119315"/>
    <x v="4"/>
    <x v="32"/>
    <n v="1"/>
    <n v="1"/>
    <x v="102"/>
    <x v="4"/>
    <m/>
    <x v="3"/>
    <n v="54060"/>
    <n v="10020"/>
    <d v="2013-01-31T00:00:00"/>
    <x v="2"/>
  </r>
  <r>
    <s v="DOTM1"/>
    <s v="0000119316"/>
    <x v="4"/>
    <x v="17"/>
    <n v="3"/>
    <n v="1"/>
    <x v="103"/>
    <x v="77"/>
    <n v="560527"/>
    <x v="3"/>
    <n v="53402"/>
    <n v="10020"/>
    <d v="2013-02-13T00:00:00"/>
    <x v="4"/>
  </r>
  <r>
    <s v="DOTM1"/>
    <s v="0000119316"/>
    <x v="4"/>
    <x v="17"/>
    <n v="2"/>
    <n v="1"/>
    <x v="104"/>
    <x v="78"/>
    <n v="560527"/>
    <x v="3"/>
    <n v="53402"/>
    <n v="10020"/>
    <d v="2013-02-13T00:00:00"/>
    <x v="4"/>
  </r>
  <r>
    <s v="DOTM1"/>
    <s v="0000119316"/>
    <x v="4"/>
    <x v="17"/>
    <n v="1"/>
    <n v="1"/>
    <x v="105"/>
    <x v="79"/>
    <n v="560527"/>
    <x v="3"/>
    <n v="53402"/>
    <n v="10020"/>
    <d v="2013-02-13T00:00:00"/>
    <x v="4"/>
  </r>
  <r>
    <s v="DOTM1"/>
    <s v="0000119316"/>
    <x v="4"/>
    <x v="17"/>
    <n v="4"/>
    <n v="1"/>
    <x v="106"/>
    <x v="80"/>
    <n v="560527"/>
    <x v="3"/>
    <n v="53402"/>
    <n v="10020"/>
    <d v="2013-02-13T00:00:00"/>
    <x v="4"/>
  </r>
  <r>
    <s v="DOTM1"/>
    <s v="0000119317"/>
    <x v="5"/>
    <x v="33"/>
    <n v="1"/>
    <n v="1"/>
    <x v="107"/>
    <x v="81"/>
    <n v="558671"/>
    <x v="3"/>
    <n v="51200"/>
    <n v="10020"/>
    <d v="2013-02-14T00:00:00"/>
    <x v="6"/>
  </r>
  <r>
    <s v="DOTM1"/>
    <s v="0000119317"/>
    <x v="5"/>
    <x v="33"/>
    <n v="1"/>
    <n v="1"/>
    <x v="107"/>
    <x v="81"/>
    <n v="558672"/>
    <x v="3"/>
    <n v="51200"/>
    <n v="10020"/>
    <d v="2013-02-14T00:00:00"/>
    <x v="6"/>
  </r>
  <r>
    <s v="DOTM1"/>
    <s v="0000119320"/>
    <x v="5"/>
    <x v="11"/>
    <n v="1"/>
    <n v="1"/>
    <x v="108"/>
    <x v="4"/>
    <m/>
    <x v="1"/>
    <n v="53406"/>
    <n v="10020"/>
    <d v="2013-02-09T00:00:00"/>
    <x v="2"/>
  </r>
  <r>
    <s v="DOTM1"/>
    <s v="0000119321"/>
    <x v="5"/>
    <x v="34"/>
    <n v="5"/>
    <n v="1"/>
    <x v="109"/>
    <x v="4"/>
    <m/>
    <x v="1"/>
    <n v="54070"/>
    <n v="10020"/>
    <d v="2013-02-01T00:00:00"/>
    <x v="2"/>
  </r>
  <r>
    <s v="DOTM1"/>
    <s v="0000119321"/>
    <x v="5"/>
    <x v="34"/>
    <n v="4"/>
    <n v="1"/>
    <x v="110"/>
    <x v="4"/>
    <m/>
    <x v="1"/>
    <n v="54070"/>
    <n v="10020"/>
    <d v="2013-02-01T00:00:00"/>
    <x v="2"/>
  </r>
  <r>
    <s v="DOTM1"/>
    <s v="0000119321"/>
    <x v="5"/>
    <x v="34"/>
    <n v="1"/>
    <n v="1"/>
    <x v="111"/>
    <x v="4"/>
    <m/>
    <x v="1"/>
    <n v="54070"/>
    <n v="10020"/>
    <d v="2013-02-01T00:00:00"/>
    <x v="2"/>
  </r>
  <r>
    <s v="DOTM1"/>
    <s v="0000119321"/>
    <x v="5"/>
    <x v="34"/>
    <n v="2"/>
    <n v="1"/>
    <x v="111"/>
    <x v="4"/>
    <m/>
    <x v="1"/>
    <n v="54070"/>
    <n v="10020"/>
    <d v="2013-02-01T00:00:00"/>
    <x v="2"/>
  </r>
  <r>
    <s v="DOTM1"/>
    <s v="0000119321"/>
    <x v="5"/>
    <x v="34"/>
    <n v="3"/>
    <n v="1"/>
    <x v="112"/>
    <x v="4"/>
    <m/>
    <x v="1"/>
    <n v="54070"/>
    <n v="10020"/>
    <d v="2013-02-01T00:00:00"/>
    <x v="2"/>
  </r>
  <r>
    <s v="DOTM1"/>
    <s v="0000119323"/>
    <x v="6"/>
    <x v="12"/>
    <n v="5"/>
    <n v="1"/>
    <x v="113"/>
    <x v="82"/>
    <n v="560801"/>
    <x v="1"/>
    <n v="54060"/>
    <n v="10020"/>
    <d v="2013-02-05T00:00:00"/>
    <x v="7"/>
  </r>
  <r>
    <s v="DOTM1"/>
    <s v="0000119323"/>
    <x v="6"/>
    <x v="12"/>
    <n v="4"/>
    <n v="1"/>
    <x v="113"/>
    <x v="82"/>
    <n v="560801"/>
    <x v="1"/>
    <n v="54060"/>
    <n v="10020"/>
    <d v="2013-02-05T00:00:00"/>
    <x v="7"/>
  </r>
  <r>
    <s v="DOTM1"/>
    <s v="0000119323"/>
    <x v="6"/>
    <x v="12"/>
    <n v="6"/>
    <n v="1"/>
    <x v="113"/>
    <x v="82"/>
    <n v="560801"/>
    <x v="1"/>
    <n v="54060"/>
    <n v="10020"/>
    <d v="2013-02-05T00:00:00"/>
    <x v="7"/>
  </r>
  <r>
    <s v="DOTM1"/>
    <s v="0000119323"/>
    <x v="6"/>
    <x v="12"/>
    <n v="1"/>
    <n v="1"/>
    <x v="114"/>
    <x v="83"/>
    <n v="560801"/>
    <x v="1"/>
    <n v="54060"/>
    <n v="10020"/>
    <d v="2013-02-05T00:00:00"/>
    <x v="7"/>
  </r>
  <r>
    <s v="DOTM1"/>
    <s v="0000119323"/>
    <x v="6"/>
    <x v="12"/>
    <n v="3"/>
    <n v="1"/>
    <x v="115"/>
    <x v="84"/>
    <n v="560801"/>
    <x v="1"/>
    <n v="54060"/>
    <n v="10020"/>
    <d v="2013-02-05T00:00:00"/>
    <x v="7"/>
  </r>
  <r>
    <s v="DOTM1"/>
    <s v="0000119323"/>
    <x v="6"/>
    <x v="12"/>
    <n v="2"/>
    <n v="1"/>
    <x v="116"/>
    <x v="85"/>
    <n v="560801"/>
    <x v="1"/>
    <n v="54060"/>
    <n v="10020"/>
    <d v="2013-02-05T00:00:00"/>
    <x v="7"/>
  </r>
  <r>
    <s v="DOTM1"/>
    <s v="0000119325"/>
    <x v="5"/>
    <x v="35"/>
    <n v="1"/>
    <n v="1"/>
    <x v="117"/>
    <x v="4"/>
    <m/>
    <x v="1"/>
    <n v="53402"/>
    <n v="10020"/>
    <d v="2013-02-13T00:00:00"/>
    <x v="2"/>
  </r>
  <r>
    <s v="DOTM1"/>
    <s v="0000119326"/>
    <x v="5"/>
    <x v="36"/>
    <n v="1"/>
    <n v="1"/>
    <x v="118"/>
    <x v="86"/>
    <n v="558887"/>
    <x v="2"/>
    <n v="51620"/>
    <n v="22086"/>
    <d v="2013-02-07T00:00:00"/>
    <x v="3"/>
  </r>
  <r>
    <s v="DOTM1"/>
    <s v="0000119327"/>
    <x v="5"/>
    <x v="37"/>
    <n v="2"/>
    <n v="1"/>
    <x v="119"/>
    <x v="4"/>
    <m/>
    <x v="3"/>
    <n v="52541"/>
    <n v="40001"/>
    <d v="2013-02-07T00:00:00"/>
    <x v="2"/>
  </r>
  <r>
    <s v="DOTM1"/>
    <s v="0000119327"/>
    <x v="5"/>
    <x v="37"/>
    <n v="4"/>
    <n v="1"/>
    <x v="120"/>
    <x v="4"/>
    <m/>
    <x v="3"/>
    <n v="52541"/>
    <n v="40001"/>
    <d v="2013-02-07T00:00:00"/>
    <x v="2"/>
  </r>
  <r>
    <s v="DOTM1"/>
    <s v="0000119327"/>
    <x v="5"/>
    <x v="37"/>
    <n v="3"/>
    <n v="1"/>
    <x v="121"/>
    <x v="4"/>
    <m/>
    <x v="3"/>
    <n v="52541"/>
    <n v="40001"/>
    <d v="2013-02-07T00:00:00"/>
    <x v="2"/>
  </r>
  <r>
    <s v="DOTM1"/>
    <s v="0000119327"/>
    <x v="5"/>
    <x v="37"/>
    <n v="1"/>
    <n v="1"/>
    <x v="122"/>
    <x v="4"/>
    <m/>
    <x v="3"/>
    <n v="52541"/>
    <n v="40001"/>
    <d v="2013-02-07T00:00:00"/>
    <x v="2"/>
  </r>
  <r>
    <s v="DOTM1"/>
    <s v="0000119331"/>
    <x v="5"/>
    <x v="16"/>
    <n v="1"/>
    <n v="1"/>
    <x v="123"/>
    <x v="4"/>
    <m/>
    <x v="1"/>
    <n v="53402"/>
    <n v="10020"/>
    <d v="2013-02-08T00:00:00"/>
    <x v="2"/>
  </r>
  <r>
    <s v="DOTM1"/>
    <s v="0000119332"/>
    <x v="5"/>
    <x v="16"/>
    <n v="1"/>
    <n v="1"/>
    <x v="124"/>
    <x v="4"/>
    <m/>
    <x v="1"/>
    <n v="53402"/>
    <n v="10020"/>
    <d v="2013-02-11T00:00:00"/>
    <x v="2"/>
  </r>
  <r>
    <s v="DOTM1"/>
    <s v="0000119333"/>
    <x v="5"/>
    <x v="21"/>
    <n v="2"/>
    <n v="1"/>
    <x v="125"/>
    <x v="87"/>
    <n v="560176"/>
    <x v="1"/>
    <n v="54060"/>
    <n v="10020"/>
    <d v="2013-02-14T00:00:00"/>
    <x v="5"/>
  </r>
  <r>
    <s v="DOTM1"/>
    <s v="0000119333"/>
    <x v="5"/>
    <x v="21"/>
    <n v="1"/>
    <n v="1"/>
    <x v="126"/>
    <x v="88"/>
    <n v="560176"/>
    <x v="1"/>
    <n v="54060"/>
    <n v="10020"/>
    <d v="2013-02-14T00:00:00"/>
    <x v="5"/>
  </r>
  <r>
    <s v="DOTM1"/>
    <s v="0000119333"/>
    <x v="5"/>
    <x v="21"/>
    <n v="3"/>
    <n v="1"/>
    <x v="127"/>
    <x v="89"/>
    <n v="560176"/>
    <x v="1"/>
    <n v="54060"/>
    <n v="10020"/>
    <d v="2013-02-14T00:00:00"/>
    <x v="5"/>
  </r>
  <r>
    <s v="DOTM1"/>
    <s v="0000119333"/>
    <x v="5"/>
    <x v="21"/>
    <n v="4"/>
    <n v="1"/>
    <x v="128"/>
    <x v="90"/>
    <n v="560176"/>
    <x v="1"/>
    <n v="54060"/>
    <n v="10020"/>
    <d v="2013-02-14T00:00:00"/>
    <x v="5"/>
  </r>
  <r>
    <s v="DOTM1"/>
    <s v="0000119334"/>
    <x v="5"/>
    <x v="25"/>
    <n v="6"/>
    <n v="1"/>
    <x v="129"/>
    <x v="91"/>
    <n v="560742"/>
    <x v="1"/>
    <n v="53402"/>
    <n v="10020"/>
    <d v="2013-02-08T00:00:00"/>
    <x v="4"/>
  </r>
  <r>
    <s v="DOTM1"/>
    <s v="0000119334"/>
    <x v="5"/>
    <x v="25"/>
    <n v="8"/>
    <n v="1"/>
    <x v="130"/>
    <x v="92"/>
    <n v="560742"/>
    <x v="1"/>
    <n v="53402"/>
    <n v="10020"/>
    <d v="2013-02-08T00:00:00"/>
    <x v="4"/>
  </r>
  <r>
    <s v="DOTM1"/>
    <s v="0000119334"/>
    <x v="5"/>
    <x v="25"/>
    <n v="7"/>
    <n v="1"/>
    <x v="131"/>
    <x v="93"/>
    <n v="560742"/>
    <x v="1"/>
    <n v="53402"/>
    <n v="10020"/>
    <d v="2013-02-08T00:00:00"/>
    <x v="4"/>
  </r>
  <r>
    <s v="DOTM1"/>
    <s v="0000119334"/>
    <x v="5"/>
    <x v="25"/>
    <n v="5"/>
    <n v="1"/>
    <x v="132"/>
    <x v="94"/>
    <n v="560742"/>
    <x v="1"/>
    <n v="53402"/>
    <n v="10020"/>
    <d v="2013-02-08T00:00:00"/>
    <x v="4"/>
  </r>
  <r>
    <s v="DOTM1"/>
    <s v="0000119334"/>
    <x v="5"/>
    <x v="25"/>
    <n v="4"/>
    <n v="1"/>
    <x v="133"/>
    <x v="95"/>
    <n v="560742"/>
    <x v="1"/>
    <n v="53402"/>
    <n v="10020"/>
    <d v="2013-02-08T00:00:00"/>
    <x v="4"/>
  </r>
  <r>
    <s v="DOTM1"/>
    <s v="0000119334"/>
    <x v="5"/>
    <x v="25"/>
    <n v="11"/>
    <n v="1"/>
    <x v="134"/>
    <x v="96"/>
    <n v="560742"/>
    <x v="1"/>
    <n v="53402"/>
    <n v="10020"/>
    <d v="2013-02-08T00:00:00"/>
    <x v="4"/>
  </r>
  <r>
    <s v="DOTM1"/>
    <s v="0000119334"/>
    <x v="5"/>
    <x v="25"/>
    <n v="9"/>
    <n v="1"/>
    <x v="135"/>
    <x v="97"/>
    <n v="560742"/>
    <x v="1"/>
    <n v="53402"/>
    <n v="10020"/>
    <d v="2013-02-08T00:00:00"/>
    <x v="4"/>
  </r>
  <r>
    <s v="DOTM1"/>
    <s v="0000119334"/>
    <x v="5"/>
    <x v="25"/>
    <n v="3"/>
    <n v="1"/>
    <x v="136"/>
    <x v="98"/>
    <n v="560742"/>
    <x v="1"/>
    <n v="53402"/>
    <n v="10020"/>
    <d v="2013-02-08T00:00:00"/>
    <x v="4"/>
  </r>
  <r>
    <s v="DOTM1"/>
    <s v="0000119334"/>
    <x v="5"/>
    <x v="25"/>
    <n v="10"/>
    <n v="1"/>
    <x v="137"/>
    <x v="99"/>
    <n v="560742"/>
    <x v="1"/>
    <n v="53402"/>
    <n v="10020"/>
    <d v="2013-02-08T00:00:00"/>
    <x v="4"/>
  </r>
  <r>
    <s v="DOTM1"/>
    <s v="0000119334"/>
    <x v="5"/>
    <x v="25"/>
    <n v="12"/>
    <n v="1"/>
    <x v="138"/>
    <x v="100"/>
    <n v="560742"/>
    <x v="1"/>
    <n v="53402"/>
    <n v="10020"/>
    <d v="2013-02-08T00:00:00"/>
    <x v="4"/>
  </r>
  <r>
    <s v="DOTM1"/>
    <s v="0000119339"/>
    <x v="5"/>
    <x v="38"/>
    <n v="1"/>
    <n v="1"/>
    <x v="139"/>
    <x v="101"/>
    <n v="560058"/>
    <x v="1"/>
    <n v="53015"/>
    <n v="10020"/>
    <d v="2013-02-13T00:00:00"/>
    <x v="5"/>
  </r>
  <r>
    <s v="DOTM1"/>
    <s v="0000119339"/>
    <x v="5"/>
    <x v="38"/>
    <n v="1"/>
    <n v="1"/>
    <x v="139"/>
    <x v="101"/>
    <n v="560062"/>
    <x v="1"/>
    <n v="53015"/>
    <n v="10020"/>
    <d v="2013-02-13T00:00:00"/>
    <x v="5"/>
  </r>
  <r>
    <s v="DOTM1"/>
    <s v="0000119339"/>
    <x v="5"/>
    <x v="38"/>
    <n v="1"/>
    <n v="1"/>
    <x v="139"/>
    <x v="101"/>
    <n v="560067"/>
    <x v="1"/>
    <n v="53015"/>
    <n v="10020"/>
    <d v="2013-02-13T00:00:00"/>
    <x v="5"/>
  </r>
  <r>
    <s v="DOTM1"/>
    <s v="0000119339"/>
    <x v="5"/>
    <x v="38"/>
    <n v="2"/>
    <n v="1"/>
    <x v="140"/>
    <x v="102"/>
    <n v="560072"/>
    <x v="1"/>
    <n v="53015"/>
    <n v="10020"/>
    <d v="2013-02-13T00:00:00"/>
    <x v="5"/>
  </r>
  <r>
    <s v="DOTM1"/>
    <s v="0000119339"/>
    <x v="5"/>
    <x v="38"/>
    <n v="2"/>
    <n v="1"/>
    <x v="140"/>
    <x v="102"/>
    <n v="560073"/>
    <x v="1"/>
    <n v="53015"/>
    <n v="10020"/>
    <d v="2013-02-13T00:00:00"/>
    <x v="5"/>
  </r>
  <r>
    <s v="DOTM1"/>
    <s v="0000119339"/>
    <x v="5"/>
    <x v="38"/>
    <n v="2"/>
    <n v="1"/>
    <x v="140"/>
    <x v="102"/>
    <n v="560077"/>
    <x v="1"/>
    <n v="53015"/>
    <n v="10020"/>
    <d v="2013-02-13T00:00:00"/>
    <x v="5"/>
  </r>
  <r>
    <s v="DOTM1"/>
    <s v="0000119339"/>
    <x v="5"/>
    <x v="38"/>
    <n v="2"/>
    <n v="1"/>
    <x v="140"/>
    <x v="102"/>
    <n v="560079"/>
    <x v="1"/>
    <n v="53015"/>
    <n v="10020"/>
    <d v="2013-02-13T00:00:00"/>
    <x v="5"/>
  </r>
  <r>
    <s v="DOTM1"/>
    <s v="0000119339"/>
    <x v="5"/>
    <x v="38"/>
    <n v="2"/>
    <n v="1"/>
    <x v="140"/>
    <x v="102"/>
    <n v="560083"/>
    <x v="1"/>
    <n v="53015"/>
    <n v="10020"/>
    <d v="2013-02-13T00:00:00"/>
    <x v="5"/>
  </r>
  <r>
    <s v="DOTM1"/>
    <s v="0000119339"/>
    <x v="5"/>
    <x v="38"/>
    <n v="2"/>
    <n v="1"/>
    <x v="140"/>
    <x v="102"/>
    <n v="560085"/>
    <x v="1"/>
    <n v="53015"/>
    <n v="10020"/>
    <d v="2013-02-13T00:00:00"/>
    <x v="5"/>
  </r>
  <r>
    <s v="DOTM1"/>
    <s v="0000119339"/>
    <x v="5"/>
    <x v="38"/>
    <n v="2"/>
    <n v="1"/>
    <x v="140"/>
    <x v="102"/>
    <n v="560086"/>
    <x v="1"/>
    <n v="53015"/>
    <n v="10020"/>
    <d v="2013-02-13T00:00:00"/>
    <x v="5"/>
  </r>
  <r>
    <s v="DOTM1"/>
    <s v="0000119339"/>
    <x v="5"/>
    <x v="38"/>
    <n v="2"/>
    <n v="1"/>
    <x v="140"/>
    <x v="102"/>
    <n v="560088"/>
    <x v="1"/>
    <n v="53015"/>
    <n v="10020"/>
    <d v="2013-02-13T00:00:00"/>
    <x v="5"/>
  </r>
  <r>
    <s v="DOTM1"/>
    <s v="0000119342"/>
    <x v="5"/>
    <x v="39"/>
    <n v="1"/>
    <n v="1"/>
    <x v="141"/>
    <x v="4"/>
    <m/>
    <x v="1"/>
    <n v="53402"/>
    <n v="10020"/>
    <d v="2013-02-13T00:00:00"/>
    <x v="2"/>
  </r>
  <r>
    <s v="DOTM1"/>
    <s v="0000119342"/>
    <x v="5"/>
    <x v="39"/>
    <n v="2"/>
    <n v="1"/>
    <x v="142"/>
    <x v="4"/>
    <m/>
    <x v="1"/>
    <n v="53402"/>
    <n v="10020"/>
    <d v="2013-02-13T00:00:00"/>
    <x v="2"/>
  </r>
  <r>
    <s v="DOTM1"/>
    <s v="0000119342"/>
    <x v="5"/>
    <x v="39"/>
    <n v="5"/>
    <n v="1"/>
    <x v="143"/>
    <x v="4"/>
    <m/>
    <x v="1"/>
    <n v="53402"/>
    <n v="10020"/>
    <d v="2013-02-13T00:00:00"/>
    <x v="2"/>
  </r>
  <r>
    <s v="DOTM1"/>
    <s v="0000119342"/>
    <x v="5"/>
    <x v="39"/>
    <n v="3"/>
    <n v="1"/>
    <x v="144"/>
    <x v="4"/>
    <m/>
    <x v="1"/>
    <n v="53402"/>
    <n v="10020"/>
    <d v="2013-02-13T00:00:00"/>
    <x v="2"/>
  </r>
  <r>
    <s v="DOTM1"/>
    <s v="0000119342"/>
    <x v="5"/>
    <x v="39"/>
    <n v="4"/>
    <n v="1"/>
    <x v="145"/>
    <x v="4"/>
    <m/>
    <x v="1"/>
    <n v="53402"/>
    <n v="10020"/>
    <d v="2013-02-13T00:00:00"/>
    <x v="2"/>
  </r>
  <r>
    <s v="DOTM1"/>
    <s v="0000119343"/>
    <x v="5"/>
    <x v="12"/>
    <n v="4"/>
    <n v="1"/>
    <x v="146"/>
    <x v="103"/>
    <n v="560152"/>
    <x v="0"/>
    <n v="54060"/>
    <n v="10020"/>
    <d v="2013-02-14T00:00:00"/>
    <x v="5"/>
  </r>
  <r>
    <s v="DOTM1"/>
    <s v="0000119343"/>
    <x v="5"/>
    <x v="12"/>
    <n v="9"/>
    <n v="1"/>
    <x v="147"/>
    <x v="104"/>
    <n v="560152"/>
    <x v="0"/>
    <n v="54060"/>
    <n v="10020"/>
    <d v="2013-02-14T00:00:00"/>
    <x v="5"/>
  </r>
  <r>
    <s v="DOTM1"/>
    <s v="0000119343"/>
    <x v="5"/>
    <x v="12"/>
    <n v="8"/>
    <n v="1"/>
    <x v="148"/>
    <x v="105"/>
    <n v="560152"/>
    <x v="0"/>
    <n v="54060"/>
    <n v="10020"/>
    <d v="2013-02-14T00:00:00"/>
    <x v="5"/>
  </r>
  <r>
    <s v="DOTM1"/>
    <s v="0000119343"/>
    <x v="5"/>
    <x v="12"/>
    <n v="3"/>
    <n v="1"/>
    <x v="149"/>
    <x v="106"/>
    <n v="560152"/>
    <x v="0"/>
    <n v="54060"/>
    <n v="10020"/>
    <d v="2013-02-14T00:00:00"/>
    <x v="5"/>
  </r>
  <r>
    <s v="DOTM1"/>
    <s v="0000119343"/>
    <x v="5"/>
    <x v="12"/>
    <n v="10"/>
    <n v="1"/>
    <x v="150"/>
    <x v="107"/>
    <n v="560152"/>
    <x v="0"/>
    <n v="54060"/>
    <n v="10020"/>
    <d v="2013-02-14T00:00:00"/>
    <x v="5"/>
  </r>
  <r>
    <s v="DOTM1"/>
    <s v="0000119343"/>
    <x v="5"/>
    <x v="12"/>
    <n v="6"/>
    <n v="1"/>
    <x v="151"/>
    <x v="108"/>
    <n v="560152"/>
    <x v="0"/>
    <n v="54060"/>
    <n v="10020"/>
    <d v="2013-02-14T00:00:00"/>
    <x v="5"/>
  </r>
  <r>
    <s v="DOTM1"/>
    <s v="0000119343"/>
    <x v="5"/>
    <x v="12"/>
    <n v="1"/>
    <n v="1"/>
    <x v="152"/>
    <x v="109"/>
    <n v="560152"/>
    <x v="0"/>
    <n v="54060"/>
    <n v="10020"/>
    <d v="2013-02-14T00:00:00"/>
    <x v="5"/>
  </r>
  <r>
    <s v="DOTM1"/>
    <s v="0000119343"/>
    <x v="5"/>
    <x v="12"/>
    <n v="2"/>
    <n v="1"/>
    <x v="153"/>
    <x v="110"/>
    <n v="560152"/>
    <x v="0"/>
    <n v="54060"/>
    <n v="10020"/>
    <d v="2013-02-14T00:00:00"/>
    <x v="5"/>
  </r>
  <r>
    <s v="DOTM1"/>
    <s v="0000119343"/>
    <x v="5"/>
    <x v="12"/>
    <n v="7"/>
    <n v="1"/>
    <x v="154"/>
    <x v="111"/>
    <n v="560152"/>
    <x v="0"/>
    <n v="54060"/>
    <n v="10020"/>
    <d v="2013-02-14T00:00:00"/>
    <x v="5"/>
  </r>
  <r>
    <s v="DOTM1"/>
    <s v="0000119343"/>
    <x v="5"/>
    <x v="12"/>
    <n v="5"/>
    <n v="1"/>
    <x v="155"/>
    <x v="112"/>
    <n v="560152"/>
    <x v="0"/>
    <n v="54060"/>
    <n v="10020"/>
    <d v="2013-02-14T00:00:00"/>
    <x v="5"/>
  </r>
  <r>
    <s v="DOTM1"/>
    <s v="0000119345"/>
    <x v="5"/>
    <x v="13"/>
    <n v="1"/>
    <n v="1"/>
    <x v="156"/>
    <x v="4"/>
    <m/>
    <x v="0"/>
    <n v="53015"/>
    <n v="10020"/>
    <d v="2013-02-15T00:00:00"/>
    <x v="2"/>
  </r>
  <r>
    <s v="DOTM1"/>
    <s v="0000119346"/>
    <x v="7"/>
    <x v="40"/>
    <n v="1"/>
    <n v="1"/>
    <x v="157"/>
    <x v="113"/>
    <n v="559533"/>
    <x v="3"/>
    <n v="51190"/>
    <n v="12175"/>
    <d v="2013-02-14T00:00:00"/>
    <x v="1"/>
  </r>
  <r>
    <s v="DOTM1"/>
    <s v="0000119347"/>
    <x v="7"/>
    <x v="41"/>
    <n v="1"/>
    <n v="1"/>
    <x v="158"/>
    <x v="114"/>
    <n v="559535"/>
    <x v="2"/>
    <n v="51190"/>
    <n v="22086"/>
    <d v="2013-02-14T00:00:00"/>
    <x v="1"/>
  </r>
  <r>
    <s v="DOTM1"/>
    <s v="0000119348"/>
    <x v="7"/>
    <x v="42"/>
    <n v="1"/>
    <n v="1"/>
    <x v="159"/>
    <x v="115"/>
    <n v="559226"/>
    <x v="3"/>
    <n v="53450"/>
    <n v="10020"/>
    <d v="2013-02-28T00:00:00"/>
    <x v="1"/>
  </r>
  <r>
    <s v="DOTM1"/>
    <s v="0000119349"/>
    <x v="7"/>
    <x v="43"/>
    <n v="1"/>
    <n v="1"/>
    <x v="160"/>
    <x v="116"/>
    <n v="559755"/>
    <x v="3"/>
    <n v="53038"/>
    <n v="10020"/>
    <d v="2013-02-14T00:00:00"/>
    <x v="0"/>
  </r>
  <r>
    <s v="DOTM1"/>
    <s v="0000119351"/>
    <x v="7"/>
    <x v="44"/>
    <n v="1"/>
    <n v="1"/>
    <x v="161"/>
    <x v="117"/>
    <n v="560207"/>
    <x v="3"/>
    <n v="51780"/>
    <n v="10020"/>
    <d v="2013-02-14T00:00:00"/>
    <x v="5"/>
  </r>
  <r>
    <s v="DOTM1"/>
    <s v="0000119353"/>
    <x v="7"/>
    <x v="45"/>
    <n v="1"/>
    <n v="1"/>
    <x v="162"/>
    <x v="118"/>
    <n v="559206"/>
    <x v="3"/>
    <n v="55470"/>
    <n v="40001"/>
    <d v="2013-02-14T00:00:00"/>
    <x v="1"/>
  </r>
  <r>
    <s v="DOTM1"/>
    <s v="0000119354"/>
    <x v="7"/>
    <x v="46"/>
    <n v="1"/>
    <n v="1"/>
    <x v="163"/>
    <x v="119"/>
    <n v="560940"/>
    <x v="3"/>
    <n v="54060"/>
    <n v="10020"/>
    <d v="2013-02-07T00:00:00"/>
    <x v="7"/>
  </r>
  <r>
    <s v="DOTM1"/>
    <s v="0000119355"/>
    <x v="7"/>
    <x v="24"/>
    <n v="1"/>
    <n v="1"/>
    <x v="164"/>
    <x v="120"/>
    <n v="559836"/>
    <x v="3"/>
    <n v="53401"/>
    <n v="10020"/>
    <d v="2013-02-14T00:00:00"/>
    <x v="0"/>
  </r>
  <r>
    <s v="DOTM1"/>
    <s v="0000119355"/>
    <x v="7"/>
    <x v="24"/>
    <n v="2"/>
    <n v="1"/>
    <x v="165"/>
    <x v="121"/>
    <n v="559836"/>
    <x v="3"/>
    <n v="53401"/>
    <n v="10020"/>
    <d v="2013-02-14T00:00:00"/>
    <x v="0"/>
  </r>
  <r>
    <s v="DOTM1"/>
    <s v="0000119359"/>
    <x v="8"/>
    <x v="21"/>
    <n v="1"/>
    <n v="1"/>
    <x v="166"/>
    <x v="122"/>
    <n v="560175"/>
    <x v="2"/>
    <n v="54060"/>
    <n v="10020"/>
    <d v="2013-02-12T00:00:00"/>
    <x v="5"/>
  </r>
  <r>
    <s v="DOTM1"/>
    <s v="0000119360"/>
    <x v="8"/>
    <x v="21"/>
    <n v="2"/>
    <n v="1"/>
    <x v="167"/>
    <x v="123"/>
    <n v="560254"/>
    <x v="2"/>
    <n v="54060"/>
    <n v="10020"/>
    <d v="2013-02-16T00:00:00"/>
    <x v="5"/>
  </r>
  <r>
    <s v="DOTM1"/>
    <s v="0000119360"/>
    <x v="8"/>
    <x v="21"/>
    <n v="1"/>
    <n v="1"/>
    <x v="168"/>
    <x v="124"/>
    <n v="560254"/>
    <x v="2"/>
    <n v="54060"/>
    <n v="10020"/>
    <d v="2013-02-16T00:00:00"/>
    <x v="5"/>
  </r>
  <r>
    <s v="DOTM1"/>
    <s v="0000119361"/>
    <x v="8"/>
    <x v="21"/>
    <n v="8"/>
    <n v="1"/>
    <x v="169"/>
    <x v="125"/>
    <n v="560179"/>
    <x v="2"/>
    <n v="54060"/>
    <n v="10020"/>
    <d v="2013-02-13T00:00:00"/>
    <x v="5"/>
  </r>
  <r>
    <s v="DOTM1"/>
    <s v="0000119361"/>
    <x v="8"/>
    <x v="21"/>
    <n v="7"/>
    <n v="1"/>
    <x v="169"/>
    <x v="125"/>
    <n v="560179"/>
    <x v="2"/>
    <n v="54060"/>
    <n v="10020"/>
    <d v="2013-02-13T00:00:00"/>
    <x v="5"/>
  </r>
  <r>
    <s v="DOTM1"/>
    <s v="0000119361"/>
    <x v="8"/>
    <x v="21"/>
    <n v="9"/>
    <n v="1"/>
    <x v="169"/>
    <x v="125"/>
    <n v="560179"/>
    <x v="2"/>
    <n v="54060"/>
    <n v="10020"/>
    <d v="2013-02-13T00:00:00"/>
    <x v="5"/>
  </r>
  <r>
    <s v="DOTM1"/>
    <s v="0000119361"/>
    <x v="8"/>
    <x v="21"/>
    <n v="1"/>
    <n v="1"/>
    <x v="170"/>
    <x v="126"/>
    <n v="560179"/>
    <x v="2"/>
    <n v="54060"/>
    <n v="10020"/>
    <d v="2013-02-13T00:00:00"/>
    <x v="5"/>
  </r>
  <r>
    <s v="DOTM1"/>
    <s v="0000119361"/>
    <x v="8"/>
    <x v="21"/>
    <n v="2"/>
    <n v="1"/>
    <x v="171"/>
    <x v="127"/>
    <n v="560179"/>
    <x v="2"/>
    <n v="54060"/>
    <n v="10020"/>
    <d v="2013-02-13T00:00:00"/>
    <x v="5"/>
  </r>
  <r>
    <s v="DOTM1"/>
    <s v="0000119361"/>
    <x v="8"/>
    <x v="21"/>
    <n v="6"/>
    <n v="1"/>
    <x v="172"/>
    <x v="128"/>
    <n v="560179"/>
    <x v="2"/>
    <n v="54060"/>
    <n v="10020"/>
    <d v="2013-02-13T00:00:00"/>
    <x v="5"/>
  </r>
  <r>
    <s v="DOTM1"/>
    <s v="0000119361"/>
    <x v="8"/>
    <x v="21"/>
    <n v="5"/>
    <n v="1"/>
    <x v="172"/>
    <x v="128"/>
    <n v="560179"/>
    <x v="2"/>
    <n v="54060"/>
    <n v="10020"/>
    <d v="2013-02-13T00:00:00"/>
    <x v="5"/>
  </r>
  <r>
    <s v="DOTM1"/>
    <s v="0000119361"/>
    <x v="8"/>
    <x v="21"/>
    <n v="4"/>
    <n v="1"/>
    <x v="173"/>
    <x v="129"/>
    <n v="560179"/>
    <x v="2"/>
    <n v="54060"/>
    <n v="10020"/>
    <d v="2013-02-13T00:00:00"/>
    <x v="5"/>
  </r>
  <r>
    <s v="DOTM1"/>
    <s v="0000119361"/>
    <x v="8"/>
    <x v="21"/>
    <n v="3"/>
    <n v="1"/>
    <x v="174"/>
    <x v="130"/>
    <n v="560179"/>
    <x v="2"/>
    <n v="54060"/>
    <n v="10020"/>
    <d v="2013-02-13T00:00:00"/>
    <x v="5"/>
  </r>
  <r>
    <s v="DOTM1"/>
    <s v="0000119362"/>
    <x v="8"/>
    <x v="21"/>
    <n v="5"/>
    <n v="1"/>
    <x v="175"/>
    <x v="131"/>
    <n v="560847"/>
    <x v="2"/>
    <n v="54060"/>
    <n v="10020"/>
    <d v="2013-02-28T00:00:00"/>
    <x v="7"/>
  </r>
  <r>
    <s v="DOTM1"/>
    <s v="0000119362"/>
    <x v="8"/>
    <x v="21"/>
    <n v="3"/>
    <n v="1"/>
    <x v="176"/>
    <x v="132"/>
    <n v="560852"/>
    <x v="2"/>
    <n v="54060"/>
    <n v="10020"/>
    <d v="2013-02-28T00:00:00"/>
    <x v="7"/>
  </r>
  <r>
    <s v="DOTM1"/>
    <s v="0000119362"/>
    <x v="8"/>
    <x v="21"/>
    <n v="1"/>
    <n v="1"/>
    <x v="177"/>
    <x v="133"/>
    <n v="560847"/>
    <x v="2"/>
    <n v="54060"/>
    <n v="10020"/>
    <d v="2013-02-28T00:00:00"/>
    <x v="7"/>
  </r>
  <r>
    <s v="DOTM1"/>
    <s v="0000119362"/>
    <x v="8"/>
    <x v="21"/>
    <n v="4"/>
    <n v="1"/>
    <x v="178"/>
    <x v="134"/>
    <n v="560852"/>
    <x v="2"/>
    <n v="54060"/>
    <n v="10020"/>
    <d v="2013-02-28T00:00:00"/>
    <x v="7"/>
  </r>
  <r>
    <s v="DOTM1"/>
    <s v="0000119362"/>
    <x v="8"/>
    <x v="21"/>
    <n v="7"/>
    <n v="1"/>
    <x v="179"/>
    <x v="135"/>
    <n v="560847"/>
    <x v="2"/>
    <n v="54060"/>
    <n v="10020"/>
    <d v="2013-02-28T00:00:00"/>
    <x v="7"/>
  </r>
  <r>
    <s v="DOTM1"/>
    <s v="0000119362"/>
    <x v="8"/>
    <x v="21"/>
    <n v="6"/>
    <n v="1"/>
    <x v="24"/>
    <x v="15"/>
    <n v="560847"/>
    <x v="2"/>
    <n v="54060"/>
    <n v="10020"/>
    <d v="2013-02-28T00:00:00"/>
    <x v="7"/>
  </r>
  <r>
    <s v="DOTM1"/>
    <s v="0000119362"/>
    <x v="8"/>
    <x v="21"/>
    <n v="2"/>
    <n v="1"/>
    <x v="180"/>
    <x v="136"/>
    <n v="560847"/>
    <x v="2"/>
    <n v="54060"/>
    <n v="10020"/>
    <d v="2013-02-28T00:00:00"/>
    <x v="7"/>
  </r>
  <r>
    <s v="DOTM1"/>
    <s v="0000119363"/>
    <x v="8"/>
    <x v="21"/>
    <n v="1"/>
    <n v="1"/>
    <x v="181"/>
    <x v="137"/>
    <n v="560237"/>
    <x v="2"/>
    <n v="54060"/>
    <n v="10020"/>
    <d v="2013-02-13T00:00:00"/>
    <x v="5"/>
  </r>
  <r>
    <s v="DOTM1"/>
    <s v="0000119364"/>
    <x v="8"/>
    <x v="21"/>
    <n v="1"/>
    <n v="1"/>
    <x v="182"/>
    <x v="138"/>
    <n v="560182"/>
    <x v="2"/>
    <n v="54060"/>
    <n v="10020"/>
    <d v="2013-02-15T00:00:00"/>
    <x v="5"/>
  </r>
  <r>
    <s v="DOTM1"/>
    <s v="0000119364"/>
    <x v="8"/>
    <x v="21"/>
    <n v="2"/>
    <n v="1"/>
    <x v="183"/>
    <x v="139"/>
    <n v="560182"/>
    <x v="2"/>
    <n v="54060"/>
    <n v="10020"/>
    <d v="2013-02-15T00:00:00"/>
    <x v="5"/>
  </r>
  <r>
    <s v="DOTM1"/>
    <s v="0000119364"/>
    <x v="8"/>
    <x v="21"/>
    <n v="4"/>
    <n v="1"/>
    <x v="184"/>
    <x v="140"/>
    <n v="560182"/>
    <x v="2"/>
    <n v="54060"/>
    <n v="10020"/>
    <d v="2013-02-15T00:00:00"/>
    <x v="5"/>
  </r>
  <r>
    <s v="DOTM1"/>
    <s v="0000119364"/>
    <x v="8"/>
    <x v="21"/>
    <n v="3"/>
    <n v="1"/>
    <x v="185"/>
    <x v="141"/>
    <n v="560182"/>
    <x v="2"/>
    <n v="54060"/>
    <n v="10020"/>
    <d v="2013-02-15T00:00:00"/>
    <x v="5"/>
  </r>
  <r>
    <s v="DOTM1"/>
    <s v="0000119364"/>
    <x v="8"/>
    <x v="21"/>
    <n v="6"/>
    <n v="1"/>
    <x v="186"/>
    <x v="142"/>
    <n v="560182"/>
    <x v="2"/>
    <n v="54060"/>
    <n v="10020"/>
    <d v="2013-02-15T00:00:00"/>
    <x v="5"/>
  </r>
  <r>
    <s v="DOTM1"/>
    <s v="0000119364"/>
    <x v="8"/>
    <x v="21"/>
    <n v="5"/>
    <n v="1"/>
    <x v="187"/>
    <x v="143"/>
    <n v="560182"/>
    <x v="2"/>
    <n v="54060"/>
    <n v="10020"/>
    <d v="2013-02-15T00:00:00"/>
    <x v="5"/>
  </r>
  <r>
    <s v="DOTM1"/>
    <s v="0000119365"/>
    <x v="8"/>
    <x v="47"/>
    <n v="1"/>
    <n v="1"/>
    <x v="188"/>
    <x v="144"/>
    <n v="560746"/>
    <x v="2"/>
    <n v="52541"/>
    <n v="10020"/>
    <d v="2013-02-12T00:00:00"/>
    <x v="4"/>
  </r>
  <r>
    <s v="DOTM1"/>
    <s v="0000119366"/>
    <x v="8"/>
    <x v="48"/>
    <n v="1"/>
    <n v="1"/>
    <x v="189"/>
    <x v="4"/>
    <m/>
    <x v="2"/>
    <n v="52541"/>
    <n v="10020"/>
    <d v="2013-02-11T00:00:00"/>
    <x v="2"/>
  </r>
  <r>
    <s v="DOTM1"/>
    <s v="0000119367"/>
    <x v="8"/>
    <x v="49"/>
    <n v="1"/>
    <n v="1"/>
    <x v="190"/>
    <x v="145"/>
    <n v="560687"/>
    <x v="2"/>
    <n v="54074"/>
    <n v="10020"/>
    <d v="2013-02-13T00:00:00"/>
    <x v="4"/>
  </r>
  <r>
    <s v="DOTM1"/>
    <s v="0000119368"/>
    <x v="8"/>
    <x v="50"/>
    <n v="1"/>
    <n v="1"/>
    <x v="6"/>
    <x v="4"/>
    <m/>
    <x v="2"/>
    <n v="51982"/>
    <n v="10020"/>
    <d v="2013-02-13T00:00:00"/>
    <x v="2"/>
  </r>
  <r>
    <s v="DOTM1"/>
    <s v="0000119369"/>
    <x v="9"/>
    <x v="51"/>
    <n v="1"/>
    <n v="1"/>
    <x v="191"/>
    <x v="146"/>
    <n v="560202"/>
    <x v="2"/>
    <n v="54770"/>
    <n v="12175"/>
    <d v="2013-02-15T00:00:00"/>
    <x v="5"/>
  </r>
  <r>
    <s v="DOTM1"/>
    <s v="0000119370"/>
    <x v="8"/>
    <x v="52"/>
    <n v="1"/>
    <n v="1"/>
    <x v="192"/>
    <x v="147"/>
    <n v="559804"/>
    <x v="1"/>
    <n v="51970"/>
    <n v="40001"/>
    <d v="2013-02-15T00:00:00"/>
    <x v="0"/>
  </r>
  <r>
    <s v="DOTM1"/>
    <s v="0000119375"/>
    <x v="9"/>
    <x v="16"/>
    <n v="1"/>
    <n v="1"/>
    <x v="193"/>
    <x v="4"/>
    <m/>
    <x v="3"/>
    <n v="54070"/>
    <n v="10020"/>
    <d v="2013-02-17T00:00:00"/>
    <x v="2"/>
  </r>
  <r>
    <s v="DOTM1"/>
    <s v="0000119376"/>
    <x v="9"/>
    <x v="53"/>
    <n v="2"/>
    <n v="1"/>
    <x v="194"/>
    <x v="4"/>
    <m/>
    <x v="3"/>
    <n v="54060"/>
    <n v="10020"/>
    <d v="2013-02-15T00:00:00"/>
    <x v="2"/>
  </r>
  <r>
    <s v="DOTM1"/>
    <s v="0000119376"/>
    <x v="8"/>
    <x v="53"/>
    <n v="1"/>
    <n v="1"/>
    <x v="194"/>
    <x v="4"/>
    <m/>
    <x v="3"/>
    <n v="54060"/>
    <n v="10020"/>
    <d v="2013-02-15T00:00:00"/>
    <x v="2"/>
  </r>
  <r>
    <s v="DOTM1"/>
    <s v="0000119377"/>
    <x v="9"/>
    <x v="46"/>
    <n v="1"/>
    <n v="1"/>
    <x v="195"/>
    <x v="148"/>
    <n v="559784"/>
    <x v="1"/>
    <n v="54120"/>
    <n v="40001"/>
    <d v="2013-01-11T00:00:00"/>
    <x v="0"/>
  </r>
  <r>
    <s v="DOTM1"/>
    <s v="0000119377"/>
    <x v="9"/>
    <x v="46"/>
    <n v="2"/>
    <n v="1"/>
    <x v="196"/>
    <x v="149"/>
    <n v="559784"/>
    <x v="1"/>
    <n v="54120"/>
    <n v="40001"/>
    <d v="2013-01-11T00:00:00"/>
    <x v="0"/>
  </r>
  <r>
    <s v="DOTM1"/>
    <s v="0000119381"/>
    <x v="8"/>
    <x v="54"/>
    <n v="6"/>
    <n v="1"/>
    <x v="197"/>
    <x v="150"/>
    <n v="560236"/>
    <x v="3"/>
    <n v="53755"/>
    <n v="12175"/>
    <d v="2013-02-05T00:00:00"/>
    <x v="5"/>
  </r>
  <r>
    <s v="DOTM1"/>
    <s v="0000119381"/>
    <x v="8"/>
    <x v="54"/>
    <n v="3"/>
    <n v="1"/>
    <x v="198"/>
    <x v="151"/>
    <n v="560236"/>
    <x v="3"/>
    <n v="53755"/>
    <n v="12175"/>
    <d v="2013-02-05T00:00:00"/>
    <x v="5"/>
  </r>
  <r>
    <s v="DOTM1"/>
    <s v="0000119381"/>
    <x v="8"/>
    <x v="54"/>
    <n v="4"/>
    <n v="1"/>
    <x v="198"/>
    <x v="152"/>
    <n v="560236"/>
    <x v="3"/>
    <n v="53755"/>
    <n v="12175"/>
    <d v="2013-02-05T00:00:00"/>
    <x v="5"/>
  </r>
  <r>
    <s v="DOTM1"/>
    <s v="0000119381"/>
    <x v="8"/>
    <x v="54"/>
    <n v="1"/>
    <n v="1"/>
    <x v="199"/>
    <x v="153"/>
    <n v="560236"/>
    <x v="3"/>
    <n v="53755"/>
    <n v="12175"/>
    <d v="2013-02-05T00:00:00"/>
    <x v="5"/>
  </r>
  <r>
    <s v="DOTM1"/>
    <s v="0000119381"/>
    <x v="8"/>
    <x v="54"/>
    <n v="2"/>
    <n v="1"/>
    <x v="198"/>
    <x v="154"/>
    <n v="560236"/>
    <x v="3"/>
    <n v="53755"/>
    <n v="12175"/>
    <d v="2013-02-05T00:00:00"/>
    <x v="5"/>
  </r>
  <r>
    <s v="DOTM1"/>
    <s v="0000119381"/>
    <x v="8"/>
    <x v="54"/>
    <n v="5"/>
    <n v="1"/>
    <x v="198"/>
    <x v="154"/>
    <n v="560236"/>
    <x v="3"/>
    <n v="53755"/>
    <n v="12175"/>
    <d v="2013-02-05T00:00:00"/>
    <x v="5"/>
  </r>
  <r>
    <s v="DOTM1"/>
    <s v="0000119383"/>
    <x v="8"/>
    <x v="55"/>
    <n v="1"/>
    <n v="1"/>
    <x v="200"/>
    <x v="4"/>
    <m/>
    <x v="3"/>
    <n v="53920"/>
    <n v="10020"/>
    <d v="2013-02-15T00:00:00"/>
    <x v="2"/>
  </r>
  <r>
    <s v="DOTM1"/>
    <s v="0000119384"/>
    <x v="8"/>
    <x v="56"/>
    <n v="1"/>
    <n v="1"/>
    <x v="201"/>
    <x v="4"/>
    <m/>
    <x v="3"/>
    <n v="53402"/>
    <n v="10020"/>
    <d v="2013-02-15T00:00:00"/>
    <x v="2"/>
  </r>
  <r>
    <s v="DOTM1"/>
    <s v="0000119385"/>
    <x v="10"/>
    <x v="57"/>
    <n v="1"/>
    <n v="1"/>
    <x v="202"/>
    <x v="155"/>
    <n v="559771"/>
    <x v="2"/>
    <n v="55050"/>
    <n v="22086"/>
    <d v="2013-02-19T00:00:00"/>
    <x v="0"/>
  </r>
  <r>
    <s v="DOTM1"/>
    <s v="0000119386"/>
    <x v="10"/>
    <x v="58"/>
    <n v="1"/>
    <n v="1"/>
    <x v="203"/>
    <x v="156"/>
    <n v="559798"/>
    <x v="2"/>
    <n v="55050"/>
    <n v="22086"/>
    <d v="2013-02-19T00:00:00"/>
    <x v="0"/>
  </r>
  <r>
    <s v="DOTM1"/>
    <s v="0000119387"/>
    <x v="11"/>
    <x v="30"/>
    <n v="1"/>
    <n v="1"/>
    <x v="204"/>
    <x v="157"/>
    <n v="560156"/>
    <x v="2"/>
    <n v="53015"/>
    <n v="10020"/>
    <d v="2013-02-20T00:00:00"/>
    <x v="5"/>
  </r>
  <r>
    <s v="DOTM1"/>
    <s v="0000119388"/>
    <x v="10"/>
    <x v="59"/>
    <n v="6"/>
    <n v="1"/>
    <x v="205"/>
    <x v="4"/>
    <m/>
    <x v="2"/>
    <n v="53920"/>
    <n v="10020"/>
    <d v="2013-02-19T00:00:00"/>
    <x v="2"/>
  </r>
  <r>
    <s v="DOTM1"/>
    <s v="0000119388"/>
    <x v="10"/>
    <x v="59"/>
    <n v="4"/>
    <n v="1"/>
    <x v="206"/>
    <x v="4"/>
    <m/>
    <x v="2"/>
    <n v="53920"/>
    <n v="10020"/>
    <d v="2013-02-19T00:00:00"/>
    <x v="2"/>
  </r>
  <r>
    <s v="DOTM1"/>
    <s v="0000119388"/>
    <x v="10"/>
    <x v="59"/>
    <n v="7"/>
    <n v="1"/>
    <x v="207"/>
    <x v="4"/>
    <m/>
    <x v="2"/>
    <n v="53920"/>
    <n v="10020"/>
    <d v="2013-02-19T00:00:00"/>
    <x v="2"/>
  </r>
  <r>
    <s v="DOTM1"/>
    <s v="0000119388"/>
    <x v="10"/>
    <x v="59"/>
    <n v="1"/>
    <n v="1"/>
    <x v="208"/>
    <x v="4"/>
    <m/>
    <x v="2"/>
    <n v="53920"/>
    <n v="10020"/>
    <d v="2013-02-19T00:00:00"/>
    <x v="2"/>
  </r>
  <r>
    <s v="DOTM1"/>
    <s v="0000119388"/>
    <x v="10"/>
    <x v="59"/>
    <n v="2"/>
    <n v="1"/>
    <x v="209"/>
    <x v="4"/>
    <m/>
    <x v="2"/>
    <n v="53920"/>
    <n v="10020"/>
    <d v="2013-02-19T00:00:00"/>
    <x v="2"/>
  </r>
  <r>
    <s v="DOTM1"/>
    <s v="0000119388"/>
    <x v="10"/>
    <x v="59"/>
    <n v="3"/>
    <n v="1"/>
    <x v="209"/>
    <x v="4"/>
    <m/>
    <x v="2"/>
    <n v="53920"/>
    <n v="10020"/>
    <d v="2013-02-19T00:00:00"/>
    <x v="2"/>
  </r>
  <r>
    <s v="DOTM1"/>
    <s v="0000119388"/>
    <x v="10"/>
    <x v="59"/>
    <n v="5"/>
    <n v="1"/>
    <x v="210"/>
    <x v="4"/>
    <m/>
    <x v="2"/>
    <n v="53920"/>
    <n v="10020"/>
    <d v="2013-02-19T00:00:00"/>
    <x v="2"/>
  </r>
  <r>
    <s v="DOTM1"/>
    <s v="0000119392"/>
    <x v="12"/>
    <x v="60"/>
    <n v="1"/>
    <n v="1"/>
    <x v="211"/>
    <x v="158"/>
    <n v="560794"/>
    <x v="4"/>
    <n v="51230"/>
    <n v="40001"/>
    <d v="2013-02-21T00:00:00"/>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s v="0000119202"/>
    <x v="0"/>
    <s v="GENUINE PARTS COMPANY"/>
    <n v="2"/>
    <n v="1"/>
    <n v="38.94"/>
    <n v="38.94"/>
    <n v="559598"/>
    <n v="12001"/>
    <n v="53015"/>
    <n v="10020"/>
    <d v="2013-02-11T00:00:00"/>
    <d v="2013-02-19T00:00:00"/>
  </r>
  <r>
    <x v="0"/>
    <s v="0000119202"/>
    <x v="0"/>
    <s v="GENUINE PARTS COMPANY"/>
    <n v="1"/>
    <n v="1"/>
    <n v="30.51"/>
    <n v="30.51"/>
    <n v="559598"/>
    <n v="12001"/>
    <n v="53015"/>
    <n v="10020"/>
    <d v="2013-02-11T00:00:00"/>
    <d v="2013-02-19T00:00:00"/>
  </r>
  <r>
    <x v="0"/>
    <s v="0000119204"/>
    <x v="0"/>
    <s v="NUTMEG INTERNATIONAL TRUCKS INC"/>
    <n v="1"/>
    <n v="1"/>
    <n v="568.32000000000005"/>
    <n v="568.32000000000005"/>
    <n v="559050"/>
    <n v="12001"/>
    <n v="53015"/>
    <n v="10020"/>
    <d v="2013-02-12T00:00:00"/>
    <d v="2013-02-15T00:00:00"/>
  </r>
  <r>
    <x v="0"/>
    <s v="0000119204"/>
    <x v="0"/>
    <s v="NUTMEG INTERNATIONAL TRUCKS INC"/>
    <n v="2"/>
    <n v="1"/>
    <n v="128.9"/>
    <n v="128.9"/>
    <n v="559050"/>
    <n v="12001"/>
    <n v="53015"/>
    <n v="10020"/>
    <d v="2013-02-12T00:00:00"/>
    <d v="2013-02-15T00:00:00"/>
  </r>
  <r>
    <x v="0"/>
    <s v="0000119205"/>
    <x v="0"/>
    <s v="NUTMEG INTERNATIONAL TRUCKS INC"/>
    <n v="1"/>
    <n v="1"/>
    <n v="12.6"/>
    <n v="0"/>
    <m/>
    <n v="12001"/>
    <n v="53015"/>
    <n v="10020"/>
    <d v="2013-02-06T00:00:00"/>
    <m/>
  </r>
  <r>
    <x v="0"/>
    <s v="0000119205"/>
    <x v="0"/>
    <s v="NUTMEG INTERNATIONAL TRUCKS INC"/>
    <n v="3"/>
    <n v="1"/>
    <n v="7.8"/>
    <n v="0"/>
    <m/>
    <n v="12001"/>
    <n v="53015"/>
    <n v="10020"/>
    <d v="2013-02-06T00:00:00"/>
    <m/>
  </r>
  <r>
    <x v="0"/>
    <s v="0000119205"/>
    <x v="0"/>
    <s v="NUTMEG INTERNATIONAL TRUCKS INC"/>
    <n v="5"/>
    <n v="1"/>
    <n v="0"/>
    <n v="0"/>
    <m/>
    <n v="12001"/>
    <n v="53015"/>
    <n v="10020"/>
    <d v="2013-02-06T00:00:00"/>
    <m/>
  </r>
  <r>
    <x v="0"/>
    <s v="0000119205"/>
    <x v="0"/>
    <s v="NUTMEG INTERNATIONAL TRUCKS INC"/>
    <n v="2"/>
    <n v="1"/>
    <n v="88.15"/>
    <n v="0"/>
    <m/>
    <n v="12001"/>
    <n v="53015"/>
    <n v="10020"/>
    <d v="2013-02-06T00:00:00"/>
    <m/>
  </r>
  <r>
    <x v="0"/>
    <s v="0000119205"/>
    <x v="0"/>
    <s v="NUTMEG INTERNATIONAL TRUCKS INC"/>
    <n v="4"/>
    <n v="1"/>
    <n v="32.5"/>
    <n v="0"/>
    <m/>
    <n v="12001"/>
    <n v="53015"/>
    <n v="10020"/>
    <d v="2013-02-06T00:00:00"/>
    <m/>
  </r>
  <r>
    <x v="0"/>
    <s v="0000119206"/>
    <x v="0"/>
    <s v="NUTMEG INTERNATIONAL TRUCKS INC"/>
    <n v="1"/>
    <n v="1"/>
    <n v="776.38"/>
    <n v="776.38"/>
    <n v="559010"/>
    <n v="12001"/>
    <n v="53015"/>
    <n v="10020"/>
    <d v="2013-02-07T00:00:00"/>
    <d v="2013-02-14T00:00:00"/>
  </r>
  <r>
    <x v="0"/>
    <s v="0000119207"/>
    <x v="0"/>
    <s v="SOUTHERN CONNECTICUT FREIGHTLINER"/>
    <n v="1"/>
    <n v="1"/>
    <n v="1022.34"/>
    <n v="0"/>
    <m/>
    <n v="12001"/>
    <n v="53015"/>
    <n v="10020"/>
    <d v="2013-02-11T00:00:00"/>
    <m/>
  </r>
  <r>
    <x v="0"/>
    <s v="0000119208"/>
    <x v="0"/>
    <s v="SOUTHERN CONNECTICUT FREIGHTLINER"/>
    <n v="1"/>
    <n v="1"/>
    <n v="26.35"/>
    <n v="26.35"/>
    <n v="560369"/>
    <n v="12001"/>
    <n v="53015"/>
    <n v="10020"/>
    <d v="2013-02-07T00:00:00"/>
    <d v="2013-02-21T00:00:00"/>
  </r>
  <r>
    <x v="0"/>
    <s v="0000119210"/>
    <x v="0"/>
    <s v="TRI COUNTY CONTRACTORS SUPPLY"/>
    <n v="1"/>
    <n v="1"/>
    <n v="92.92"/>
    <n v="0"/>
    <m/>
    <n v="12001"/>
    <n v="53015"/>
    <n v="10020"/>
    <d v="2013-02-05T00:00:00"/>
    <m/>
  </r>
  <r>
    <x v="0"/>
    <s v="0000119210"/>
    <x v="0"/>
    <s v="TRI COUNTY CONTRACTORS SUPPLY"/>
    <n v="2"/>
    <n v="1"/>
    <n v="154.97999999999999"/>
    <n v="0"/>
    <m/>
    <n v="12001"/>
    <n v="53015"/>
    <n v="10020"/>
    <d v="2013-02-05T00:00:00"/>
    <m/>
  </r>
  <r>
    <x v="0"/>
    <s v="0000119211"/>
    <x v="0"/>
    <s v="ALLSTON SUPPLY CO INC"/>
    <n v="1"/>
    <n v="1"/>
    <n v="53.9"/>
    <n v="53.9"/>
    <n v="560153"/>
    <n v="12001"/>
    <n v="54100"/>
    <n v="10020"/>
    <d v="2013-02-06T00:00:00"/>
    <d v="2013-02-20T00:00:00"/>
  </r>
  <r>
    <x v="0"/>
    <s v="0000119212"/>
    <x v="0"/>
    <s v="TOCE BROS INC"/>
    <n v="1"/>
    <n v="1"/>
    <n v="1166.4000000000001"/>
    <n v="1166.4000000000001"/>
    <n v="558405"/>
    <n v="12001"/>
    <n v="53015"/>
    <n v="10020"/>
    <d v="2013-02-01T00:00:00"/>
    <d v="2013-02-13T00:00:00"/>
  </r>
  <r>
    <x v="0"/>
    <s v="0000119213"/>
    <x v="0"/>
    <s v="CAMEROTA TRUCK PARTS"/>
    <n v="1"/>
    <n v="1"/>
    <n v="670.26"/>
    <n v="670.26"/>
    <n v="559795"/>
    <n v="12001"/>
    <n v="53015"/>
    <n v="10020"/>
    <d v="2013-02-08T00:00:00"/>
    <d v="2013-02-19T00:00:00"/>
  </r>
  <r>
    <x v="0"/>
    <s v="0000119214"/>
    <x v="0"/>
    <s v="FORESTRY SUPP INC"/>
    <n v="1"/>
    <n v="1"/>
    <n v="518.76"/>
    <n v="518.76"/>
    <n v="560519"/>
    <n v="12001"/>
    <n v="54070"/>
    <n v="10020"/>
    <d v="2013-02-05T00:00:00"/>
    <d v="2013-02-21T00:00:00"/>
  </r>
  <r>
    <x v="0"/>
    <s v="0000119215"/>
    <x v="0"/>
    <s v="COURVILLES GARAGE INC"/>
    <n v="1"/>
    <n v="1"/>
    <n v="162.24"/>
    <n v="162.24"/>
    <n v="560917"/>
    <n v="12001"/>
    <n v="53015"/>
    <n v="10020"/>
    <d v="2013-02-21T00:00:00"/>
    <d v="2013-02-22T00:00:00"/>
  </r>
  <r>
    <x v="0"/>
    <s v="0000119216"/>
    <x v="0"/>
    <s v="MIRABELLI AUTOMOTIVE LLC"/>
    <n v="1"/>
    <n v="1"/>
    <n v="1072.5"/>
    <n v="1072.5"/>
    <n v="560787"/>
    <n v="12001"/>
    <n v="53012"/>
    <n v="10020"/>
    <d v="2013-01-31T00:00:00"/>
    <d v="2013-02-21T00:00:00"/>
  </r>
  <r>
    <x v="0"/>
    <s v="0000119216"/>
    <x v="0"/>
    <s v="MIRABELLI AUTOMOTIVE LLC"/>
    <n v="2"/>
    <n v="1"/>
    <n v="276.86"/>
    <n v="276.86"/>
    <n v="560787"/>
    <n v="12001"/>
    <n v="53015"/>
    <n v="10020"/>
    <d v="2013-01-31T00:00:00"/>
    <d v="2013-02-21T00:00:00"/>
  </r>
  <r>
    <x v="0"/>
    <s v="0000119217"/>
    <x v="1"/>
    <s v="EOS CCA"/>
    <n v="1"/>
    <n v="1"/>
    <n v="325.41000000000003"/>
    <n v="325.41000000000003"/>
    <n v="558246"/>
    <n v="12001"/>
    <n v="51580"/>
    <n v="10020"/>
    <d v="2013-01-31T00:00:00"/>
    <d v="2013-02-07T00:00:00"/>
  </r>
  <r>
    <x v="0"/>
    <s v="0000119218"/>
    <x v="1"/>
    <s v="VIKING-CIVES USA"/>
    <n v="1"/>
    <n v="1"/>
    <n v="5858.48"/>
    <n v="0"/>
    <m/>
    <n v="12001"/>
    <n v="53015"/>
    <n v="10020"/>
    <d v="2013-02-17T00:00:00"/>
    <m/>
  </r>
  <r>
    <x v="0"/>
    <s v="0000119219"/>
    <x v="1"/>
    <s v="VIKING-CIVES USA"/>
    <n v="1"/>
    <n v="1"/>
    <n v="162.19999999999999"/>
    <n v="0"/>
    <m/>
    <n v="12001"/>
    <n v="53015"/>
    <n v="10020"/>
    <d v="2013-02-17T00:00:00"/>
    <m/>
  </r>
  <r>
    <x v="0"/>
    <s v="0000119220"/>
    <x v="1"/>
    <s v="STAPLES CONTRACT &amp; COMMERCIAL INC"/>
    <n v="1"/>
    <n v="1"/>
    <n v="16.559999999999999"/>
    <n v="16.559999999999999"/>
    <n v="559788"/>
    <n v="21009"/>
    <n v="54070"/>
    <n v="40001"/>
    <d v="2013-02-01T00:00:00"/>
    <d v="2013-02-19T00:00:00"/>
  </r>
  <r>
    <x v="0"/>
    <s v="0000119220"/>
    <x v="1"/>
    <s v="STAPLES CONTRACT &amp; COMMERCIAL INC"/>
    <n v="2"/>
    <n v="1"/>
    <n v="19.440000000000001"/>
    <n v="19.440000000000001"/>
    <n v="559788"/>
    <n v="21009"/>
    <n v="54070"/>
    <n v="40001"/>
    <d v="2013-02-01T00:00:00"/>
    <d v="2013-02-19T00:00:00"/>
  </r>
  <r>
    <x v="0"/>
    <s v="0000119221"/>
    <x v="1"/>
    <s v="DENNISON LUBRICANTS"/>
    <n v="1"/>
    <n v="1"/>
    <n v="1733.28"/>
    <n v="1733.28"/>
    <n v="560130"/>
    <n v="12001"/>
    <n v="53015"/>
    <n v="10020"/>
    <d v="2013-02-09T00:00:00"/>
    <d v="2013-02-20T00:00:00"/>
  </r>
  <r>
    <x v="0"/>
    <s v="0000119223"/>
    <x v="1"/>
    <s v="DENNISON LUBRICANTS"/>
    <n v="1"/>
    <n v="1"/>
    <n v="3031.6"/>
    <n v="3031.6"/>
    <n v="560479"/>
    <n v="12001"/>
    <n v="53015"/>
    <n v="10020"/>
    <d v="2013-02-09T00:00:00"/>
    <d v="2013-02-21T00:00:00"/>
  </r>
  <r>
    <x v="0"/>
    <s v="0000119223"/>
    <x v="1"/>
    <s v="DENNISON LUBRICANTS"/>
    <n v="2"/>
    <n v="1"/>
    <n v="228.28"/>
    <n v="228.28"/>
    <n v="560479"/>
    <n v="12001"/>
    <n v="53015"/>
    <n v="10020"/>
    <d v="2013-02-07T00:00:00"/>
    <d v="2013-02-21T00:00:00"/>
  </r>
  <r>
    <x v="0"/>
    <s v="0000119225"/>
    <x v="1"/>
    <s v="CONNECTICUT POLICE CHIEFS ASSOC"/>
    <n v="1"/>
    <n v="1"/>
    <n v="52.48"/>
    <n v="52.48"/>
    <n v="559004"/>
    <n v="12062"/>
    <n v="55050"/>
    <n v="20559"/>
    <d v="2013-02-07T00:00:00"/>
    <d v="2013-02-14T00:00:00"/>
  </r>
  <r>
    <x v="0"/>
    <s v="0000119228"/>
    <x v="1"/>
    <s v="TOWN OF EAST LYME"/>
    <n v="2"/>
    <n v="1"/>
    <n v="3250"/>
    <n v="0"/>
    <m/>
    <n v="13033"/>
    <n v="55850"/>
    <n v="40001"/>
    <d v="2013-02-11T00:00:00"/>
    <m/>
  </r>
  <r>
    <x v="0"/>
    <s v="0000119228"/>
    <x v="1"/>
    <s v="TOWN OF EAST LYME"/>
    <n v="1"/>
    <n v="1"/>
    <n v="3900"/>
    <n v="0"/>
    <m/>
    <n v="13033"/>
    <n v="55850"/>
    <n v="40001"/>
    <d v="2013-02-11T00:00:00"/>
    <m/>
  </r>
  <r>
    <x v="0"/>
    <s v="0000119228"/>
    <x v="1"/>
    <s v="TOWN OF EAST LYME"/>
    <n v="2"/>
    <n v="1"/>
    <n v="3250"/>
    <n v="3250"/>
    <n v="559611"/>
    <n v="13033"/>
    <n v="55850"/>
    <n v="40001"/>
    <d v="2013-02-11T00:00:00"/>
    <d v="2013-02-19T00:00:00"/>
  </r>
  <r>
    <x v="0"/>
    <s v="0000119228"/>
    <x v="1"/>
    <s v="TOWN OF EAST LYME"/>
    <n v="1"/>
    <n v="1"/>
    <n v="3900"/>
    <n v="3900"/>
    <n v="559611"/>
    <n v="13033"/>
    <n v="55850"/>
    <n v="40001"/>
    <d v="2013-02-11T00:00:00"/>
    <d v="2013-02-19T00:00:00"/>
  </r>
  <r>
    <x v="0"/>
    <s v="0000119229"/>
    <x v="2"/>
    <s v="GRAINGER INDUSTRIAL SUPPLY"/>
    <n v="14"/>
    <n v="1"/>
    <n v="530.4"/>
    <n v="0"/>
    <m/>
    <n v="12001"/>
    <n v="53402"/>
    <n v="10020"/>
    <d v="2013-02-08T00:00:00"/>
    <m/>
  </r>
  <r>
    <x v="0"/>
    <s v="0000119229"/>
    <x v="2"/>
    <s v="GRAINGER INDUSTRIAL SUPPLY"/>
    <n v="16"/>
    <n v="1"/>
    <n v="55.84"/>
    <n v="0"/>
    <m/>
    <n v="12001"/>
    <n v="53402"/>
    <n v="10020"/>
    <d v="2013-02-08T00:00:00"/>
    <m/>
  </r>
  <r>
    <x v="0"/>
    <s v="0000119229"/>
    <x v="2"/>
    <s v="GRAINGER INDUSTRIAL SUPPLY"/>
    <n v="16"/>
    <n v="2"/>
    <n v="55.84"/>
    <n v="0"/>
    <m/>
    <n v="12001"/>
    <n v="53402"/>
    <n v="10020"/>
    <d v="2013-02-08T00:00:00"/>
    <m/>
  </r>
  <r>
    <x v="0"/>
    <s v="0000119229"/>
    <x v="2"/>
    <s v="GRAINGER INDUSTRIAL SUPPLY"/>
    <n v="6"/>
    <n v="1"/>
    <n v="45.84"/>
    <n v="0"/>
    <m/>
    <n v="12001"/>
    <n v="53402"/>
    <n v="10020"/>
    <d v="2013-02-08T00:00:00"/>
    <m/>
  </r>
  <r>
    <x v="0"/>
    <s v="0000119229"/>
    <x v="2"/>
    <s v="GRAINGER INDUSTRIAL SUPPLY"/>
    <n v="7"/>
    <n v="1"/>
    <n v="23.88"/>
    <n v="0"/>
    <m/>
    <n v="12001"/>
    <n v="53402"/>
    <n v="10020"/>
    <d v="2013-02-08T00:00:00"/>
    <m/>
  </r>
  <r>
    <x v="0"/>
    <s v="0000119229"/>
    <x v="2"/>
    <s v="GRAINGER INDUSTRIAL SUPPLY"/>
    <n v="8"/>
    <n v="1"/>
    <n v="22.1"/>
    <n v="0"/>
    <m/>
    <n v="12001"/>
    <n v="53402"/>
    <n v="10020"/>
    <d v="2013-02-08T00:00:00"/>
    <m/>
  </r>
  <r>
    <x v="0"/>
    <s v="0000119229"/>
    <x v="2"/>
    <s v="GRAINGER INDUSTRIAL SUPPLY"/>
    <n v="9"/>
    <n v="1"/>
    <n v="19.88"/>
    <n v="0"/>
    <m/>
    <n v="12001"/>
    <n v="53402"/>
    <n v="10020"/>
    <d v="2013-02-08T00:00:00"/>
    <m/>
  </r>
  <r>
    <x v="0"/>
    <s v="0000119229"/>
    <x v="2"/>
    <s v="GRAINGER INDUSTRIAL SUPPLY"/>
    <n v="10"/>
    <n v="1"/>
    <n v="24.36"/>
    <n v="0"/>
    <m/>
    <n v="12001"/>
    <n v="53402"/>
    <n v="10020"/>
    <d v="2013-02-08T00:00:00"/>
    <m/>
  </r>
  <r>
    <x v="0"/>
    <s v="0000119229"/>
    <x v="2"/>
    <s v="GRAINGER INDUSTRIAL SUPPLY"/>
    <n v="12"/>
    <n v="1"/>
    <n v="26.06"/>
    <n v="0"/>
    <m/>
    <n v="12001"/>
    <n v="53402"/>
    <n v="10020"/>
    <d v="2013-02-08T00:00:00"/>
    <m/>
  </r>
  <r>
    <x v="0"/>
    <s v="0000119229"/>
    <x v="2"/>
    <s v="GRAINGER INDUSTRIAL SUPPLY"/>
    <n v="11"/>
    <n v="1"/>
    <n v="139.05000000000001"/>
    <n v="0"/>
    <m/>
    <n v="12001"/>
    <n v="53402"/>
    <n v="10020"/>
    <d v="2013-02-08T00:00:00"/>
    <m/>
  </r>
  <r>
    <x v="0"/>
    <s v="0000119229"/>
    <x v="2"/>
    <s v="GRAINGER INDUSTRIAL SUPPLY"/>
    <n v="15"/>
    <n v="1"/>
    <n v="35.21"/>
    <n v="0"/>
    <m/>
    <n v="12001"/>
    <n v="53402"/>
    <n v="10020"/>
    <d v="2013-02-08T00:00:00"/>
    <m/>
  </r>
  <r>
    <x v="0"/>
    <s v="0000119229"/>
    <x v="2"/>
    <s v="GRAINGER INDUSTRIAL SUPPLY"/>
    <n v="5"/>
    <n v="1"/>
    <n v="49.19"/>
    <n v="0"/>
    <m/>
    <n v="12001"/>
    <n v="53402"/>
    <n v="10020"/>
    <d v="2013-02-08T00:00:00"/>
    <m/>
  </r>
  <r>
    <x v="0"/>
    <s v="0000119229"/>
    <x v="2"/>
    <s v="GRAINGER INDUSTRIAL SUPPLY"/>
    <n v="17"/>
    <n v="1"/>
    <n v="23.87"/>
    <n v="0"/>
    <m/>
    <n v="12001"/>
    <n v="53402"/>
    <n v="10020"/>
    <d v="2013-02-08T00:00:00"/>
    <m/>
  </r>
  <r>
    <x v="0"/>
    <s v="0000119229"/>
    <x v="2"/>
    <s v="GRAINGER INDUSTRIAL SUPPLY"/>
    <n v="1"/>
    <n v="1"/>
    <n v="68.28"/>
    <n v="0"/>
    <m/>
    <n v="12001"/>
    <n v="53402"/>
    <n v="10020"/>
    <d v="2013-02-08T00:00:00"/>
    <m/>
  </r>
  <r>
    <x v="0"/>
    <s v="0000119229"/>
    <x v="2"/>
    <s v="GRAINGER INDUSTRIAL SUPPLY"/>
    <n v="13"/>
    <n v="1"/>
    <n v="42.98"/>
    <n v="0"/>
    <m/>
    <n v="12001"/>
    <n v="53402"/>
    <n v="10020"/>
    <d v="2013-02-08T00:00:00"/>
    <m/>
  </r>
  <r>
    <x v="0"/>
    <s v="0000119229"/>
    <x v="2"/>
    <s v="GRAINGER INDUSTRIAL SUPPLY"/>
    <n v="3"/>
    <n v="1"/>
    <n v="17.68"/>
    <n v="0"/>
    <m/>
    <n v="12001"/>
    <n v="53402"/>
    <n v="10020"/>
    <d v="2013-02-08T00:00:00"/>
    <m/>
  </r>
  <r>
    <x v="0"/>
    <s v="0000119229"/>
    <x v="2"/>
    <s v="GRAINGER INDUSTRIAL SUPPLY"/>
    <n v="4"/>
    <n v="1"/>
    <n v="13.77"/>
    <n v="0"/>
    <m/>
    <n v="12001"/>
    <n v="53402"/>
    <n v="10020"/>
    <d v="2013-02-08T00:00:00"/>
    <m/>
  </r>
  <r>
    <x v="0"/>
    <s v="0000119229"/>
    <x v="2"/>
    <s v="GRAINGER INDUSTRIAL SUPPLY"/>
    <n v="2"/>
    <n v="1"/>
    <n v="137.9"/>
    <n v="0"/>
    <m/>
    <n v="12001"/>
    <n v="53402"/>
    <n v="10020"/>
    <d v="2013-02-08T00:00:00"/>
    <m/>
  </r>
  <r>
    <x v="0"/>
    <s v="0000119230"/>
    <x v="1"/>
    <s v="GRAINGER INDUSTRIAL SUPPLY"/>
    <n v="1"/>
    <n v="1"/>
    <n v="443.64"/>
    <n v="443.64"/>
    <n v="559754"/>
    <n v="12001"/>
    <n v="54071"/>
    <n v="10020"/>
    <d v="2013-02-01T00:00:00"/>
    <d v="2013-02-19T00:00:00"/>
  </r>
  <r>
    <x v="0"/>
    <s v="0000119231"/>
    <x v="1"/>
    <s v="GENUINE PARTS COMPANY"/>
    <n v="3"/>
    <n v="1"/>
    <n v="52.8"/>
    <n v="52.8"/>
    <n v="559260"/>
    <n v="12001"/>
    <n v="53015"/>
    <n v="10020"/>
    <d v="2013-02-11T00:00:00"/>
    <d v="2013-02-15T00:00:00"/>
  </r>
  <r>
    <x v="0"/>
    <s v="0000119231"/>
    <x v="1"/>
    <s v="GENUINE PARTS COMPANY"/>
    <n v="5"/>
    <n v="1"/>
    <n v="44.4"/>
    <n v="44.4"/>
    <n v="559260"/>
    <n v="12001"/>
    <n v="54070"/>
    <n v="10020"/>
    <d v="2013-02-11T00:00:00"/>
    <d v="2013-02-15T00:00:00"/>
  </r>
  <r>
    <x v="0"/>
    <s v="0000119231"/>
    <x v="1"/>
    <s v="GENUINE PARTS COMPANY"/>
    <n v="1"/>
    <n v="1"/>
    <n v="200.08"/>
    <n v="200.08"/>
    <n v="559260"/>
    <n v="12001"/>
    <n v="53015"/>
    <n v="10020"/>
    <d v="2013-02-11T00:00:00"/>
    <d v="2013-02-15T00:00:00"/>
  </r>
  <r>
    <x v="0"/>
    <s v="0000119231"/>
    <x v="1"/>
    <s v="GENUINE PARTS COMPANY"/>
    <n v="2"/>
    <n v="1"/>
    <n v="770.8"/>
    <n v="770.8"/>
    <n v="559260"/>
    <n v="12001"/>
    <n v="53015"/>
    <n v="10020"/>
    <d v="2013-02-11T00:00:00"/>
    <d v="2013-02-15T00:00:00"/>
  </r>
  <r>
    <x v="0"/>
    <s v="0000119231"/>
    <x v="1"/>
    <s v="GENUINE PARTS COMPANY"/>
    <n v="4"/>
    <n v="1"/>
    <n v="142"/>
    <n v="142"/>
    <n v="559260"/>
    <n v="12001"/>
    <n v="53015"/>
    <n v="10020"/>
    <d v="2013-02-11T00:00:00"/>
    <d v="2013-02-15T00:00:00"/>
  </r>
  <r>
    <x v="0"/>
    <s v="0000119232"/>
    <x v="1"/>
    <s v="GENUINE PARTS COMPANY"/>
    <n v="7"/>
    <n v="1"/>
    <n v="768"/>
    <n v="768"/>
    <n v="559254"/>
    <n v="12001"/>
    <n v="53406"/>
    <n v="10020"/>
    <d v="2013-02-11T00:00:00"/>
    <d v="2013-02-15T00:00:00"/>
  </r>
  <r>
    <x v="0"/>
    <s v="0000119232"/>
    <x v="1"/>
    <s v="GENUINE PARTS COMPANY"/>
    <n v="6"/>
    <n v="1"/>
    <n v="32.159999999999997"/>
    <n v="32.159999999999997"/>
    <n v="559254"/>
    <n v="12001"/>
    <n v="53406"/>
    <n v="10020"/>
    <d v="2013-02-11T00:00:00"/>
    <d v="2013-02-15T00:00:00"/>
  </r>
  <r>
    <x v="0"/>
    <s v="0000119232"/>
    <x v="1"/>
    <s v="GENUINE PARTS COMPANY"/>
    <n v="5"/>
    <n v="1"/>
    <n v="64"/>
    <n v="64"/>
    <n v="559254"/>
    <n v="12001"/>
    <n v="53406"/>
    <n v="10020"/>
    <d v="2013-02-11T00:00:00"/>
    <d v="2013-02-15T00:00:00"/>
  </r>
  <r>
    <x v="0"/>
    <s v="0000119232"/>
    <x v="1"/>
    <s v="GENUINE PARTS COMPANY"/>
    <n v="4"/>
    <n v="1"/>
    <n v="287.5"/>
    <n v="287.5"/>
    <n v="559254"/>
    <n v="12001"/>
    <n v="53406"/>
    <n v="10020"/>
    <d v="2013-02-11T00:00:00"/>
    <d v="2013-02-15T00:00:00"/>
  </r>
  <r>
    <x v="0"/>
    <s v="0000119232"/>
    <x v="1"/>
    <s v="GENUINE PARTS COMPANY"/>
    <n v="2"/>
    <n v="1"/>
    <n v="385.92"/>
    <n v="385.92"/>
    <n v="559254"/>
    <n v="12001"/>
    <n v="53015"/>
    <n v="10020"/>
    <d v="2013-02-11T00:00:00"/>
    <d v="2013-02-15T00:00:00"/>
  </r>
  <r>
    <x v="0"/>
    <s v="0000119232"/>
    <x v="1"/>
    <s v="GENUINE PARTS COMPANY"/>
    <n v="1"/>
    <n v="1"/>
    <n v="35.22"/>
    <n v="35.22"/>
    <n v="559254"/>
    <n v="12001"/>
    <n v="53015"/>
    <n v="10020"/>
    <d v="2013-02-11T00:00:00"/>
    <d v="2013-02-15T00:00:00"/>
  </r>
  <r>
    <x v="0"/>
    <s v="0000119232"/>
    <x v="1"/>
    <s v="GENUINE PARTS COMPANY"/>
    <n v="3"/>
    <n v="1"/>
    <n v="1072"/>
    <n v="1072"/>
    <n v="559254"/>
    <n v="12001"/>
    <n v="54120"/>
    <n v="10020"/>
    <d v="2013-02-11T00:00:00"/>
    <d v="2013-02-15T00:00:00"/>
  </r>
  <r>
    <x v="0"/>
    <s v="0000119233"/>
    <x v="1"/>
    <s v="GENUINE PARTS COMPANY"/>
    <n v="1"/>
    <n v="1"/>
    <n v="181.32"/>
    <n v="181.32"/>
    <n v="559600"/>
    <n v="12001"/>
    <n v="53015"/>
    <n v="10020"/>
    <d v="2013-02-06T00:00:00"/>
    <d v="2013-02-19T00:00:00"/>
  </r>
  <r>
    <x v="0"/>
    <s v="0000119233"/>
    <x v="1"/>
    <s v="GENUINE PARTS COMPANY"/>
    <n v="2"/>
    <n v="1"/>
    <n v="19.739999999999998"/>
    <n v="19.739999999999998"/>
    <n v="559600"/>
    <n v="12001"/>
    <n v="53015"/>
    <n v="10020"/>
    <d v="2013-02-06T00:00:00"/>
    <d v="2013-02-19T00:00:00"/>
  </r>
  <r>
    <x v="0"/>
    <s v="0000119234"/>
    <x v="3"/>
    <s v="SOUTHERN CONNECTICUT FREIGHTLINER"/>
    <n v="1"/>
    <n v="1"/>
    <n v="90.4"/>
    <n v="0"/>
    <m/>
    <n v="12001"/>
    <n v="53015"/>
    <n v="10020"/>
    <d v="2013-02-07T00:00:00"/>
    <m/>
  </r>
  <r>
    <x v="0"/>
    <s v="0000119234"/>
    <x v="3"/>
    <s v="SOUTHERN CONNECTICUT FREIGHTLINER"/>
    <n v="2"/>
    <n v="1"/>
    <n v="56.9"/>
    <n v="0"/>
    <m/>
    <n v="12001"/>
    <n v="53015"/>
    <n v="10020"/>
    <d v="2013-02-07T00:00:00"/>
    <m/>
  </r>
  <r>
    <x v="0"/>
    <s v="0000119235"/>
    <x v="3"/>
    <s v="F W WEBB COMPANY"/>
    <n v="1"/>
    <n v="1"/>
    <n v="98.15"/>
    <n v="98.15"/>
    <n v="560808"/>
    <n v="12001"/>
    <n v="53402"/>
    <n v="10020"/>
    <d v="2013-02-06T00:00:00"/>
    <d v="2013-02-22T00:00:00"/>
  </r>
  <r>
    <x v="0"/>
    <s v="0000119239"/>
    <x v="3"/>
    <s v="AUTOMATION INC"/>
    <n v="1"/>
    <n v="1"/>
    <n v="116"/>
    <n v="116"/>
    <n v="559819"/>
    <n v="12001"/>
    <n v="53015"/>
    <n v="10020"/>
    <d v="2013-02-07T00:00:00"/>
    <d v="2013-02-19T00:00:00"/>
  </r>
  <r>
    <x v="0"/>
    <s v="0000119240"/>
    <x v="3"/>
    <s v="C N WOOD OF CONNECTICUT LLC"/>
    <n v="1"/>
    <n v="1"/>
    <n v="54.33"/>
    <n v="54.33"/>
    <n v="560112"/>
    <n v="12001"/>
    <n v="53406"/>
    <n v="10020"/>
    <d v="2013-02-05T00:00:00"/>
    <d v="2013-02-20T00:00:00"/>
  </r>
  <r>
    <x v="0"/>
    <s v="0000119242"/>
    <x v="3"/>
    <s v="OVERHEAD DOOR CO"/>
    <n v="2"/>
    <n v="1"/>
    <n v="675"/>
    <n v="0"/>
    <m/>
    <n v="12001"/>
    <n v="53401"/>
    <n v="10020"/>
    <d v="2013-02-07T00:00:00"/>
    <m/>
  </r>
  <r>
    <x v="0"/>
    <s v="0000119242"/>
    <x v="3"/>
    <s v="OVERHEAD DOOR CO"/>
    <n v="3"/>
    <n v="1"/>
    <n v="500"/>
    <n v="0"/>
    <m/>
    <n v="12001"/>
    <n v="53401"/>
    <n v="10020"/>
    <d v="2013-02-07T00:00:00"/>
    <m/>
  </r>
  <r>
    <x v="0"/>
    <s v="0000119288"/>
    <x v="1"/>
    <s v="SUBURBAN STATIONERS INC"/>
    <n v="1"/>
    <n v="1"/>
    <n v="36"/>
    <n v="36"/>
    <n v="560172"/>
    <n v="12001"/>
    <n v="54060"/>
    <n v="10020"/>
    <d v="2013-02-05T00:00:00"/>
    <d v="2013-02-20T00:00:00"/>
  </r>
  <r>
    <x v="0"/>
    <s v="0000119296"/>
    <x v="4"/>
    <s v="NEW ENGLAND TRUCK EQUIPMENT LLC"/>
    <n v="1"/>
    <n v="1"/>
    <n v="9981.33"/>
    <n v="9981.33"/>
    <n v="560951"/>
    <n v="12001"/>
    <n v="53015"/>
    <n v="10020"/>
    <d v="2013-02-05T00:00:00"/>
    <d v="2013-02-22T00:00:00"/>
  </r>
  <r>
    <x v="0"/>
    <s v="0000119297"/>
    <x v="4"/>
    <s v="ULTIMATE AUTOMOTIVE INC"/>
    <n v="2"/>
    <n v="1"/>
    <n v="471.25"/>
    <n v="471.25"/>
    <n v="560955"/>
    <n v="12001"/>
    <n v="53015"/>
    <n v="10020"/>
    <d v="2013-02-06T00:00:00"/>
    <d v="2013-02-22T00:00:00"/>
  </r>
  <r>
    <x v="0"/>
    <s v="0000119297"/>
    <x v="4"/>
    <s v="ULTIMATE AUTOMOTIVE INC"/>
    <n v="1"/>
    <n v="1"/>
    <n v="131.9"/>
    <n v="131.9"/>
    <n v="560955"/>
    <n v="12001"/>
    <n v="53012"/>
    <n v="10020"/>
    <d v="2013-02-06T00:00:00"/>
    <d v="2013-02-22T00:00:00"/>
  </r>
  <r>
    <x v="0"/>
    <s v="0000119297"/>
    <x v="4"/>
    <s v="ULTIMATE AUTOMOTIVE INC"/>
    <n v="3"/>
    <n v="1"/>
    <n v="1130.3399999999999"/>
    <n v="1130.3399999999999"/>
    <n v="560955"/>
    <n v="12001"/>
    <n v="53015"/>
    <n v="10020"/>
    <d v="2013-02-06T00:00:00"/>
    <d v="2013-02-22T00:00:00"/>
  </r>
  <r>
    <x v="0"/>
    <s v="0000119298"/>
    <x v="4"/>
    <s v="MISTERSCAPES LLC"/>
    <n v="1"/>
    <n v="1"/>
    <n v="39150"/>
    <n v="39150"/>
    <n v="558725"/>
    <n v="12001"/>
    <n v="53401"/>
    <n v="10020"/>
    <d v="2013-02-11T00:00:00"/>
    <d v="2013-02-14T00:00:00"/>
  </r>
  <r>
    <x v="0"/>
    <s v="0000119299"/>
    <x v="4"/>
    <s v="GRAINGER INDUSTRIAL SUPPLY"/>
    <n v="2"/>
    <n v="1"/>
    <n v="59.16"/>
    <n v="59.16"/>
    <n v="559750"/>
    <n v="12001"/>
    <n v="53402"/>
    <n v="10020"/>
    <d v="2013-02-11T00:00:00"/>
    <d v="2013-02-19T00:00:00"/>
  </r>
  <r>
    <x v="0"/>
    <s v="0000119299"/>
    <x v="4"/>
    <s v="GRAINGER INDUSTRIAL SUPPLY"/>
    <n v="1"/>
    <n v="1"/>
    <n v="40.32"/>
    <n v="40.32"/>
    <n v="559750"/>
    <n v="12001"/>
    <n v="53402"/>
    <n v="10020"/>
    <d v="2013-02-11T00:00:00"/>
    <d v="2013-02-19T00:00:00"/>
  </r>
  <r>
    <x v="0"/>
    <s v="0000119300"/>
    <x v="4"/>
    <s v="GRAINGER INDUSTRIAL SUPPLY"/>
    <n v="1"/>
    <n v="1"/>
    <n v="183.04"/>
    <n v="183.04"/>
    <n v="559751"/>
    <n v="12001"/>
    <n v="53402"/>
    <n v="10020"/>
    <d v="2013-02-13T00:00:00"/>
    <d v="2013-02-19T00:00:00"/>
  </r>
  <r>
    <x v="0"/>
    <s v="0000119300"/>
    <x v="4"/>
    <s v="GRAINGER INDUSTRIAL SUPPLY"/>
    <n v="2"/>
    <n v="1"/>
    <n v="304.72000000000003"/>
    <n v="304.72000000000003"/>
    <n v="559751"/>
    <n v="12001"/>
    <n v="53402"/>
    <n v="10020"/>
    <d v="2013-02-13T00:00:00"/>
    <d v="2013-02-19T00:00:00"/>
  </r>
  <r>
    <x v="0"/>
    <s v="0000119300"/>
    <x v="4"/>
    <s v="GRAINGER INDUSTRIAL SUPPLY"/>
    <n v="3"/>
    <n v="1"/>
    <n v="27.48"/>
    <n v="27.48"/>
    <n v="559751"/>
    <n v="12001"/>
    <n v="53402"/>
    <n v="10020"/>
    <d v="2013-02-13T00:00:00"/>
    <d v="2013-02-19T00:00:00"/>
  </r>
  <r>
    <x v="0"/>
    <s v="0000119301"/>
    <x v="4"/>
    <s v="GRANITE GROUP INDUSTRIAL SUPPLY"/>
    <n v="1"/>
    <n v="1"/>
    <n v="321.2"/>
    <n v="321.2"/>
    <n v="560735"/>
    <n v="12001"/>
    <n v="53402"/>
    <n v="10020"/>
    <d v="2013-02-13T00:00:00"/>
    <d v="2013-02-21T00:00:00"/>
  </r>
  <r>
    <x v="0"/>
    <s v="0000119302"/>
    <x v="4"/>
    <s v="TOCE BROS INC"/>
    <n v="1"/>
    <n v="1"/>
    <n v="2856"/>
    <n v="2856"/>
    <n v="559789"/>
    <n v="12001"/>
    <n v="53015"/>
    <n v="10020"/>
    <d v="2013-02-07T00:00:00"/>
    <d v="2013-02-19T00:00:00"/>
  </r>
  <r>
    <x v="0"/>
    <s v="0000119302"/>
    <x v="4"/>
    <s v="TOCE BROS INC"/>
    <n v="2"/>
    <n v="1"/>
    <n v="118"/>
    <n v="118"/>
    <n v="559789"/>
    <n v="12001"/>
    <n v="53015"/>
    <n v="10020"/>
    <d v="2013-02-07T00:00:00"/>
    <d v="2013-02-19T00:00:00"/>
  </r>
  <r>
    <x v="0"/>
    <s v="0000119303"/>
    <x v="4"/>
    <s v="C &amp; C JANITORIAL SUPPLIES INC"/>
    <n v="1"/>
    <n v="1"/>
    <n v="55.17"/>
    <n v="0"/>
    <m/>
    <n v="12001"/>
    <n v="54100"/>
    <n v="10020"/>
    <d v="2013-02-14T00:00:00"/>
    <m/>
  </r>
  <r>
    <x v="0"/>
    <s v="0000119304"/>
    <x v="4"/>
    <s v="EER LIMITED"/>
    <n v="1"/>
    <n v="1"/>
    <n v="976.3"/>
    <n v="976.3"/>
    <n v="559806"/>
    <n v="12001"/>
    <n v="53015"/>
    <n v="10020"/>
    <d v="2013-02-07T00:00:00"/>
    <d v="2013-02-19T00:00:00"/>
  </r>
  <r>
    <x v="0"/>
    <s v="0000119305"/>
    <x v="4"/>
    <s v="CCM CONSTRUCTION SERVICES INC"/>
    <n v="2"/>
    <n v="1"/>
    <n v="68883.360000000001"/>
    <n v="68883.360000000001"/>
    <n v="558916"/>
    <n v="12001"/>
    <n v="53401"/>
    <n v="10020"/>
    <d v="2013-02-11T00:00:00"/>
    <d v="2013-02-14T00:00:00"/>
  </r>
  <r>
    <x v="0"/>
    <s v="0000119305"/>
    <x v="4"/>
    <s v="CCM CONSTRUCTION SERVICES INC"/>
    <n v="1"/>
    <n v="1"/>
    <n v="136001.60000000001"/>
    <n v="19488"/>
    <n v="558913"/>
    <n v="12001"/>
    <n v="53401"/>
    <n v="10020"/>
    <d v="2013-02-11T00:00:00"/>
    <d v="2013-02-14T00:00:00"/>
  </r>
  <r>
    <x v="0"/>
    <s v="0000119305"/>
    <x v="4"/>
    <s v="CCM CONSTRUCTION SERVICES INC"/>
    <n v="1"/>
    <n v="1"/>
    <n v="136001.60000000001"/>
    <n v="25370.240000000002"/>
    <n v="558914"/>
    <n v="12001"/>
    <n v="53401"/>
    <n v="10020"/>
    <d v="2013-02-11T00:00:00"/>
    <d v="2013-02-14T00:00:00"/>
  </r>
  <r>
    <x v="0"/>
    <s v="0000119305"/>
    <x v="4"/>
    <s v="CCM CONSTRUCTION SERVICES INC"/>
    <n v="1"/>
    <n v="1"/>
    <n v="136001.60000000001"/>
    <n v="30134.720000000001"/>
    <n v="560068"/>
    <n v="12001"/>
    <n v="53401"/>
    <n v="10020"/>
    <d v="2013-02-11T00:00:00"/>
    <d v="2013-02-20T00:00:00"/>
  </r>
  <r>
    <x v="0"/>
    <s v="0000119305"/>
    <x v="4"/>
    <s v="CCM CONSTRUCTION SERVICES INC"/>
    <n v="1"/>
    <n v="1"/>
    <n v="136001.60000000001"/>
    <n v="61008.639999999999"/>
    <n v="558916"/>
    <n v="12001"/>
    <n v="53401"/>
    <n v="10020"/>
    <d v="2013-02-11T00:00:00"/>
    <d v="2013-02-14T00:00:00"/>
  </r>
  <r>
    <x v="0"/>
    <s v="0000119306"/>
    <x v="4"/>
    <s v="CCM CONSTRUCTION SERVICES INC"/>
    <n v="1"/>
    <n v="1"/>
    <n v="79119.320000000007"/>
    <n v="5880"/>
    <n v="558905"/>
    <n v="12001"/>
    <n v="53401"/>
    <n v="10020"/>
    <d v="2013-02-11T00:00:00"/>
    <d v="2013-02-14T00:00:00"/>
  </r>
  <r>
    <x v="0"/>
    <s v="0000119306"/>
    <x v="4"/>
    <s v="CCM CONSTRUCTION SERVICES INC"/>
    <n v="1"/>
    <n v="1"/>
    <n v="79119.320000000007"/>
    <n v="8820"/>
    <n v="558910"/>
    <n v="12001"/>
    <n v="53401"/>
    <n v="10020"/>
    <d v="2013-02-11T00:00:00"/>
    <d v="2013-02-14T00:00:00"/>
  </r>
  <r>
    <x v="0"/>
    <s v="0000119306"/>
    <x v="4"/>
    <s v="CCM CONSTRUCTION SERVICES INC"/>
    <n v="1"/>
    <n v="1"/>
    <n v="79119.320000000007"/>
    <n v="12568.5"/>
    <n v="558907"/>
    <n v="12001"/>
    <n v="53401"/>
    <n v="10020"/>
    <d v="2013-02-11T00:00:00"/>
    <d v="2013-02-14T00:00:00"/>
  </r>
  <r>
    <x v="0"/>
    <s v="0000119306"/>
    <x v="4"/>
    <s v="CCM CONSTRUCTION SERVICES INC"/>
    <n v="1"/>
    <n v="1"/>
    <n v="79119.320000000007"/>
    <n v="25382"/>
    <n v="558912"/>
    <n v="12001"/>
    <n v="53401"/>
    <n v="10020"/>
    <d v="2013-02-11T00:00:00"/>
    <d v="2013-02-14T00:00:00"/>
  </r>
  <r>
    <x v="0"/>
    <s v="0000119306"/>
    <x v="4"/>
    <s v="CCM CONSTRUCTION SERVICES INC"/>
    <n v="1"/>
    <n v="1"/>
    <n v="79119.320000000007"/>
    <n v="26468.82"/>
    <n v="558909"/>
    <n v="12001"/>
    <n v="53401"/>
    <n v="10020"/>
    <d v="2013-02-11T00:00:00"/>
    <d v="2013-02-14T00:00:00"/>
  </r>
  <r>
    <x v="0"/>
    <s v="0000119307"/>
    <x v="4"/>
    <s v="KELLY CONSTRUCTION SERVICES INC"/>
    <n v="1"/>
    <n v="1"/>
    <n v="77235.759999999995"/>
    <n v="2597"/>
    <n v="559783"/>
    <n v="12001"/>
    <n v="53401"/>
    <n v="10020"/>
    <d v="2013-02-11T00:00:00"/>
    <d v="2013-02-19T00:00:00"/>
  </r>
  <r>
    <x v="0"/>
    <s v="0000119307"/>
    <x v="4"/>
    <s v="KELLY CONSTRUCTION SERVICES INC"/>
    <n v="1"/>
    <n v="1"/>
    <n v="77235.759999999995"/>
    <n v="74638.759999999995"/>
    <n v="559782"/>
    <n v="12001"/>
    <n v="53401"/>
    <n v="10020"/>
    <d v="2013-02-11T00:00:00"/>
    <d v="2013-02-19T00:00:00"/>
  </r>
  <r>
    <x v="0"/>
    <s v="0000119308"/>
    <x v="4"/>
    <s v="GRAINGER INDUSTRIAL SUPPLY"/>
    <n v="3"/>
    <n v="1"/>
    <n v="39.380000000000003"/>
    <n v="39.380000000000003"/>
    <n v="559747"/>
    <n v="12001"/>
    <n v="53402"/>
    <n v="10020"/>
    <d v="2013-02-12T00:00:00"/>
    <d v="2013-02-19T00:00:00"/>
  </r>
  <r>
    <x v="0"/>
    <s v="0000119309"/>
    <x v="4"/>
    <s v="GRAINGER INDUSTRIAL SUPPLY"/>
    <n v="1"/>
    <n v="1"/>
    <n v="22.8"/>
    <n v="0"/>
    <m/>
    <n v="12001"/>
    <n v="53402"/>
    <n v="10020"/>
    <d v="2013-02-11T00:00:00"/>
    <m/>
  </r>
  <r>
    <x v="0"/>
    <s v="0000119310"/>
    <x v="4"/>
    <s v="FLEETPRIDE INC"/>
    <n v="2"/>
    <n v="1"/>
    <n v="370.32"/>
    <n v="370.32"/>
    <n v="559314"/>
    <n v="12001"/>
    <n v="53015"/>
    <n v="10020"/>
    <d v="2013-02-15T00:00:00"/>
    <d v="2013-02-15T00:00:00"/>
  </r>
  <r>
    <x v="0"/>
    <s v="0000119310"/>
    <x v="4"/>
    <s v="FLEETPRIDE INC"/>
    <n v="1"/>
    <n v="1"/>
    <n v="68.959999999999994"/>
    <n v="68.959999999999994"/>
    <n v="559314"/>
    <n v="12001"/>
    <n v="53015"/>
    <n v="10020"/>
    <d v="2013-02-15T00:00:00"/>
    <d v="2013-02-15T00:00:00"/>
  </r>
  <r>
    <x v="0"/>
    <s v="0000119311"/>
    <x v="4"/>
    <s v="FLEETPRIDE INC"/>
    <n v="2"/>
    <n v="1"/>
    <n v="133.54"/>
    <n v="133.54"/>
    <n v="559313"/>
    <n v="12001"/>
    <n v="53013"/>
    <n v="10020"/>
    <d v="2013-02-11T00:00:00"/>
    <d v="2013-02-15T00:00:00"/>
  </r>
  <r>
    <x v="0"/>
    <s v="0000119311"/>
    <x v="4"/>
    <s v="FLEETPRIDE INC"/>
    <n v="1"/>
    <n v="1"/>
    <n v="52.85"/>
    <n v="52.85"/>
    <n v="559313"/>
    <n v="12001"/>
    <n v="53013"/>
    <n v="10020"/>
    <d v="2013-02-11T00:00:00"/>
    <d v="2013-02-15T00:00:00"/>
  </r>
  <r>
    <x v="0"/>
    <s v="0000119312"/>
    <x v="4"/>
    <s v="FLEETPRIDE INC"/>
    <n v="1"/>
    <n v="1"/>
    <n v="152.5"/>
    <n v="152.5"/>
    <n v="559309"/>
    <n v="12001"/>
    <n v="53015"/>
    <n v="10020"/>
    <d v="2013-02-12T00:00:00"/>
    <d v="2013-02-15T00:00:00"/>
  </r>
  <r>
    <x v="0"/>
    <s v="0000119313"/>
    <x v="4"/>
    <s v="DENNISON LUBRICANTS"/>
    <n v="2"/>
    <n v="1"/>
    <n v="142.31"/>
    <n v="142.31"/>
    <n v="560793"/>
    <n v="12001"/>
    <n v="53015"/>
    <n v="10020"/>
    <d v="2013-02-13T00:00:00"/>
    <d v="2013-02-22T00:00:00"/>
  </r>
  <r>
    <x v="0"/>
    <s v="0000119313"/>
    <x v="4"/>
    <s v="DENNISON LUBRICANTS"/>
    <n v="1"/>
    <n v="1"/>
    <n v="1889.91"/>
    <n v="1889.91"/>
    <n v="560793"/>
    <n v="12001"/>
    <n v="53015"/>
    <n v="10020"/>
    <d v="2013-02-13T00:00:00"/>
    <d v="2013-02-22T00:00:00"/>
  </r>
  <r>
    <x v="0"/>
    <s v="0000119314"/>
    <x v="4"/>
    <s v="AQUARION WATER COMPANY OF CT"/>
    <n v="1"/>
    <n v="1"/>
    <n v="1750"/>
    <n v="1750"/>
    <n v="558891"/>
    <n v="13033"/>
    <n v="55470"/>
    <n v="40001"/>
    <d v="2013-02-13T00:00:00"/>
    <d v="2013-02-14T00:00:00"/>
  </r>
  <r>
    <x v="0"/>
    <s v="0000119315"/>
    <x v="4"/>
    <s v="CONNECTICUT COMMUNITY PROVIDERS"/>
    <n v="2"/>
    <n v="1"/>
    <n v="75.599999999999994"/>
    <n v="0"/>
    <m/>
    <n v="13033"/>
    <n v="54060"/>
    <n v="10020"/>
    <d v="2013-01-31T00:00:00"/>
    <m/>
  </r>
  <r>
    <x v="0"/>
    <s v="0000119315"/>
    <x v="4"/>
    <s v="CONNECTICUT COMMUNITY PROVIDERS"/>
    <n v="4"/>
    <n v="1"/>
    <n v="75.599999999999994"/>
    <n v="0"/>
    <m/>
    <n v="13033"/>
    <n v="54060"/>
    <n v="10020"/>
    <d v="2013-01-31T00:00:00"/>
    <m/>
  </r>
  <r>
    <x v="0"/>
    <s v="0000119315"/>
    <x v="4"/>
    <s v="CONNECTICUT COMMUNITY PROVIDERS"/>
    <n v="3"/>
    <n v="1"/>
    <n v="75.599999999999994"/>
    <n v="0"/>
    <m/>
    <n v="13033"/>
    <n v="54060"/>
    <n v="10020"/>
    <d v="2013-01-31T00:00:00"/>
    <m/>
  </r>
  <r>
    <x v="0"/>
    <s v="0000119315"/>
    <x v="4"/>
    <s v="CONNECTICUT COMMUNITY PROVIDERS"/>
    <n v="1"/>
    <n v="1"/>
    <n v="138.24"/>
    <n v="0"/>
    <m/>
    <n v="13033"/>
    <n v="54060"/>
    <n v="10020"/>
    <d v="2013-01-31T00:00:00"/>
    <m/>
  </r>
  <r>
    <x v="0"/>
    <s v="0000119316"/>
    <x v="4"/>
    <s v="F W WEBB COMPANY"/>
    <n v="3"/>
    <n v="1"/>
    <n v="18.12"/>
    <n v="18.12"/>
    <n v="560527"/>
    <n v="13033"/>
    <n v="53402"/>
    <n v="10020"/>
    <d v="2013-02-13T00:00:00"/>
    <d v="2013-02-21T00:00:00"/>
  </r>
  <r>
    <x v="0"/>
    <s v="0000119316"/>
    <x v="4"/>
    <s v="F W WEBB COMPANY"/>
    <n v="2"/>
    <n v="1"/>
    <n v="18.239999999999998"/>
    <n v="18.239999999999998"/>
    <n v="560527"/>
    <n v="13033"/>
    <n v="53402"/>
    <n v="10020"/>
    <d v="2013-02-13T00:00:00"/>
    <d v="2013-02-21T00:00:00"/>
  </r>
  <r>
    <x v="0"/>
    <s v="0000119316"/>
    <x v="4"/>
    <s v="F W WEBB COMPANY"/>
    <n v="1"/>
    <n v="1"/>
    <n v="29.52"/>
    <n v="29.52"/>
    <n v="560527"/>
    <n v="13033"/>
    <n v="53402"/>
    <n v="10020"/>
    <d v="2013-02-13T00:00:00"/>
    <d v="2013-02-21T00:00:00"/>
  </r>
  <r>
    <x v="0"/>
    <s v="0000119316"/>
    <x v="4"/>
    <s v="F W WEBB COMPANY"/>
    <n v="4"/>
    <n v="1"/>
    <n v="114.84"/>
    <n v="114.84"/>
    <n v="560527"/>
    <n v="13033"/>
    <n v="53402"/>
    <n v="10020"/>
    <d v="2013-02-13T00:00:00"/>
    <d v="2013-02-21T00:00:00"/>
  </r>
  <r>
    <x v="0"/>
    <s v="0000119317"/>
    <x v="5"/>
    <s v="THE LEXINGTON GROUP INC"/>
    <n v="1"/>
    <n v="1"/>
    <n v="10132.5"/>
    <n v="5066.25"/>
    <n v="558671"/>
    <n v="13033"/>
    <n v="51200"/>
    <n v="10020"/>
    <d v="2013-02-14T00:00:00"/>
    <d v="2013-02-13T00:00:00"/>
  </r>
  <r>
    <x v="0"/>
    <s v="0000119317"/>
    <x v="5"/>
    <s v="THE LEXINGTON GROUP INC"/>
    <n v="1"/>
    <n v="1"/>
    <n v="10132.5"/>
    <n v="5066.25"/>
    <n v="558672"/>
    <n v="13033"/>
    <n v="51200"/>
    <n v="10020"/>
    <d v="2013-02-14T00:00:00"/>
    <d v="2013-02-13T00:00:00"/>
  </r>
  <r>
    <x v="0"/>
    <s v="0000119320"/>
    <x v="5"/>
    <s v="VIKING-CIVES USA"/>
    <n v="1"/>
    <n v="1"/>
    <n v="1124.6099999999999"/>
    <n v="0"/>
    <m/>
    <n v="21009"/>
    <n v="53406"/>
    <n v="10020"/>
    <d v="2013-02-09T00:00:00"/>
    <m/>
  </r>
  <r>
    <x v="0"/>
    <s v="0000119321"/>
    <x v="5"/>
    <s v="MARGO SUPPLIES LTD"/>
    <n v="5"/>
    <n v="1"/>
    <n v="73.5"/>
    <n v="0"/>
    <m/>
    <n v="21009"/>
    <n v="54070"/>
    <n v="10020"/>
    <d v="2013-02-01T00:00:00"/>
    <m/>
  </r>
  <r>
    <x v="0"/>
    <s v="0000119321"/>
    <x v="5"/>
    <s v="MARGO SUPPLIES LTD"/>
    <n v="4"/>
    <n v="1"/>
    <n v="59.5"/>
    <n v="0"/>
    <m/>
    <n v="21009"/>
    <n v="54070"/>
    <n v="10020"/>
    <d v="2013-02-01T00:00:00"/>
    <m/>
  </r>
  <r>
    <x v="0"/>
    <s v="0000119321"/>
    <x v="5"/>
    <s v="MARGO SUPPLIES LTD"/>
    <n v="1"/>
    <n v="1"/>
    <n v="315"/>
    <n v="0"/>
    <m/>
    <n v="21009"/>
    <n v="54070"/>
    <n v="10020"/>
    <d v="2013-02-01T00:00:00"/>
    <m/>
  </r>
  <r>
    <x v="0"/>
    <s v="0000119321"/>
    <x v="5"/>
    <s v="MARGO SUPPLIES LTD"/>
    <n v="2"/>
    <n v="1"/>
    <n v="315"/>
    <n v="0"/>
    <m/>
    <n v="21009"/>
    <n v="54070"/>
    <n v="10020"/>
    <d v="2013-02-01T00:00:00"/>
    <m/>
  </r>
  <r>
    <x v="0"/>
    <s v="0000119321"/>
    <x v="5"/>
    <s v="MARGO SUPPLIES LTD"/>
    <n v="3"/>
    <n v="1"/>
    <n v="90"/>
    <n v="0"/>
    <m/>
    <n v="21009"/>
    <n v="54070"/>
    <n v="10020"/>
    <d v="2013-02-01T00:00:00"/>
    <m/>
  </r>
  <r>
    <x v="0"/>
    <s v="0000119323"/>
    <x v="6"/>
    <s v="STAPLES CONTRACT &amp; COMMERCIAL INC"/>
    <n v="5"/>
    <n v="1"/>
    <n v="3.8"/>
    <n v="3.8"/>
    <n v="560801"/>
    <n v="21009"/>
    <n v="54060"/>
    <n v="10020"/>
    <d v="2013-02-05T00:00:00"/>
    <d v="2013-02-22T00:00:00"/>
  </r>
  <r>
    <x v="0"/>
    <s v="0000119323"/>
    <x v="6"/>
    <s v="STAPLES CONTRACT &amp; COMMERCIAL INC"/>
    <n v="4"/>
    <n v="1"/>
    <n v="3.8"/>
    <n v="3.8"/>
    <n v="560801"/>
    <n v="21009"/>
    <n v="54060"/>
    <n v="10020"/>
    <d v="2013-02-05T00:00:00"/>
    <d v="2013-02-22T00:00:00"/>
  </r>
  <r>
    <x v="0"/>
    <s v="0000119323"/>
    <x v="6"/>
    <s v="STAPLES CONTRACT &amp; COMMERCIAL INC"/>
    <n v="6"/>
    <n v="1"/>
    <n v="3.8"/>
    <n v="3.8"/>
    <n v="560801"/>
    <n v="21009"/>
    <n v="54060"/>
    <n v="10020"/>
    <d v="2013-02-05T00:00:00"/>
    <d v="2013-02-22T00:00:00"/>
  </r>
  <r>
    <x v="0"/>
    <s v="0000119323"/>
    <x v="6"/>
    <s v="STAPLES CONTRACT &amp; COMMERCIAL INC"/>
    <n v="1"/>
    <n v="1"/>
    <n v="36.92"/>
    <n v="36.92"/>
    <n v="560801"/>
    <n v="21009"/>
    <n v="54060"/>
    <n v="10020"/>
    <d v="2013-02-05T00:00:00"/>
    <d v="2013-02-22T00:00:00"/>
  </r>
  <r>
    <x v="0"/>
    <s v="0000119323"/>
    <x v="6"/>
    <s v="STAPLES CONTRACT &amp; COMMERCIAL INC"/>
    <n v="3"/>
    <n v="1"/>
    <n v="19.559999999999999"/>
    <n v="19.559999999999999"/>
    <n v="560801"/>
    <n v="21009"/>
    <n v="54060"/>
    <n v="10020"/>
    <d v="2013-02-05T00:00:00"/>
    <d v="2013-02-22T00:00:00"/>
  </r>
  <r>
    <x v="0"/>
    <s v="0000119323"/>
    <x v="6"/>
    <s v="STAPLES CONTRACT &amp; COMMERCIAL INC"/>
    <n v="2"/>
    <n v="1"/>
    <n v="11.36"/>
    <n v="11.36"/>
    <n v="560801"/>
    <n v="21009"/>
    <n v="54060"/>
    <n v="10020"/>
    <d v="2013-02-05T00:00:00"/>
    <d v="2013-02-22T00:00:00"/>
  </r>
  <r>
    <x v="0"/>
    <s v="0000119325"/>
    <x v="5"/>
    <s v="ALL PHASE ELECTRIC SUPPLY COMPANY"/>
    <n v="1"/>
    <n v="1"/>
    <n v="636"/>
    <n v="0"/>
    <m/>
    <n v="21009"/>
    <n v="53402"/>
    <n v="10020"/>
    <d v="2013-02-13T00:00:00"/>
    <m/>
  </r>
  <r>
    <x v="0"/>
    <s v="0000119326"/>
    <x v="5"/>
    <s v="DEPT OF TRANSPORTATION"/>
    <n v="1"/>
    <n v="1"/>
    <n v="250"/>
    <n v="250"/>
    <n v="558887"/>
    <n v="12062"/>
    <n v="51620"/>
    <n v="22086"/>
    <d v="2013-02-07T00:00:00"/>
    <d v="2013-02-14T00:00:00"/>
  </r>
  <r>
    <x v="0"/>
    <s v="0000119327"/>
    <x v="5"/>
    <s v="B &amp; B ROADWAY LLC"/>
    <n v="2"/>
    <n v="1"/>
    <n v="1300"/>
    <n v="0"/>
    <m/>
    <n v="13033"/>
    <n v="52541"/>
    <n v="40001"/>
    <d v="2013-02-07T00:00:00"/>
    <m/>
  </r>
  <r>
    <x v="0"/>
    <s v="0000119327"/>
    <x v="5"/>
    <s v="B &amp; B ROADWAY LLC"/>
    <n v="4"/>
    <n v="1"/>
    <n v="40"/>
    <n v="0"/>
    <m/>
    <n v="13033"/>
    <n v="52541"/>
    <n v="40001"/>
    <d v="2013-02-07T00:00:00"/>
    <m/>
  </r>
  <r>
    <x v="0"/>
    <s v="0000119327"/>
    <x v="5"/>
    <s v="B &amp; B ROADWAY LLC"/>
    <n v="3"/>
    <n v="1"/>
    <n v="196"/>
    <n v="0"/>
    <m/>
    <n v="13033"/>
    <n v="52541"/>
    <n v="40001"/>
    <d v="2013-02-07T00:00:00"/>
    <m/>
  </r>
  <r>
    <x v="0"/>
    <s v="0000119327"/>
    <x v="5"/>
    <s v="B &amp; B ROADWAY LLC"/>
    <n v="1"/>
    <n v="1"/>
    <n v="1200"/>
    <n v="0"/>
    <m/>
    <n v="13033"/>
    <n v="52541"/>
    <n v="40001"/>
    <d v="2013-02-07T00:00:00"/>
    <m/>
  </r>
  <r>
    <x v="0"/>
    <s v="0000119331"/>
    <x v="5"/>
    <s v="GRAINGER INDUSTRIAL SUPPLY"/>
    <n v="1"/>
    <n v="1"/>
    <n v="203.7"/>
    <n v="0"/>
    <m/>
    <n v="21009"/>
    <n v="53402"/>
    <n v="10020"/>
    <d v="2013-02-08T00:00:00"/>
    <m/>
  </r>
  <r>
    <x v="0"/>
    <s v="0000119332"/>
    <x v="5"/>
    <s v="GRAINGER INDUSTRIAL SUPPLY"/>
    <n v="1"/>
    <n v="1"/>
    <n v="69.88"/>
    <n v="0"/>
    <m/>
    <n v="21009"/>
    <n v="53402"/>
    <n v="10020"/>
    <d v="2013-02-11T00:00:00"/>
    <m/>
  </r>
  <r>
    <x v="0"/>
    <s v="0000119333"/>
    <x v="5"/>
    <s v="SUBURBAN STATIONERS INC"/>
    <n v="2"/>
    <n v="1"/>
    <n v="10.8"/>
    <n v="10.8"/>
    <n v="560176"/>
    <n v="21009"/>
    <n v="54060"/>
    <n v="10020"/>
    <d v="2013-02-14T00:00:00"/>
    <d v="2013-02-20T00:00:00"/>
  </r>
  <r>
    <x v="0"/>
    <s v="0000119333"/>
    <x v="5"/>
    <s v="SUBURBAN STATIONERS INC"/>
    <n v="1"/>
    <n v="1"/>
    <n v="10.38"/>
    <n v="10.38"/>
    <n v="560176"/>
    <n v="21009"/>
    <n v="54060"/>
    <n v="10020"/>
    <d v="2013-02-14T00:00:00"/>
    <d v="2013-02-20T00:00:00"/>
  </r>
  <r>
    <x v="0"/>
    <s v="0000119333"/>
    <x v="5"/>
    <s v="SUBURBAN STATIONERS INC"/>
    <n v="3"/>
    <n v="1"/>
    <n v="5.74"/>
    <n v="5.74"/>
    <n v="560176"/>
    <n v="21009"/>
    <n v="54060"/>
    <n v="10020"/>
    <d v="2013-02-14T00:00:00"/>
    <d v="2013-02-20T00:00:00"/>
  </r>
  <r>
    <x v="0"/>
    <s v="0000119333"/>
    <x v="5"/>
    <s v="SUBURBAN STATIONERS INC"/>
    <n v="4"/>
    <n v="1"/>
    <n v="7.78"/>
    <n v="7.78"/>
    <n v="560176"/>
    <n v="21009"/>
    <n v="54060"/>
    <n v="10020"/>
    <d v="2013-02-14T00:00:00"/>
    <d v="2013-02-20T00:00:00"/>
  </r>
  <r>
    <x v="0"/>
    <s v="0000119334"/>
    <x v="5"/>
    <s v="GRANITE GROUP INDUSTRIAL SUPPLY"/>
    <n v="6"/>
    <n v="1"/>
    <n v="3.12"/>
    <n v="3.12"/>
    <n v="560742"/>
    <n v="21009"/>
    <n v="53402"/>
    <n v="10020"/>
    <d v="2013-02-08T00:00:00"/>
    <d v="2013-02-21T00:00:00"/>
  </r>
  <r>
    <x v="0"/>
    <s v="0000119334"/>
    <x v="5"/>
    <s v="GRANITE GROUP INDUSTRIAL SUPPLY"/>
    <n v="8"/>
    <n v="1"/>
    <n v="3.98"/>
    <n v="3.98"/>
    <n v="560742"/>
    <n v="21009"/>
    <n v="53402"/>
    <n v="10020"/>
    <d v="2013-02-08T00:00:00"/>
    <d v="2013-02-21T00:00:00"/>
  </r>
  <r>
    <x v="0"/>
    <s v="0000119334"/>
    <x v="5"/>
    <s v="GRANITE GROUP INDUSTRIAL SUPPLY"/>
    <n v="7"/>
    <n v="1"/>
    <n v="4.34"/>
    <n v="4.34"/>
    <n v="560742"/>
    <n v="21009"/>
    <n v="53402"/>
    <n v="10020"/>
    <d v="2013-02-08T00:00:00"/>
    <d v="2013-02-21T00:00:00"/>
  </r>
  <r>
    <x v="0"/>
    <s v="0000119334"/>
    <x v="5"/>
    <s v="GRANITE GROUP INDUSTRIAL SUPPLY"/>
    <n v="5"/>
    <n v="1"/>
    <n v="4.78"/>
    <n v="4.78"/>
    <n v="560742"/>
    <n v="21009"/>
    <n v="53402"/>
    <n v="10020"/>
    <d v="2013-02-08T00:00:00"/>
    <d v="2013-02-21T00:00:00"/>
  </r>
  <r>
    <x v="0"/>
    <s v="0000119334"/>
    <x v="5"/>
    <s v="GRANITE GROUP INDUSTRIAL SUPPLY"/>
    <n v="4"/>
    <n v="1"/>
    <n v="13.88"/>
    <n v="13.88"/>
    <n v="560742"/>
    <n v="21009"/>
    <n v="53402"/>
    <n v="10020"/>
    <d v="2013-02-08T00:00:00"/>
    <d v="2013-02-21T00:00:00"/>
  </r>
  <r>
    <x v="0"/>
    <s v="0000119334"/>
    <x v="5"/>
    <s v="GRANITE GROUP INDUSTRIAL SUPPLY"/>
    <n v="11"/>
    <n v="1"/>
    <n v="1.08"/>
    <n v="1.08"/>
    <n v="560742"/>
    <n v="21009"/>
    <n v="53402"/>
    <n v="10020"/>
    <d v="2013-02-08T00:00:00"/>
    <d v="2013-02-21T00:00:00"/>
  </r>
  <r>
    <x v="0"/>
    <s v="0000119334"/>
    <x v="5"/>
    <s v="GRANITE GROUP INDUSTRIAL SUPPLY"/>
    <n v="9"/>
    <n v="1"/>
    <n v="7.44"/>
    <n v="7.44"/>
    <n v="560742"/>
    <n v="21009"/>
    <n v="53402"/>
    <n v="10020"/>
    <d v="2013-02-08T00:00:00"/>
    <d v="2013-02-21T00:00:00"/>
  </r>
  <r>
    <x v="0"/>
    <s v="0000119334"/>
    <x v="5"/>
    <s v="GRANITE GROUP INDUSTRIAL SUPPLY"/>
    <n v="3"/>
    <n v="1"/>
    <n v="6.28"/>
    <n v="6.28"/>
    <n v="560742"/>
    <n v="21009"/>
    <n v="53402"/>
    <n v="10020"/>
    <d v="2013-02-08T00:00:00"/>
    <d v="2013-02-21T00:00:00"/>
  </r>
  <r>
    <x v="0"/>
    <s v="0000119334"/>
    <x v="5"/>
    <s v="GRANITE GROUP INDUSTRIAL SUPPLY"/>
    <n v="10"/>
    <n v="1"/>
    <n v="7.08"/>
    <n v="7.08"/>
    <n v="560742"/>
    <n v="21009"/>
    <n v="53402"/>
    <n v="10020"/>
    <d v="2013-02-08T00:00:00"/>
    <d v="2013-02-21T00:00:00"/>
  </r>
  <r>
    <x v="0"/>
    <s v="0000119334"/>
    <x v="5"/>
    <s v="GRANITE GROUP INDUSTRIAL SUPPLY"/>
    <n v="12"/>
    <n v="1"/>
    <n v="8.16"/>
    <n v="8.16"/>
    <n v="560742"/>
    <n v="21009"/>
    <n v="53402"/>
    <n v="10020"/>
    <d v="2013-02-08T00:00:00"/>
    <d v="2013-02-21T00:00:00"/>
  </r>
  <r>
    <x v="0"/>
    <s v="0000119339"/>
    <x v="5"/>
    <s v="C &amp; C HYDRAULICS INC"/>
    <n v="1"/>
    <n v="1"/>
    <n v="1485"/>
    <n v="495"/>
    <n v="560058"/>
    <n v="21009"/>
    <n v="53015"/>
    <n v="10020"/>
    <d v="2013-02-13T00:00:00"/>
    <d v="2013-02-20T00:00:00"/>
  </r>
  <r>
    <x v="0"/>
    <s v="0000119339"/>
    <x v="5"/>
    <s v="C &amp; C HYDRAULICS INC"/>
    <n v="1"/>
    <n v="1"/>
    <n v="1485"/>
    <n v="495"/>
    <n v="560062"/>
    <n v="21009"/>
    <n v="53015"/>
    <n v="10020"/>
    <d v="2013-02-13T00:00:00"/>
    <d v="2013-02-20T00:00:00"/>
  </r>
  <r>
    <x v="0"/>
    <s v="0000119339"/>
    <x v="5"/>
    <s v="C &amp; C HYDRAULICS INC"/>
    <n v="1"/>
    <n v="1"/>
    <n v="1485"/>
    <n v="495"/>
    <n v="560067"/>
    <n v="21009"/>
    <n v="53015"/>
    <n v="10020"/>
    <d v="2013-02-13T00:00:00"/>
    <d v="2013-02-20T00:00:00"/>
  </r>
  <r>
    <x v="0"/>
    <s v="0000119339"/>
    <x v="5"/>
    <s v="C &amp; C HYDRAULICS INC"/>
    <n v="2"/>
    <n v="1"/>
    <n v="4200"/>
    <n v="525"/>
    <n v="560072"/>
    <n v="21009"/>
    <n v="53015"/>
    <n v="10020"/>
    <d v="2013-02-13T00:00:00"/>
    <d v="2013-02-20T00:00:00"/>
  </r>
  <r>
    <x v="0"/>
    <s v="0000119339"/>
    <x v="5"/>
    <s v="C &amp; C HYDRAULICS INC"/>
    <n v="2"/>
    <n v="1"/>
    <n v="4200"/>
    <n v="525"/>
    <n v="560073"/>
    <n v="21009"/>
    <n v="53015"/>
    <n v="10020"/>
    <d v="2013-02-13T00:00:00"/>
    <d v="2013-02-20T00:00:00"/>
  </r>
  <r>
    <x v="0"/>
    <s v="0000119339"/>
    <x v="5"/>
    <s v="C &amp; C HYDRAULICS INC"/>
    <n v="2"/>
    <n v="1"/>
    <n v="4200"/>
    <n v="525"/>
    <n v="560077"/>
    <n v="21009"/>
    <n v="53015"/>
    <n v="10020"/>
    <d v="2013-02-13T00:00:00"/>
    <d v="2013-02-20T00:00:00"/>
  </r>
  <r>
    <x v="0"/>
    <s v="0000119339"/>
    <x v="5"/>
    <s v="C &amp; C HYDRAULICS INC"/>
    <n v="2"/>
    <n v="1"/>
    <n v="4200"/>
    <n v="525"/>
    <n v="560079"/>
    <n v="21009"/>
    <n v="53015"/>
    <n v="10020"/>
    <d v="2013-02-13T00:00:00"/>
    <d v="2013-02-20T00:00:00"/>
  </r>
  <r>
    <x v="0"/>
    <s v="0000119339"/>
    <x v="5"/>
    <s v="C &amp; C HYDRAULICS INC"/>
    <n v="2"/>
    <n v="1"/>
    <n v="4200"/>
    <n v="525"/>
    <n v="560083"/>
    <n v="21009"/>
    <n v="53015"/>
    <n v="10020"/>
    <d v="2013-02-13T00:00:00"/>
    <d v="2013-02-20T00:00:00"/>
  </r>
  <r>
    <x v="0"/>
    <s v="0000119339"/>
    <x v="5"/>
    <s v="C &amp; C HYDRAULICS INC"/>
    <n v="2"/>
    <n v="1"/>
    <n v="4200"/>
    <n v="525"/>
    <n v="560085"/>
    <n v="21009"/>
    <n v="53015"/>
    <n v="10020"/>
    <d v="2013-02-13T00:00:00"/>
    <d v="2013-02-20T00:00:00"/>
  </r>
  <r>
    <x v="0"/>
    <s v="0000119339"/>
    <x v="5"/>
    <s v="C &amp; C HYDRAULICS INC"/>
    <n v="2"/>
    <n v="1"/>
    <n v="4200"/>
    <n v="525"/>
    <n v="560086"/>
    <n v="21009"/>
    <n v="53015"/>
    <n v="10020"/>
    <d v="2013-02-13T00:00:00"/>
    <d v="2013-02-20T00:00:00"/>
  </r>
  <r>
    <x v="0"/>
    <s v="0000119339"/>
    <x v="5"/>
    <s v="C &amp; C HYDRAULICS INC"/>
    <n v="2"/>
    <n v="1"/>
    <n v="4200"/>
    <n v="525"/>
    <n v="560088"/>
    <n v="21009"/>
    <n v="53015"/>
    <n v="10020"/>
    <d v="2013-02-13T00:00:00"/>
    <d v="2013-02-20T00:00:00"/>
  </r>
  <r>
    <x v="0"/>
    <s v="0000119342"/>
    <x v="5"/>
    <s v="NORTHLAND INDUSTRIAL TRUCK CO"/>
    <n v="1"/>
    <n v="1"/>
    <n v="495"/>
    <n v="0"/>
    <m/>
    <n v="21009"/>
    <n v="53402"/>
    <n v="10020"/>
    <d v="2013-02-13T00:00:00"/>
    <m/>
  </r>
  <r>
    <x v="0"/>
    <s v="0000119342"/>
    <x v="5"/>
    <s v="NORTHLAND INDUSTRIAL TRUCK CO"/>
    <n v="2"/>
    <n v="1"/>
    <n v="265"/>
    <n v="0"/>
    <m/>
    <n v="21009"/>
    <n v="53402"/>
    <n v="10020"/>
    <d v="2013-02-13T00:00:00"/>
    <m/>
  </r>
  <r>
    <x v="0"/>
    <s v="0000119342"/>
    <x v="5"/>
    <s v="NORTHLAND INDUSTRIAL TRUCK CO"/>
    <n v="5"/>
    <n v="1"/>
    <n v="50"/>
    <n v="0"/>
    <m/>
    <n v="21009"/>
    <n v="53402"/>
    <n v="10020"/>
    <d v="2013-02-13T00:00:00"/>
    <m/>
  </r>
  <r>
    <x v="0"/>
    <s v="0000119342"/>
    <x v="5"/>
    <s v="NORTHLAND INDUSTRIAL TRUCK CO"/>
    <n v="3"/>
    <n v="1"/>
    <n v="30"/>
    <n v="0"/>
    <m/>
    <n v="21009"/>
    <n v="53402"/>
    <n v="10020"/>
    <d v="2013-02-13T00:00:00"/>
    <m/>
  </r>
  <r>
    <x v="0"/>
    <s v="0000119342"/>
    <x v="5"/>
    <s v="NORTHLAND INDUSTRIAL TRUCK CO"/>
    <n v="4"/>
    <n v="1"/>
    <n v="100"/>
    <n v="0"/>
    <m/>
    <n v="21009"/>
    <n v="53402"/>
    <n v="10020"/>
    <d v="2013-02-13T00:00:00"/>
    <m/>
  </r>
  <r>
    <x v="0"/>
    <s v="0000119343"/>
    <x v="5"/>
    <s v="STAPLES CONTRACT &amp; COMMERCIAL INC"/>
    <n v="4"/>
    <n v="1"/>
    <n v="20.28"/>
    <n v="20.28"/>
    <n v="560152"/>
    <n v="12001"/>
    <n v="54060"/>
    <n v="10020"/>
    <d v="2013-02-14T00:00:00"/>
    <d v="2013-02-20T00:00:00"/>
  </r>
  <r>
    <x v="0"/>
    <s v="0000119343"/>
    <x v="5"/>
    <s v="STAPLES CONTRACT &amp; COMMERCIAL INC"/>
    <n v="9"/>
    <n v="1"/>
    <n v="13.78"/>
    <n v="13.78"/>
    <n v="560152"/>
    <n v="12001"/>
    <n v="54060"/>
    <n v="10020"/>
    <d v="2013-02-14T00:00:00"/>
    <d v="2013-02-20T00:00:00"/>
  </r>
  <r>
    <x v="0"/>
    <s v="0000119343"/>
    <x v="5"/>
    <s v="STAPLES CONTRACT &amp; COMMERCIAL INC"/>
    <n v="8"/>
    <n v="1"/>
    <n v="11.04"/>
    <n v="11.04"/>
    <n v="560152"/>
    <n v="12001"/>
    <n v="54060"/>
    <n v="10020"/>
    <d v="2013-02-14T00:00:00"/>
    <d v="2013-02-20T00:00:00"/>
  </r>
  <r>
    <x v="0"/>
    <s v="0000119343"/>
    <x v="5"/>
    <s v="STAPLES CONTRACT &amp; COMMERCIAL INC"/>
    <n v="3"/>
    <n v="1"/>
    <n v="3.96"/>
    <n v="3.96"/>
    <n v="560152"/>
    <n v="12001"/>
    <n v="54060"/>
    <n v="10020"/>
    <d v="2013-02-14T00:00:00"/>
    <d v="2013-02-20T00:00:00"/>
  </r>
  <r>
    <x v="0"/>
    <s v="0000119343"/>
    <x v="5"/>
    <s v="STAPLES CONTRACT &amp; COMMERCIAL INC"/>
    <n v="10"/>
    <n v="1"/>
    <n v="3"/>
    <n v="3"/>
    <n v="560152"/>
    <n v="12001"/>
    <n v="54060"/>
    <n v="10020"/>
    <d v="2013-02-14T00:00:00"/>
    <d v="2013-02-20T00:00:00"/>
  </r>
  <r>
    <x v="0"/>
    <s v="0000119343"/>
    <x v="5"/>
    <s v="STAPLES CONTRACT &amp; COMMERCIAL INC"/>
    <n v="6"/>
    <n v="1"/>
    <n v="1.38"/>
    <n v="1.38"/>
    <n v="560152"/>
    <n v="12001"/>
    <n v="54060"/>
    <n v="10020"/>
    <d v="2013-02-14T00:00:00"/>
    <d v="2013-02-20T00:00:00"/>
  </r>
  <r>
    <x v="0"/>
    <s v="0000119343"/>
    <x v="5"/>
    <s v="STAPLES CONTRACT &amp; COMMERCIAL INC"/>
    <n v="1"/>
    <n v="1"/>
    <n v="2.21"/>
    <n v="2.21"/>
    <n v="560152"/>
    <n v="12001"/>
    <n v="54060"/>
    <n v="10020"/>
    <d v="2013-02-14T00:00:00"/>
    <d v="2013-02-20T00:00:00"/>
  </r>
  <r>
    <x v="0"/>
    <s v="0000119343"/>
    <x v="5"/>
    <s v="STAPLES CONTRACT &amp; COMMERCIAL INC"/>
    <n v="2"/>
    <n v="1"/>
    <n v="8.4499999999999993"/>
    <n v="8.4499999999999993"/>
    <n v="560152"/>
    <n v="12001"/>
    <n v="54060"/>
    <n v="10020"/>
    <d v="2013-02-14T00:00:00"/>
    <d v="2013-02-20T00:00:00"/>
  </r>
  <r>
    <x v="0"/>
    <s v="0000119343"/>
    <x v="5"/>
    <s v="STAPLES CONTRACT &amp; COMMERCIAL INC"/>
    <n v="7"/>
    <n v="1"/>
    <n v="20.6"/>
    <n v="20.6"/>
    <n v="560152"/>
    <n v="12001"/>
    <n v="54060"/>
    <n v="10020"/>
    <d v="2013-02-14T00:00:00"/>
    <d v="2013-02-20T00:00:00"/>
  </r>
  <r>
    <x v="0"/>
    <s v="0000119343"/>
    <x v="5"/>
    <s v="STAPLES CONTRACT &amp; COMMERCIAL INC"/>
    <n v="5"/>
    <n v="1"/>
    <n v="0.17"/>
    <n v="0.17"/>
    <n v="560152"/>
    <n v="12001"/>
    <n v="54060"/>
    <n v="10020"/>
    <d v="2013-02-14T00:00:00"/>
    <d v="2013-02-20T00:00:00"/>
  </r>
  <r>
    <x v="0"/>
    <s v="0000119345"/>
    <x v="5"/>
    <s v="DENNISON LUBRICANTS"/>
    <n v="1"/>
    <n v="1"/>
    <n v="4389"/>
    <n v="0"/>
    <m/>
    <n v="12001"/>
    <n v="53015"/>
    <n v="10020"/>
    <d v="2013-02-15T00:00:00"/>
    <m/>
  </r>
  <r>
    <x v="0"/>
    <s v="0000119346"/>
    <x v="7"/>
    <s v="NORMAN R BENEDICT ASSOC INC"/>
    <n v="1"/>
    <n v="1"/>
    <n v="1120"/>
    <n v="1120"/>
    <n v="559533"/>
    <n v="13033"/>
    <n v="51190"/>
    <n v="12175"/>
    <d v="2013-02-14T00:00:00"/>
    <d v="2013-02-15T00:00:00"/>
  </r>
  <r>
    <x v="0"/>
    <s v="0000119347"/>
    <x v="7"/>
    <s v="JOHN LO MONTE REAL ESTATE AP"/>
    <n v="1"/>
    <n v="1"/>
    <n v="700"/>
    <n v="700"/>
    <n v="559535"/>
    <n v="12062"/>
    <n v="51190"/>
    <n v="22086"/>
    <d v="2013-02-14T00:00:00"/>
    <d v="2013-02-15T00:00:00"/>
  </r>
  <r>
    <x v="0"/>
    <s v="0000119348"/>
    <x v="7"/>
    <s v="ALL WASTE INC"/>
    <n v="1"/>
    <n v="1"/>
    <n v="285"/>
    <n v="285"/>
    <n v="559226"/>
    <n v="13033"/>
    <n v="53450"/>
    <n v="10020"/>
    <d v="2013-02-28T00:00:00"/>
    <d v="2013-02-15T00:00:00"/>
  </r>
  <r>
    <x v="0"/>
    <s v="0000119349"/>
    <x v="7"/>
    <s v="GLOBAL PAYMENTS DIRECT INC"/>
    <n v="1"/>
    <n v="1"/>
    <n v="57.84"/>
    <n v="57.84"/>
    <n v="559755"/>
    <n v="13033"/>
    <n v="53038"/>
    <n v="10020"/>
    <d v="2013-02-14T00:00:00"/>
    <d v="2013-02-19T00:00:00"/>
  </r>
  <r>
    <x v="0"/>
    <s v="0000119351"/>
    <x v="7"/>
    <s v="NORTHEAST PASSENGER TRANS ASSOC"/>
    <n v="1"/>
    <n v="1"/>
    <n v="175"/>
    <n v="175"/>
    <n v="560207"/>
    <n v="13033"/>
    <n v="51780"/>
    <n v="10020"/>
    <d v="2013-02-14T00:00:00"/>
    <d v="2013-02-20T00:00:00"/>
  </r>
  <r>
    <x v="0"/>
    <s v="0000119353"/>
    <x v="7"/>
    <s v="25 VAN ZANT STREET CONDOMINIUM INC"/>
    <n v="1"/>
    <n v="1"/>
    <n v="139386"/>
    <n v="139386"/>
    <n v="559206"/>
    <n v="13033"/>
    <n v="55470"/>
    <n v="40001"/>
    <d v="2013-02-14T00:00:00"/>
    <d v="2013-02-15T00:00:00"/>
  </r>
  <r>
    <x v="0"/>
    <s v="0000119354"/>
    <x v="7"/>
    <s v="J &amp; S RADIO SALES"/>
    <n v="1"/>
    <n v="1"/>
    <n v="474.3"/>
    <n v="474.3"/>
    <n v="560940"/>
    <n v="13033"/>
    <n v="54060"/>
    <n v="10020"/>
    <d v="2013-02-07T00:00:00"/>
    <d v="2013-02-22T00:00:00"/>
  </r>
  <r>
    <x v="0"/>
    <s v="0000119355"/>
    <x v="7"/>
    <s v="MISTERSCAPES LLC"/>
    <n v="1"/>
    <n v="1"/>
    <n v="4125"/>
    <n v="4125"/>
    <n v="559836"/>
    <n v="13033"/>
    <n v="53401"/>
    <n v="10020"/>
    <d v="2013-02-14T00:00:00"/>
    <d v="2013-02-19T00:00:00"/>
  </r>
  <r>
    <x v="0"/>
    <s v="0000119355"/>
    <x v="7"/>
    <s v="MISTERSCAPES LLC"/>
    <n v="2"/>
    <n v="1"/>
    <n v="2750"/>
    <n v="2750"/>
    <n v="559836"/>
    <n v="13033"/>
    <n v="53401"/>
    <n v="10020"/>
    <d v="2013-02-14T00:00:00"/>
    <d v="2013-02-19T00:00:00"/>
  </r>
  <r>
    <x v="0"/>
    <s v="0000119359"/>
    <x v="8"/>
    <s v="SUBURBAN STATIONERS INC"/>
    <n v="1"/>
    <n v="1"/>
    <n v="37.619999999999997"/>
    <n v="37.619999999999997"/>
    <n v="560175"/>
    <n v="12062"/>
    <n v="54060"/>
    <n v="10020"/>
    <d v="2013-02-12T00:00:00"/>
    <d v="2013-02-20T00:00:00"/>
  </r>
  <r>
    <x v="0"/>
    <s v="0000119360"/>
    <x v="8"/>
    <s v="SUBURBAN STATIONERS INC"/>
    <n v="2"/>
    <n v="1"/>
    <n v="11.8"/>
    <n v="11.8"/>
    <n v="560254"/>
    <n v="12062"/>
    <n v="54060"/>
    <n v="10020"/>
    <d v="2013-02-16T00:00:00"/>
    <d v="2013-02-20T00:00:00"/>
  </r>
  <r>
    <x v="0"/>
    <s v="0000119360"/>
    <x v="8"/>
    <s v="SUBURBAN STATIONERS INC"/>
    <n v="1"/>
    <n v="1"/>
    <n v="7.02"/>
    <n v="7.02"/>
    <n v="560254"/>
    <n v="12062"/>
    <n v="54060"/>
    <n v="10020"/>
    <d v="2013-02-16T00:00:00"/>
    <d v="2013-02-20T00:00:00"/>
  </r>
  <r>
    <x v="0"/>
    <s v="0000119361"/>
    <x v="8"/>
    <s v="SUBURBAN STATIONERS INC"/>
    <n v="8"/>
    <n v="1"/>
    <n v="5.42"/>
    <n v="5.42"/>
    <n v="560179"/>
    <n v="12062"/>
    <n v="54060"/>
    <n v="10020"/>
    <d v="2013-02-13T00:00:00"/>
    <d v="2013-02-20T00:00:00"/>
  </r>
  <r>
    <x v="0"/>
    <s v="0000119361"/>
    <x v="8"/>
    <s v="SUBURBAN STATIONERS INC"/>
    <n v="7"/>
    <n v="1"/>
    <n v="5.42"/>
    <n v="5.42"/>
    <n v="560179"/>
    <n v="12062"/>
    <n v="54060"/>
    <n v="10020"/>
    <d v="2013-02-13T00:00:00"/>
    <d v="2013-02-20T00:00:00"/>
  </r>
  <r>
    <x v="0"/>
    <s v="0000119361"/>
    <x v="8"/>
    <s v="SUBURBAN STATIONERS INC"/>
    <n v="9"/>
    <n v="1"/>
    <n v="5.42"/>
    <n v="5.42"/>
    <n v="560179"/>
    <n v="12062"/>
    <n v="54060"/>
    <n v="10020"/>
    <d v="2013-02-13T00:00:00"/>
    <d v="2013-02-20T00:00:00"/>
  </r>
  <r>
    <x v="0"/>
    <s v="0000119361"/>
    <x v="8"/>
    <s v="SUBURBAN STATIONERS INC"/>
    <n v="1"/>
    <n v="1"/>
    <n v="11.9"/>
    <n v="11.9"/>
    <n v="560179"/>
    <n v="12062"/>
    <n v="54060"/>
    <n v="10020"/>
    <d v="2013-02-13T00:00:00"/>
    <d v="2013-02-20T00:00:00"/>
  </r>
  <r>
    <x v="0"/>
    <s v="0000119361"/>
    <x v="8"/>
    <s v="SUBURBAN STATIONERS INC"/>
    <n v="2"/>
    <n v="1"/>
    <n v="21.12"/>
    <n v="21.12"/>
    <n v="560179"/>
    <n v="12062"/>
    <n v="54060"/>
    <n v="10020"/>
    <d v="2013-02-13T00:00:00"/>
    <d v="2013-02-20T00:00:00"/>
  </r>
  <r>
    <x v="0"/>
    <s v="0000119361"/>
    <x v="8"/>
    <s v="SUBURBAN STATIONERS INC"/>
    <n v="6"/>
    <n v="1"/>
    <n v="2.16"/>
    <n v="2.16"/>
    <n v="560179"/>
    <n v="12062"/>
    <n v="54060"/>
    <n v="10020"/>
    <d v="2013-02-13T00:00:00"/>
    <d v="2013-02-20T00:00:00"/>
  </r>
  <r>
    <x v="0"/>
    <s v="0000119361"/>
    <x v="8"/>
    <s v="SUBURBAN STATIONERS INC"/>
    <n v="5"/>
    <n v="1"/>
    <n v="2.16"/>
    <n v="2.16"/>
    <n v="560179"/>
    <n v="12062"/>
    <n v="54060"/>
    <n v="10020"/>
    <d v="2013-02-13T00:00:00"/>
    <d v="2013-02-20T00:00:00"/>
  </r>
  <r>
    <x v="0"/>
    <s v="0000119361"/>
    <x v="8"/>
    <s v="SUBURBAN STATIONERS INC"/>
    <n v="4"/>
    <n v="1"/>
    <n v="14.54"/>
    <n v="14.54"/>
    <n v="560179"/>
    <n v="12062"/>
    <n v="54060"/>
    <n v="10020"/>
    <d v="2013-02-13T00:00:00"/>
    <d v="2013-02-20T00:00:00"/>
  </r>
  <r>
    <x v="0"/>
    <s v="0000119361"/>
    <x v="8"/>
    <s v="SUBURBAN STATIONERS INC"/>
    <n v="3"/>
    <n v="1"/>
    <n v="0.96"/>
    <n v="0.96"/>
    <n v="560179"/>
    <n v="12062"/>
    <n v="54060"/>
    <n v="10020"/>
    <d v="2013-02-13T00:00:00"/>
    <d v="2013-02-20T00:00:00"/>
  </r>
  <r>
    <x v="0"/>
    <s v="0000119362"/>
    <x v="8"/>
    <s v="SUBURBAN STATIONERS INC"/>
    <n v="5"/>
    <n v="1"/>
    <n v="84.91"/>
    <n v="84.91"/>
    <n v="560847"/>
    <n v="12062"/>
    <n v="54060"/>
    <n v="10020"/>
    <d v="2013-02-28T00:00:00"/>
    <d v="2013-02-22T00:00:00"/>
  </r>
  <r>
    <x v="0"/>
    <s v="0000119362"/>
    <x v="8"/>
    <s v="SUBURBAN STATIONERS INC"/>
    <n v="3"/>
    <n v="1"/>
    <n v="74.069999999999993"/>
    <n v="74.069999999999993"/>
    <n v="560852"/>
    <n v="12062"/>
    <n v="54060"/>
    <n v="10020"/>
    <d v="2013-02-28T00:00:00"/>
    <d v="2013-02-22T00:00:00"/>
  </r>
  <r>
    <x v="0"/>
    <s v="0000119362"/>
    <x v="8"/>
    <s v="SUBURBAN STATIONERS INC"/>
    <n v="1"/>
    <n v="1"/>
    <n v="15.97"/>
    <n v="15.97"/>
    <n v="560847"/>
    <n v="12062"/>
    <n v="54060"/>
    <n v="10020"/>
    <d v="2013-02-28T00:00:00"/>
    <d v="2013-02-22T00:00:00"/>
  </r>
  <r>
    <x v="0"/>
    <s v="0000119362"/>
    <x v="8"/>
    <s v="SUBURBAN STATIONERS INC"/>
    <n v="4"/>
    <n v="1"/>
    <n v="79.489999999999995"/>
    <n v="79.489999999999995"/>
    <n v="560852"/>
    <n v="12062"/>
    <n v="54060"/>
    <n v="10020"/>
    <d v="2013-02-28T00:00:00"/>
    <d v="2013-02-22T00:00:00"/>
  </r>
  <r>
    <x v="0"/>
    <s v="0000119362"/>
    <x v="8"/>
    <s v="SUBURBAN STATIONERS INC"/>
    <n v="7"/>
    <n v="1"/>
    <n v="3.25"/>
    <n v="3.25"/>
    <n v="560847"/>
    <n v="12062"/>
    <n v="54060"/>
    <n v="10020"/>
    <d v="2013-02-28T00:00:00"/>
    <d v="2013-02-22T00:00:00"/>
  </r>
  <r>
    <x v="0"/>
    <s v="0000119362"/>
    <x v="8"/>
    <s v="SUBURBAN STATIONERS INC"/>
    <n v="6"/>
    <n v="1"/>
    <n v="16.559999999999999"/>
    <n v="16.559999999999999"/>
    <n v="560847"/>
    <n v="12062"/>
    <n v="54060"/>
    <n v="10020"/>
    <d v="2013-02-28T00:00:00"/>
    <d v="2013-02-22T00:00:00"/>
  </r>
  <r>
    <x v="0"/>
    <s v="0000119362"/>
    <x v="8"/>
    <s v="SUBURBAN STATIONERS INC"/>
    <n v="2"/>
    <n v="1"/>
    <n v="7.2"/>
    <n v="7.2"/>
    <n v="560847"/>
    <n v="12062"/>
    <n v="54060"/>
    <n v="10020"/>
    <d v="2013-02-28T00:00:00"/>
    <d v="2013-02-22T00:00:00"/>
  </r>
  <r>
    <x v="0"/>
    <s v="0000119363"/>
    <x v="8"/>
    <s v="SUBURBAN STATIONERS INC"/>
    <n v="1"/>
    <n v="1"/>
    <n v="60.3"/>
    <n v="60.3"/>
    <n v="560237"/>
    <n v="12062"/>
    <n v="54060"/>
    <n v="10020"/>
    <d v="2013-02-13T00:00:00"/>
    <d v="2013-02-20T00:00:00"/>
  </r>
  <r>
    <x v="0"/>
    <s v="0000119364"/>
    <x v="8"/>
    <s v="SUBURBAN STATIONERS INC"/>
    <n v="1"/>
    <n v="1"/>
    <n v="123.96"/>
    <n v="123.96"/>
    <n v="560182"/>
    <n v="12062"/>
    <n v="54060"/>
    <n v="10020"/>
    <d v="2013-02-15T00:00:00"/>
    <d v="2013-02-20T00:00:00"/>
  </r>
  <r>
    <x v="0"/>
    <s v="0000119364"/>
    <x v="8"/>
    <s v="SUBURBAN STATIONERS INC"/>
    <n v="2"/>
    <n v="1"/>
    <n v="72.34"/>
    <n v="72.34"/>
    <n v="560182"/>
    <n v="12062"/>
    <n v="54060"/>
    <n v="10020"/>
    <d v="2013-02-15T00:00:00"/>
    <d v="2013-02-20T00:00:00"/>
  </r>
  <r>
    <x v="0"/>
    <s v="0000119364"/>
    <x v="8"/>
    <s v="SUBURBAN STATIONERS INC"/>
    <n v="4"/>
    <n v="1"/>
    <n v="193.48"/>
    <n v="193.48"/>
    <n v="560182"/>
    <n v="12062"/>
    <n v="54060"/>
    <n v="10020"/>
    <d v="2013-02-15T00:00:00"/>
    <d v="2013-02-20T00:00:00"/>
  </r>
  <r>
    <x v="0"/>
    <s v="0000119364"/>
    <x v="8"/>
    <s v="SUBURBAN STATIONERS INC"/>
    <n v="3"/>
    <n v="1"/>
    <n v="56.82"/>
    <n v="56.82"/>
    <n v="560182"/>
    <n v="12062"/>
    <n v="54060"/>
    <n v="10020"/>
    <d v="2013-02-15T00:00:00"/>
    <d v="2013-02-20T00:00:00"/>
  </r>
  <r>
    <x v="0"/>
    <s v="0000119364"/>
    <x v="8"/>
    <s v="SUBURBAN STATIONERS INC"/>
    <n v="6"/>
    <n v="1"/>
    <n v="32.4"/>
    <n v="32.4"/>
    <n v="560182"/>
    <n v="12062"/>
    <n v="54060"/>
    <n v="10020"/>
    <d v="2013-02-15T00:00:00"/>
    <d v="2013-02-20T00:00:00"/>
  </r>
  <r>
    <x v="0"/>
    <s v="0000119364"/>
    <x v="8"/>
    <s v="SUBURBAN STATIONERS INC"/>
    <n v="5"/>
    <n v="1"/>
    <n v="3.19"/>
    <n v="3.19"/>
    <n v="560182"/>
    <n v="12062"/>
    <n v="54060"/>
    <n v="10020"/>
    <d v="2013-02-15T00:00:00"/>
    <d v="2013-02-20T00:00:00"/>
  </r>
  <r>
    <x v="0"/>
    <s v="0000119365"/>
    <x v="8"/>
    <s v="HARTFORD LUMBER COMPANY"/>
    <n v="1"/>
    <n v="1"/>
    <n v="172.8"/>
    <n v="172.8"/>
    <n v="560746"/>
    <n v="12062"/>
    <n v="52541"/>
    <n v="10020"/>
    <d v="2013-02-12T00:00:00"/>
    <d v="2013-02-21T00:00:00"/>
  </r>
  <r>
    <x v="0"/>
    <s v="0000119366"/>
    <x v="8"/>
    <s v="SHIPMANS FIRE EQUIP CO INC"/>
    <n v="1"/>
    <n v="1"/>
    <n v="264.95"/>
    <n v="0"/>
    <m/>
    <n v="12062"/>
    <n v="52541"/>
    <n v="10020"/>
    <d v="2013-02-11T00:00:00"/>
    <m/>
  </r>
  <r>
    <x v="0"/>
    <s v="0000119367"/>
    <x v="8"/>
    <s v="HOLLISTON SAND COMPANY INC"/>
    <n v="1"/>
    <n v="1"/>
    <n v="3784.56"/>
    <n v="3784.56"/>
    <n v="560687"/>
    <n v="12062"/>
    <n v="54074"/>
    <n v="10020"/>
    <d v="2013-02-13T00:00:00"/>
    <d v="2013-02-21T00:00:00"/>
  </r>
  <r>
    <x v="0"/>
    <s v="0000119368"/>
    <x v="8"/>
    <s v="CANNON INSTR CO"/>
    <n v="1"/>
    <n v="1"/>
    <n v="0"/>
    <n v="0"/>
    <m/>
    <n v="12062"/>
    <n v="51982"/>
    <n v="10020"/>
    <d v="2013-02-13T00:00:00"/>
    <m/>
  </r>
  <r>
    <x v="0"/>
    <s v="0000119369"/>
    <x v="9"/>
    <s v="ALAN SYLVESTRE"/>
    <n v="1"/>
    <n v="1"/>
    <n v="76.23"/>
    <n v="76.23"/>
    <n v="560202"/>
    <n v="12062"/>
    <n v="54770"/>
    <n v="12175"/>
    <d v="2013-02-15T00:00:00"/>
    <d v="2013-02-20T00:00:00"/>
  </r>
  <r>
    <x v="0"/>
    <s v="0000119370"/>
    <x v="8"/>
    <s v="DEPT OF PUBLIC SAFETY"/>
    <n v="1"/>
    <n v="1"/>
    <n v="2739843"/>
    <n v="2739843"/>
    <n v="559804"/>
    <n v="21009"/>
    <n v="51970"/>
    <n v="40001"/>
    <d v="2013-02-15T00:00:00"/>
    <d v="2013-02-19T00:00:00"/>
  </r>
  <r>
    <x v="0"/>
    <s v="0000119375"/>
    <x v="9"/>
    <s v="GRAINGER INDUSTRIAL SUPPLY"/>
    <n v="1"/>
    <n v="1"/>
    <n v="21.64"/>
    <n v="0"/>
    <m/>
    <n v="13033"/>
    <n v="54070"/>
    <n v="10020"/>
    <d v="2013-02-17T00:00:00"/>
    <m/>
  </r>
  <r>
    <x v="0"/>
    <s v="0000119376"/>
    <x v="9"/>
    <s v="A &amp; A OFFICE SYSTEMS INC"/>
    <n v="2"/>
    <n v="1"/>
    <n v="336.16"/>
    <n v="0"/>
    <m/>
    <n v="13033"/>
    <n v="54060"/>
    <n v="10020"/>
    <d v="2013-02-15T00:00:00"/>
    <m/>
  </r>
  <r>
    <x v="0"/>
    <s v="0000119376"/>
    <x v="8"/>
    <s v="A &amp; A OFFICE SYSTEMS INC"/>
    <n v="1"/>
    <n v="1"/>
    <n v="336.16"/>
    <n v="0"/>
    <m/>
    <n v="13033"/>
    <n v="54060"/>
    <n v="10020"/>
    <d v="2013-02-15T00:00:00"/>
    <m/>
  </r>
  <r>
    <x v="0"/>
    <s v="0000119377"/>
    <x v="9"/>
    <s v="J &amp; S RADIO SALES"/>
    <n v="1"/>
    <n v="1"/>
    <n v="296.39999999999998"/>
    <n v="296.39999999999998"/>
    <n v="559784"/>
    <n v="21009"/>
    <n v="54120"/>
    <n v="40001"/>
    <d v="2013-01-11T00:00:00"/>
    <d v="2013-02-19T00:00:00"/>
  </r>
  <r>
    <x v="0"/>
    <s v="0000119377"/>
    <x v="9"/>
    <s v="J &amp; S RADIO SALES"/>
    <n v="2"/>
    <n v="1"/>
    <n v="503.5"/>
    <n v="503.5"/>
    <n v="559784"/>
    <n v="21009"/>
    <n v="54120"/>
    <n v="40001"/>
    <d v="2013-01-11T00:00:00"/>
    <d v="2013-02-19T00:00:00"/>
  </r>
  <r>
    <x v="0"/>
    <s v="0000119381"/>
    <x v="8"/>
    <s v="SAS INSTITUTE INC"/>
    <n v="6"/>
    <n v="1"/>
    <n v="910"/>
    <n v="600"/>
    <n v="560236"/>
    <n v="13033"/>
    <n v="53755"/>
    <n v="12175"/>
    <d v="2013-02-05T00:00:00"/>
    <d v="2013-02-20T00:00:00"/>
  </r>
  <r>
    <x v="0"/>
    <s v="0000119381"/>
    <x v="8"/>
    <s v="SAS INSTITUTE INC"/>
    <n v="3"/>
    <n v="1"/>
    <n v="830"/>
    <n v="710"/>
    <n v="560236"/>
    <n v="13033"/>
    <n v="53755"/>
    <n v="12175"/>
    <d v="2013-02-05T00:00:00"/>
    <d v="2013-02-20T00:00:00"/>
  </r>
  <r>
    <x v="0"/>
    <s v="0000119381"/>
    <x v="8"/>
    <s v="SAS INSTITUTE INC"/>
    <n v="4"/>
    <n v="1"/>
    <n v="830"/>
    <n v="635"/>
    <n v="560236"/>
    <n v="13033"/>
    <n v="53755"/>
    <n v="12175"/>
    <d v="2013-02-05T00:00:00"/>
    <d v="2013-02-20T00:00:00"/>
  </r>
  <r>
    <x v="0"/>
    <s v="0000119381"/>
    <x v="8"/>
    <s v="SAS INSTITUTE INC"/>
    <n v="1"/>
    <n v="1"/>
    <n v="1540"/>
    <n v="1540"/>
    <n v="560236"/>
    <n v="13033"/>
    <n v="53755"/>
    <n v="12175"/>
    <d v="2013-02-05T00:00:00"/>
    <d v="2013-02-20T00:00:00"/>
  </r>
  <r>
    <x v="0"/>
    <s v="0000119381"/>
    <x v="8"/>
    <s v="SAS INSTITUTE INC"/>
    <n v="2"/>
    <n v="1"/>
    <n v="830"/>
    <n v="415"/>
    <n v="560236"/>
    <n v="13033"/>
    <n v="53755"/>
    <n v="12175"/>
    <d v="2013-02-05T00:00:00"/>
    <d v="2013-02-20T00:00:00"/>
  </r>
  <r>
    <x v="0"/>
    <s v="0000119381"/>
    <x v="8"/>
    <s v="SAS INSTITUTE INC"/>
    <n v="5"/>
    <n v="1"/>
    <n v="830"/>
    <n v="415"/>
    <n v="560236"/>
    <n v="13033"/>
    <n v="53755"/>
    <n v="12175"/>
    <d v="2013-02-05T00:00:00"/>
    <d v="2013-02-20T00:00:00"/>
  </r>
  <r>
    <x v="0"/>
    <s v="0000119383"/>
    <x v="8"/>
    <s v="EMC CORPORATION"/>
    <n v="1"/>
    <n v="1"/>
    <n v="222"/>
    <n v="0"/>
    <m/>
    <n v="13033"/>
    <n v="53920"/>
    <n v="10020"/>
    <d v="2013-02-15T00:00:00"/>
    <m/>
  </r>
  <r>
    <x v="0"/>
    <s v="0000119384"/>
    <x v="8"/>
    <s v="WATER &amp; WASTE EQUIP INC"/>
    <n v="1"/>
    <n v="1"/>
    <n v="5000"/>
    <n v="0"/>
    <m/>
    <n v="13033"/>
    <n v="53402"/>
    <n v="10020"/>
    <d v="2013-02-15T00:00:00"/>
    <m/>
  </r>
  <r>
    <x v="0"/>
    <s v="0000119385"/>
    <x v="10"/>
    <s v="CITY OF GROTON"/>
    <n v="1"/>
    <n v="1"/>
    <n v="647.78"/>
    <n v="647.78"/>
    <n v="559771"/>
    <n v="12062"/>
    <n v="55050"/>
    <n v="22086"/>
    <d v="2013-02-19T00:00:00"/>
    <d v="2013-02-19T00:00:00"/>
  </r>
  <r>
    <x v="0"/>
    <s v="0000119386"/>
    <x v="10"/>
    <s v="TOWN OF CHESHIRE"/>
    <n v="1"/>
    <n v="1"/>
    <n v="2804.4"/>
    <n v="2804.4"/>
    <n v="559798"/>
    <n v="12062"/>
    <n v="55050"/>
    <n v="22086"/>
    <d v="2013-02-19T00:00:00"/>
    <d v="2013-02-19T00:00:00"/>
  </r>
  <r>
    <x v="0"/>
    <s v="0000119387"/>
    <x v="11"/>
    <s v="FLEETPRIDE INC"/>
    <n v="1"/>
    <n v="1"/>
    <n v="306.72000000000003"/>
    <n v="306.72000000000003"/>
    <n v="560156"/>
    <n v="12062"/>
    <n v="53015"/>
    <n v="10020"/>
    <d v="2013-02-20T00:00:00"/>
    <d v="2013-02-20T00:00:00"/>
  </r>
  <r>
    <x v="0"/>
    <s v="0000119388"/>
    <x v="10"/>
    <s v="EPLUS TECHNOLOGY INC"/>
    <n v="6"/>
    <n v="1"/>
    <n v="184.8"/>
    <n v="0"/>
    <m/>
    <n v="12062"/>
    <n v="53920"/>
    <n v="10020"/>
    <d v="2013-02-19T00:00:00"/>
    <m/>
  </r>
  <r>
    <x v="0"/>
    <s v="0000119388"/>
    <x v="10"/>
    <s v="EPLUS TECHNOLOGY INC"/>
    <n v="4"/>
    <n v="1"/>
    <n v="56.94"/>
    <n v="0"/>
    <m/>
    <n v="12062"/>
    <n v="53920"/>
    <n v="10020"/>
    <d v="2013-02-19T00:00:00"/>
    <m/>
  </r>
  <r>
    <x v="0"/>
    <s v="0000119388"/>
    <x v="10"/>
    <s v="EPLUS TECHNOLOGY INC"/>
    <n v="7"/>
    <n v="1"/>
    <n v="135.5"/>
    <n v="0"/>
    <m/>
    <n v="12062"/>
    <n v="53920"/>
    <n v="10020"/>
    <d v="2013-02-19T00:00:00"/>
    <m/>
  </r>
  <r>
    <x v="0"/>
    <s v="0000119388"/>
    <x v="10"/>
    <s v="EPLUS TECHNOLOGY INC"/>
    <n v="1"/>
    <n v="1"/>
    <n v="3083.93"/>
    <n v="0"/>
    <m/>
    <n v="12062"/>
    <n v="53920"/>
    <n v="10020"/>
    <d v="2013-02-19T00:00:00"/>
    <m/>
  </r>
  <r>
    <x v="0"/>
    <s v="0000119388"/>
    <x v="10"/>
    <s v="EPLUS TECHNOLOGY INC"/>
    <n v="2"/>
    <n v="1"/>
    <n v="959.44"/>
    <n v="0"/>
    <m/>
    <n v="12062"/>
    <n v="53920"/>
    <n v="10020"/>
    <d v="2013-02-19T00:00:00"/>
    <m/>
  </r>
  <r>
    <x v="0"/>
    <s v="0000119388"/>
    <x v="10"/>
    <s v="EPLUS TECHNOLOGY INC"/>
    <n v="3"/>
    <n v="1"/>
    <n v="959.44"/>
    <n v="0"/>
    <m/>
    <n v="12062"/>
    <n v="53920"/>
    <n v="10020"/>
    <d v="2013-02-19T00:00:00"/>
    <m/>
  </r>
  <r>
    <x v="0"/>
    <s v="0000119388"/>
    <x v="10"/>
    <s v="EPLUS TECHNOLOGY INC"/>
    <n v="5"/>
    <n v="1"/>
    <n v="366.91"/>
    <n v="0"/>
    <m/>
    <n v="12062"/>
    <n v="53920"/>
    <n v="10020"/>
    <d v="2013-02-19T00:00:00"/>
    <m/>
  </r>
  <r>
    <x v="0"/>
    <s v="0000119392"/>
    <x v="12"/>
    <s v="PULLMAN &amp; COMLEY LLC"/>
    <n v="1"/>
    <n v="1"/>
    <n v="153645.92000000001"/>
    <n v="153645.92000000001"/>
    <n v="560794"/>
    <n v="21022"/>
    <n v="51230"/>
    <n v="40001"/>
    <d v="2013-02-21T00:00:00"/>
    <d v="2013-02-22T00:00:00"/>
  </r>
  <r>
    <x v="1"/>
    <m/>
    <x v="13"/>
    <m/>
    <m/>
    <m/>
    <m/>
    <n v="3517368.38"/>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311587"/>
    <n v="0"/>
    <s v="Smith,Jacob"/>
    <s v="SP"/>
    <s v="SIC"/>
    <n v="2"/>
    <d v="2010-12-16T00:00:00"/>
    <s v="THURSDAY"/>
    <x v="0"/>
  </r>
  <r>
    <n v="645109"/>
    <n v="0"/>
    <s v="Johnson,Michael"/>
    <s v="SFFNR"/>
    <s v="SIC"/>
    <n v="8"/>
    <d v="2010-12-15T00:00:00"/>
    <s v="WEDNESDAY"/>
    <x v="1"/>
  </r>
  <r>
    <n v="645109"/>
    <n v="0"/>
    <s v="Johnson,Michael"/>
    <s v="SFFNR"/>
    <s v="SIC"/>
    <n v="8"/>
    <d v="2010-12-16T00:00:00"/>
    <s v="THURSDAY"/>
    <x v="0"/>
  </r>
  <r>
    <n v="835119"/>
    <n v="0"/>
    <s v="Williams,Joshua"/>
    <s v="SFAM"/>
    <s v="SIC"/>
    <n v="5"/>
    <d v="2010-12-15T00:00:00"/>
    <s v="WEDNESDAY"/>
    <x v="1"/>
  </r>
  <r>
    <n v="921565"/>
    <n v="0"/>
    <s v="Jones,Matthew"/>
    <s v="SFNRL"/>
    <s v="SIC"/>
    <n v="8"/>
    <d v="2010-12-16T00:00:00"/>
    <s v="THURSDAY"/>
    <x v="0"/>
  </r>
  <r>
    <n v="904174"/>
    <n v="0"/>
    <s v="Brown,Daniel"/>
    <s v="SP"/>
    <s v="SIC"/>
    <n v="4"/>
    <d v="2010-12-16T00:00:00"/>
    <s v="THURSDAY"/>
    <x v="0"/>
  </r>
  <r>
    <n v="108501"/>
    <n v="0"/>
    <s v="Davis,Christopher"/>
    <s v="SFAM"/>
    <s v="SIC"/>
    <n v="3.5"/>
    <d v="2010-12-15T00:00:00"/>
    <s v="WEDNESDAY"/>
    <x v="1"/>
  </r>
  <r>
    <n v="806984"/>
    <n v="0"/>
    <s v="Miller,Andrew"/>
    <s v="SICK"/>
    <s v="SIC"/>
    <n v="8"/>
    <d v="2010-12-16T00:00:00"/>
    <s v="THURSDAY"/>
    <x v="0"/>
  </r>
  <r>
    <n v="605544"/>
    <n v="0"/>
    <s v="Wilson,Ethan"/>
    <s v="SFFNR"/>
    <s v="SIC"/>
    <n v="8"/>
    <d v="2010-12-15T00:00:00"/>
    <s v="WEDNESDAY"/>
    <x v="1"/>
  </r>
  <r>
    <n v="261528"/>
    <n v="0"/>
    <s v="Moore,Joseph"/>
    <s v="SICK"/>
    <s v="SIC"/>
    <n v="8"/>
    <d v="2010-12-15T00:00:00"/>
    <s v="WEDNESDAY"/>
    <x v="1"/>
  </r>
  <r>
    <n v="261528"/>
    <n v="0"/>
    <s v="Moore,Joseph"/>
    <s v="SICK"/>
    <s v="SIC"/>
    <n v="8"/>
    <d v="2010-12-16T00:00:00"/>
    <s v="THURSDAY"/>
    <x v="0"/>
  </r>
  <r>
    <n v="682726"/>
    <n v="0"/>
    <s v="Taylor,William"/>
    <s v="SP"/>
    <s v="SIC"/>
    <n v="1"/>
    <d v="2010-12-15T00:00:00"/>
    <s v="WEDNESDAY"/>
    <x v="1"/>
  </r>
  <r>
    <n v="682726"/>
    <n v="0"/>
    <s v="Taylor,William"/>
    <s v="SP"/>
    <s v="SIC"/>
    <n v="1.5"/>
    <d v="2010-12-16T00:00:00"/>
    <s v="THURSDAY"/>
    <x v="0"/>
  </r>
  <r>
    <n v="268234"/>
    <n v="0"/>
    <s v="Anderson,Anthony"/>
    <s v="SP"/>
    <s v="SIC"/>
    <n v="1.5"/>
    <d v="2010-12-15T00:00:00"/>
    <s v="WEDNESDAY"/>
    <x v="1"/>
  </r>
  <r>
    <n v="537900"/>
    <n v="0"/>
    <s v="Thomas,David"/>
    <s v="SP"/>
    <s v="SIC"/>
    <n v="2"/>
    <d v="2010-12-15T00:00:00"/>
    <s v="WEDNESDAY"/>
    <x v="1"/>
  </r>
  <r>
    <n v="935382"/>
    <n v="0"/>
    <s v="Jackson,Alexander"/>
    <s v="SP"/>
    <s v="SIC"/>
    <n v="3.5"/>
    <d v="2010-12-15T00:00:00"/>
    <s v="WEDNESDAY"/>
    <x v="1"/>
  </r>
  <r>
    <n v="602526"/>
    <n v="0"/>
    <s v="White,Nicholas"/>
    <s v="SP"/>
    <s v="SIC"/>
    <n v="2"/>
    <d v="2010-12-15T00:00:00"/>
    <s v="WEDNESDAY"/>
    <x v="1"/>
  </r>
  <r>
    <n v="624084"/>
    <n v="0"/>
    <s v="Harris,Ryan"/>
    <s v="SP"/>
    <s v="SIC"/>
    <n v="1.25"/>
    <d v="2010-12-16T00:00:00"/>
    <s v="THURSDAY"/>
    <x v="0"/>
  </r>
  <r>
    <n v="341458"/>
    <n v="0"/>
    <s v="Martin,Tyler"/>
    <s v="SICK"/>
    <s v="SIC"/>
    <n v="8"/>
    <d v="2010-12-16T00:00:00"/>
    <s v="THURSDAY"/>
    <x v="0"/>
  </r>
  <r>
    <n v="674630"/>
    <n v="0"/>
    <s v="Thompson,James"/>
    <s v="SP"/>
    <s v="SIC"/>
    <n v="2.75"/>
    <d v="2010-12-16T00:00:00"/>
    <s v="THURSDAY"/>
    <x v="0"/>
  </r>
  <r>
    <n v="674630"/>
    <n v="0"/>
    <s v="Thompson,James"/>
    <s v="SFAM"/>
    <s v="SIC"/>
    <n v="1"/>
    <d v="2010-12-16T00:00:00"/>
    <s v="THURSDAY"/>
    <x v="0"/>
  </r>
  <r>
    <n v="752850"/>
    <n v="0"/>
    <s v="Garcia,John"/>
    <s v="SFAM"/>
    <s v="SIC"/>
    <n v="1.25"/>
    <d v="2010-12-15T00:00:00"/>
    <s v="WEDNESDAY"/>
    <x v="1"/>
  </r>
  <r>
    <n v="951321"/>
    <n v="1"/>
    <s v="Martinez,Jonathan"/>
    <s v="SP"/>
    <s v="SIC"/>
    <n v="8.75"/>
    <d v="2010-12-17T00:00:00"/>
    <s v="FRIDAY"/>
    <x v="2"/>
  </r>
  <r>
    <n v="311587"/>
    <n v="0"/>
    <s v="Smith,Jacob"/>
    <s v="SFNRL"/>
    <s v="SIC"/>
    <n v="4"/>
    <d v="2010-12-17T00:00:00"/>
    <s v="FRIDAY"/>
    <x v="2"/>
  </r>
  <r>
    <n v="140990"/>
    <n v="0"/>
    <s v="Robinson,Noah"/>
    <s v="SP"/>
    <s v="SIC"/>
    <n v="2"/>
    <d v="2010-12-28T00:00:00"/>
    <s v="TUESDAY"/>
    <x v="3"/>
  </r>
  <r>
    <n v="883669"/>
    <n v="0"/>
    <s v="Clark,Brandon"/>
    <s v="SICK"/>
    <s v="SIC"/>
    <n v="4.75"/>
    <d v="2010-12-22T00:00:00"/>
    <s v="WEDNESDAY"/>
    <x v="4"/>
  </r>
  <r>
    <n v="733760"/>
    <n v="0"/>
    <s v="Rodriguez,Christian"/>
    <s v="SP"/>
    <s v="SIC"/>
    <n v="3.5"/>
    <d v="2010-12-20T00:00:00"/>
    <s v="MONDAY"/>
    <x v="5"/>
  </r>
  <r>
    <n v="474941"/>
    <n v="0"/>
    <s v="Lewis,Dylan"/>
    <s v="SP"/>
    <s v="SIC"/>
    <n v="2.5"/>
    <d v="2010-12-22T00:00:00"/>
    <s v="WEDNESDAY"/>
    <x v="4"/>
  </r>
  <r>
    <n v="474941"/>
    <n v="0"/>
    <s v="Lewis,Dylan"/>
    <s v="SP"/>
    <s v="SIC"/>
    <n v="1.5"/>
    <d v="2010-12-28T00:00:00"/>
    <s v="TUESDAY"/>
    <x v="3"/>
  </r>
  <r>
    <n v="615307"/>
    <n v="0"/>
    <s v="Lee,Samuel"/>
    <s v="SP"/>
    <s v="SIC"/>
    <n v="4"/>
    <d v="2010-12-17T00:00:00"/>
    <s v="FRIDAY"/>
    <x v="2"/>
  </r>
  <r>
    <n v="144775"/>
    <n v="0"/>
    <s v="Walker,Benjamin"/>
    <s v="SP"/>
    <s v="SIC"/>
    <n v="2"/>
    <d v="2010-12-28T00:00:00"/>
    <s v="TUESDAY"/>
    <x v="3"/>
  </r>
  <r>
    <n v="54857"/>
    <n v="0"/>
    <s v="Hall,Zachary"/>
    <s v="SP"/>
    <s v="SIC"/>
    <n v="1"/>
    <d v="2010-12-21T00:00:00"/>
    <s v="TUESDAY"/>
    <x v="6"/>
  </r>
  <r>
    <n v="969490"/>
    <n v="0"/>
    <s v="Allen,Nathan"/>
    <s v="SFAM"/>
    <s v="SIC"/>
    <n v="3"/>
    <d v="2010-12-21T00:00:00"/>
    <s v="TUESDAY"/>
    <x v="6"/>
  </r>
  <r>
    <n v="969490"/>
    <n v="0"/>
    <s v="Allen,Nathan"/>
    <s v="SICK"/>
    <s v="SIC"/>
    <n v="8"/>
    <d v="2010-12-22T00:00:00"/>
    <s v="WEDNESDAY"/>
    <x v="4"/>
  </r>
  <r>
    <n v="579919"/>
    <n v="0"/>
    <s v="Young,Logan"/>
    <s v="SICK"/>
    <s v="SIC"/>
    <n v="2"/>
    <d v="2010-12-22T00:00:00"/>
    <s v="WEDNESDAY"/>
    <x v="4"/>
  </r>
  <r>
    <n v="599675"/>
    <n v="0"/>
    <s v="Hernandez,Justin"/>
    <s v="SP"/>
    <s v="SIC"/>
    <n v="2"/>
    <d v="2010-12-22T00:00:00"/>
    <s v="WEDNESDAY"/>
    <x v="4"/>
  </r>
  <r>
    <n v="625135"/>
    <n v="0"/>
    <s v="King,Gabriel"/>
    <s v="SP"/>
    <s v="SIC"/>
    <n v="1"/>
    <d v="2010-12-28T00:00:00"/>
    <s v="TUESDAY"/>
    <x v="3"/>
  </r>
  <r>
    <n v="664825"/>
    <n v="0"/>
    <s v="Wright,Jose"/>
    <s v="SICK"/>
    <s v="SIC"/>
    <n v="8"/>
    <d v="2010-12-30T00:00:00"/>
    <s v="THURSDAY"/>
    <x v="7"/>
  </r>
  <r>
    <n v="664825"/>
    <n v="0"/>
    <s v="Wright,Jose"/>
    <s v="SICK"/>
    <s v="SIC"/>
    <n v="6"/>
    <d v="2010-12-29T00:00:00"/>
    <s v="WEDNESDAY"/>
    <x v="8"/>
  </r>
  <r>
    <n v="459949"/>
    <n v="0"/>
    <s v="Lopez,Austin"/>
    <s v="SP"/>
    <s v="SIC"/>
    <n v="2"/>
    <d v="2010-12-17T00:00:00"/>
    <s v="FRIDAY"/>
    <x v="2"/>
  </r>
  <r>
    <n v="375792"/>
    <n v="0"/>
    <s v="Hill,Kevin"/>
    <s v="SFNRL"/>
    <s v="SIC"/>
    <n v="4"/>
    <d v="2010-12-20T00:00:00"/>
    <s v="MONDAY"/>
    <x v="5"/>
  </r>
  <r>
    <n v="459949"/>
    <n v="0"/>
    <s v="Lopez,Austin"/>
    <s v="SFAM"/>
    <s v="SIC"/>
    <n v="8"/>
    <d v="2011-01-03T00:00:00"/>
    <s v="MONDAY"/>
    <x v="9"/>
  </r>
  <r>
    <n v="459949"/>
    <n v="0"/>
    <s v="Lopez,Austin"/>
    <s v="SFAM"/>
    <s v="SIC"/>
    <n v="4"/>
    <d v="2011-01-04T00:00:00"/>
    <s v="TUESDAY"/>
    <x v="10"/>
  </r>
  <r>
    <n v="869277"/>
    <n v="0"/>
    <s v="Scott,Elijah"/>
    <s v="SICK"/>
    <s v="SIC"/>
    <n v="8"/>
    <d v="2010-12-29T00:00:00"/>
    <s v="WEDNESDAY"/>
    <x v="8"/>
  </r>
  <r>
    <n v="389844"/>
    <n v="0"/>
    <s v="Green,Caleb"/>
    <s v="SICK"/>
    <s v="SIC"/>
    <n v="2"/>
    <d v="2010-12-22T00:00:00"/>
    <s v="WEDNESDAY"/>
    <x v="4"/>
  </r>
  <r>
    <n v="389844"/>
    <n v="0"/>
    <s v="Green,Caleb"/>
    <s v="SICK"/>
    <s v="SIC"/>
    <n v="8"/>
    <d v="2010-12-23T00:00:00"/>
    <s v="THURSDAY"/>
    <x v="11"/>
  </r>
  <r>
    <n v="873164"/>
    <n v="0"/>
    <s v="Adams,Robert"/>
    <s v="SICK"/>
    <s v="SIC"/>
    <n v="3"/>
    <d v="2010-12-28T00:00:00"/>
    <s v="TUESDAY"/>
    <x v="3"/>
  </r>
  <r>
    <n v="935382"/>
    <n v="0"/>
    <s v="Jackson,Alexander"/>
    <s v="SICK"/>
    <s v="SIC"/>
    <n v="8"/>
    <d v="2010-12-30T00:00:00"/>
    <s v="THURSDAY"/>
    <x v="7"/>
  </r>
  <r>
    <n v="935382"/>
    <n v="0"/>
    <s v="Jackson,Alexander"/>
    <s v="SICK"/>
    <s v="SIC"/>
    <n v="8"/>
    <d v="2010-12-29T00:00:00"/>
    <s v="WEDNESDAY"/>
    <x v="8"/>
  </r>
  <r>
    <n v="555166"/>
    <n v="0"/>
    <s v="Baker,Thomas"/>
    <s v="SICK"/>
    <s v="SIC"/>
    <n v="8"/>
    <d v="2010-12-22T00:00:00"/>
    <s v="WEDNESDAY"/>
    <x v="4"/>
  </r>
  <r>
    <n v="555166"/>
    <n v="0"/>
    <s v="Baker,Thomas"/>
    <s v="SICK"/>
    <s v="SIC"/>
    <n v="6.25"/>
    <d v="2010-12-21T00:00:00"/>
    <s v="TUESDAY"/>
    <x v="6"/>
  </r>
  <r>
    <n v="555166"/>
    <n v="0"/>
    <s v="Baker,Thomas"/>
    <s v="SFNRL"/>
    <s v="SIC"/>
    <n v="4"/>
    <d v="2010-12-17T00:00:00"/>
    <s v="FRIDAY"/>
    <x v="2"/>
  </r>
  <r>
    <n v="503495"/>
    <n v="0"/>
    <s v="Gonzalez,Jordan"/>
    <s v="SP"/>
    <s v="SIC"/>
    <n v="2"/>
    <d v="2010-12-20T00:00:00"/>
    <s v="MONDAY"/>
    <x v="5"/>
  </r>
  <r>
    <n v="503495"/>
    <n v="0"/>
    <s v="Gonzalez,Jordan"/>
    <s v="SP"/>
    <s v="SIC"/>
    <n v="8"/>
    <d v="2010-12-22T00:00:00"/>
    <s v="WEDNESDAY"/>
    <x v="4"/>
  </r>
  <r>
    <n v="935382"/>
    <n v="0"/>
    <s v="Jackson,Alexander"/>
    <s v="SICK"/>
    <s v="SIC"/>
    <n v="8"/>
    <d v="2010-12-28T00:00:00"/>
    <s v="TUESDAY"/>
    <x v="3"/>
  </r>
  <r>
    <n v="35938"/>
    <n v="0"/>
    <s v="Nelson,Cameron"/>
    <s v="SP"/>
    <s v="SIC"/>
    <n v="2"/>
    <d v="2010-12-17T00:00:00"/>
    <s v="FRIDAY"/>
    <x v="2"/>
  </r>
  <r>
    <n v="162126"/>
    <n v="0"/>
    <s v="Carter,Jack"/>
    <s v="SP"/>
    <s v="SIC"/>
    <n v="3"/>
    <d v="2010-12-20T00:00:00"/>
    <s v="MONDAY"/>
    <x v="5"/>
  </r>
  <r>
    <n v="453743"/>
    <n v="0"/>
    <s v="Mitchell,Hunter"/>
    <s v="SFAM"/>
    <s v="SIC"/>
    <n v="3.25"/>
    <d v="2010-12-20T00:00:00"/>
    <s v="MONDAY"/>
    <x v="5"/>
  </r>
  <r>
    <n v="674630"/>
    <n v="0"/>
    <s v="Thompson,James"/>
    <s v="SICK"/>
    <s v="SIC"/>
    <n v="8"/>
    <d v="2010-12-20T00:00:00"/>
    <s v="MONDAY"/>
    <x v="5"/>
  </r>
  <r>
    <n v="422727"/>
    <n v="0"/>
    <s v="Perez,Jackson"/>
    <s v="SFNRL"/>
    <s v="SIC"/>
    <n v="8"/>
    <d v="2010-12-21T00:00:00"/>
    <s v="TUESDAY"/>
    <x v="6"/>
  </r>
  <r>
    <n v="820836"/>
    <n v="0"/>
    <s v="Roberts,Angel"/>
    <s v="SFNRL"/>
    <s v="SIC"/>
    <n v="4"/>
    <d v="2010-12-17T00:00:00"/>
    <s v="FRIDAY"/>
    <x v="2"/>
  </r>
  <r>
    <n v="647912"/>
    <n v="0"/>
    <s v="Turner,Isaiah"/>
    <s v="SP"/>
    <s v="SIC"/>
    <n v="2.5"/>
    <d v="2010-12-17T00:00:00"/>
    <s v="FRIDAY"/>
    <x v="2"/>
  </r>
  <r>
    <n v="363618"/>
    <n v="0"/>
    <s v="Phillips,Evan"/>
    <s v="SP"/>
    <s v="SIC"/>
    <n v="1"/>
    <d v="2010-12-21T00:00:00"/>
    <s v="TUESDAY"/>
    <x v="6"/>
  </r>
  <r>
    <n v="309284"/>
    <n v="0"/>
    <s v="Campbell,Isaac"/>
    <s v="SP"/>
    <s v="SIC"/>
    <n v="8"/>
    <d v="2010-12-20T00:00:00"/>
    <s v="MONDAY"/>
    <x v="5"/>
  </r>
  <r>
    <n v="694606"/>
    <n v="0"/>
    <s v="Parker,Mason"/>
    <s v="SP"/>
    <s v="SIC"/>
    <n v="0.75"/>
    <d v="2010-12-20T00:00:00"/>
    <s v="MONDAY"/>
    <x v="5"/>
  </r>
  <r>
    <n v="694606"/>
    <n v="0"/>
    <s v="Parker,Mason"/>
    <s v="SP"/>
    <s v="SIC"/>
    <n v="0.5"/>
    <d v="2010-12-29T00:00:00"/>
    <s v="WEDNESDAY"/>
    <x v="8"/>
  </r>
  <r>
    <n v="942722"/>
    <n v="0"/>
    <s v="Evans,Luke"/>
    <s v="SP"/>
    <s v="SIC"/>
    <n v="1"/>
    <d v="2010-12-21T00:00:00"/>
    <s v="TUESDAY"/>
    <x v="6"/>
  </r>
  <r>
    <n v="689783"/>
    <n v="0"/>
    <s v="Edwards,Jason"/>
    <s v="SP"/>
    <s v="SIC"/>
    <n v="3"/>
    <d v="2010-12-29T00:00:00"/>
    <s v="WEDNESDAY"/>
    <x v="8"/>
  </r>
  <r>
    <n v="572634"/>
    <n v="0"/>
    <s v="Collins,Gavin"/>
    <s v="SFAM"/>
    <s v="SIC"/>
    <n v="8"/>
    <d v="2010-12-17T00:00:00"/>
    <s v="FRIDAY"/>
    <x v="2"/>
  </r>
  <r>
    <n v="572634"/>
    <n v="0"/>
    <s v="Collins,Gavin"/>
    <s v="SFFNR"/>
    <s v="SIC"/>
    <n v="8"/>
    <d v="2010-12-20T00:00:00"/>
    <s v="MONDAY"/>
    <x v="5"/>
  </r>
  <r>
    <n v="572634"/>
    <n v="0"/>
    <s v="Collins,Gavin"/>
    <s v="SFFNR"/>
    <s v="SIC"/>
    <n v="8"/>
    <d v="2010-12-21T00:00:00"/>
    <s v="TUESDAY"/>
    <x v="6"/>
  </r>
  <r>
    <n v="572634"/>
    <n v="0"/>
    <s v="Collins,Gavin"/>
    <s v="SFFNR"/>
    <s v="SIC"/>
    <n v="8"/>
    <d v="2010-12-22T00:00:00"/>
    <s v="WEDNESDAY"/>
    <x v="4"/>
  </r>
  <r>
    <n v="53568"/>
    <n v="0"/>
    <s v="Stewart,Jayden"/>
    <s v="SICK"/>
    <s v="SIC"/>
    <n v="8"/>
    <d v="2010-12-30T00:00:00"/>
    <s v="THURSDAY"/>
    <x v="7"/>
  </r>
  <r>
    <n v="341458"/>
    <n v="0"/>
    <s v="Martin,Tyler"/>
    <s v="SICK"/>
    <s v="SIC"/>
    <n v="8"/>
    <d v="2010-12-30T00:00:00"/>
    <s v="THURSDAY"/>
    <x v="7"/>
  </r>
  <r>
    <n v="645109"/>
    <n v="0"/>
    <s v="Johnson,Michael"/>
    <s v="SICK"/>
    <s v="SIC"/>
    <n v="4"/>
    <d v="2010-12-21T00:00:00"/>
    <s v="TUESDAY"/>
    <x v="6"/>
  </r>
  <r>
    <n v="645109"/>
    <n v="0"/>
    <s v="Johnson,Michael"/>
    <s v="SICK"/>
    <s v="SIC"/>
    <n v="8"/>
    <d v="2010-12-22T00:00:00"/>
    <s v="WEDNESDAY"/>
    <x v="4"/>
  </r>
  <r>
    <n v="645109"/>
    <n v="0"/>
    <s v="Johnson,Michael"/>
    <s v="SICK"/>
    <s v="SIC"/>
    <n v="8"/>
    <d v="2010-12-23T00:00:00"/>
    <s v="THURSDAY"/>
    <x v="11"/>
  </r>
  <r>
    <n v="309793"/>
    <n v="0"/>
    <s v="Sanchez,Aaron"/>
    <s v="SFNRL"/>
    <s v="SIC"/>
    <n v="2"/>
    <d v="2010-12-22T00:00:00"/>
    <s v="WEDNESDAY"/>
    <x v="4"/>
  </r>
  <r>
    <n v="689074"/>
    <n v="0"/>
    <s v="Morris,Connor"/>
    <s v="SICK"/>
    <s v="SIC"/>
    <n v="8"/>
    <d v="2010-12-28T00:00:00"/>
    <s v="TUESDAY"/>
    <x v="3"/>
  </r>
  <r>
    <n v="689074"/>
    <n v="0"/>
    <s v="Morris,Connor"/>
    <s v="SICK"/>
    <s v="SIC"/>
    <n v="8"/>
    <d v="2010-12-29T00:00:00"/>
    <s v="WEDNESDAY"/>
    <x v="8"/>
  </r>
  <r>
    <n v="689074"/>
    <n v="0"/>
    <s v="Morris,Connor"/>
    <s v="SICK"/>
    <s v="SIC"/>
    <n v="8"/>
    <d v="2010-12-30T00:00:00"/>
    <s v="THURSDAY"/>
    <x v="7"/>
  </r>
  <r>
    <n v="609303"/>
    <n v="1"/>
    <s v="Rogers,Aiden"/>
    <s v="SICK"/>
    <s v="SIC"/>
    <n v="8"/>
    <d v="2010-12-28T00:00:00"/>
    <s v="TUESDAY"/>
    <x v="3"/>
  </r>
  <r>
    <n v="185450"/>
    <n v="0"/>
    <s v="Reed,Aidan"/>
    <s v="SICK"/>
    <s v="SIC"/>
    <n v="4"/>
    <d v="2010-12-21T00:00:00"/>
    <s v="TUESDAY"/>
    <x v="6"/>
  </r>
  <r>
    <n v="525099"/>
    <n v="0"/>
    <s v="Cook,Kyle"/>
    <s v="SICK"/>
    <s v="SIC"/>
    <n v="8"/>
    <d v="2010-12-20T00:00:00"/>
    <s v="MONDAY"/>
    <x v="5"/>
  </r>
  <r>
    <n v="217327"/>
    <n v="0"/>
    <s v="Morgan,Juan"/>
    <s v="SICK"/>
    <s v="SIC"/>
    <n v="8"/>
    <d v="2010-12-17T00:00:00"/>
    <s v="FRIDAY"/>
    <x v="2"/>
  </r>
  <r>
    <n v="585545"/>
    <n v="0"/>
    <s v="Bell,Charles"/>
    <s v="SICK"/>
    <s v="SIC"/>
    <n v="8"/>
    <d v="2010-12-28T00:00:00"/>
    <s v="TUESDAY"/>
    <x v="3"/>
  </r>
  <r>
    <n v="853351"/>
    <n v="0"/>
    <s v="Murphy,Luis"/>
    <s v="SP"/>
    <s v="SIC"/>
    <n v="2"/>
    <d v="2010-12-20T00:00:00"/>
    <s v="MONDAY"/>
    <x v="5"/>
  </r>
  <r>
    <n v="853351"/>
    <n v="0"/>
    <s v="Murphy,Luis"/>
    <s v="SP"/>
    <s v="SIC"/>
    <n v="4"/>
    <d v="2010-12-17T00:00:00"/>
    <s v="FRIDAY"/>
    <x v="2"/>
  </r>
  <r>
    <n v="853351"/>
    <n v="0"/>
    <s v="Murphy,Luis"/>
    <s v="SICK"/>
    <s v="SIC"/>
    <n v="8"/>
    <d v="2010-12-21T00:00:00"/>
    <s v="TUESDAY"/>
    <x v="6"/>
  </r>
  <r>
    <n v="972886"/>
    <n v="0"/>
    <s v="Bailey,Adam"/>
    <s v="SP"/>
    <s v="SIC"/>
    <n v="1"/>
    <d v="2010-12-20T00:00:00"/>
    <s v="MONDAY"/>
    <x v="5"/>
  </r>
  <r>
    <n v="934035"/>
    <n v="0"/>
    <s v="Rivera,Lucas"/>
    <s v="SFAM"/>
    <s v="SIC"/>
    <n v="4"/>
    <d v="2011-01-04T00:00:00"/>
    <s v="TUESDAY"/>
    <x v="10"/>
  </r>
  <r>
    <n v="459949"/>
    <n v="0"/>
    <s v="Lopez,Austin"/>
    <s v="SFAM"/>
    <s v="SIC"/>
    <n v="5"/>
    <d v="2011-01-04T00:00:00"/>
    <s v="TUESDAY"/>
    <x v="10"/>
  </r>
  <r>
    <n v="459949"/>
    <n v="0"/>
    <s v="Lopez,Austin"/>
    <s v="SFAM"/>
    <s v="SIC"/>
    <n v="-4"/>
    <d v="2011-01-04T00:00:00"/>
    <s v="TUESDAY"/>
    <x v="10"/>
  </r>
  <r>
    <n v="459949"/>
    <n v="0"/>
    <s v="Lopez,Austin"/>
    <s v="SFAM"/>
    <s v="SIC"/>
    <n v="3"/>
    <d v="2011-01-05T00:00:00"/>
    <s v="WEDNESDAY"/>
    <x v="12"/>
  </r>
  <r>
    <n v="377203"/>
    <n v="0"/>
    <s v="Cooper,Brian"/>
    <s v="SP"/>
    <s v="SIC"/>
    <n v="1"/>
    <d v="2011-01-03T00:00:00"/>
    <s v="MONDAY"/>
    <x v="9"/>
  </r>
  <r>
    <n v="728279"/>
    <n v="0"/>
    <s v="Richardson,Eric"/>
    <s v="SICK"/>
    <s v="SIC"/>
    <n v="7"/>
    <d v="2011-01-06T00:00:00"/>
    <s v="THURSDAY"/>
    <x v="13"/>
  </r>
  <r>
    <n v="642295"/>
    <n v="0"/>
    <s v="Cox,Adrian"/>
    <s v="SFAM"/>
    <s v="SIC"/>
    <n v="8"/>
    <d v="2011-01-07T00:00:00"/>
    <s v="FRIDAY"/>
    <x v="14"/>
  </r>
  <r>
    <n v="624084"/>
    <n v="0"/>
    <s v="Harris,Ryan"/>
    <s v="SP"/>
    <s v="SIC"/>
    <n v="-1.25"/>
    <d v="2010-12-16T00:00:00"/>
    <s v="THURSDAY"/>
    <x v="0"/>
  </r>
  <r>
    <n v="624084"/>
    <n v="0"/>
    <s v="Harris,Ryan"/>
    <s v="SP"/>
    <s v="SIC"/>
    <n v="1.75"/>
    <d v="2010-12-16T00:00:00"/>
    <s v="THURSDAY"/>
    <x v="0"/>
  </r>
  <r>
    <n v="728279"/>
    <n v="0"/>
    <s v="Richardson,Eric"/>
    <s v="SP"/>
    <s v="SIC"/>
    <n v="2"/>
    <d v="2010-12-16T00:00:00"/>
    <s v="THURSDAY"/>
    <x v="0"/>
  </r>
  <r>
    <n v="140990"/>
    <n v="0"/>
    <s v="Robinson,Noah"/>
    <s v="SP"/>
    <s v="SIC"/>
    <n v="3"/>
    <d v="2010-12-16T00:00:00"/>
    <s v="THURSDAY"/>
    <x v="0"/>
  </r>
  <r>
    <n v="198333"/>
    <n v="1"/>
    <s v="Howard,Nathaniel"/>
    <s v="SICK"/>
    <s v="SIC"/>
    <n v="4"/>
    <d v="2010-12-16T00:00:00"/>
    <s v="THURSDAY"/>
    <x v="0"/>
  </r>
  <r>
    <n v="44371"/>
    <n v="0"/>
    <s v="Ward,Sean"/>
    <s v="SICK"/>
    <s v="SIC"/>
    <n v="3"/>
    <d v="2010-12-15T00:00:00"/>
    <s v="WEDNESDAY"/>
    <x v="1"/>
  </r>
  <r>
    <n v="44371"/>
    <n v="0"/>
    <s v="Ward,Sean"/>
    <s v="SICK"/>
    <s v="SIC"/>
    <n v="8"/>
    <d v="2010-12-16T00:00:00"/>
    <s v="THURSDAY"/>
    <x v="0"/>
  </r>
  <r>
    <n v="988116"/>
    <n v="0"/>
    <s v="Torres,Alex"/>
    <s v="SICK"/>
    <s v="SIC"/>
    <n v="7"/>
    <d v="2010-12-15T00:00:00"/>
    <s v="WEDNESDAY"/>
    <x v="1"/>
  </r>
  <r>
    <n v="500684"/>
    <n v="0"/>
    <s v="Peterson,Carlos"/>
    <s v="SP"/>
    <s v="SIC"/>
    <n v="1"/>
    <d v="2010-12-16T00:00:00"/>
    <s v="THURSDAY"/>
    <x v="0"/>
  </r>
  <r>
    <n v="429643"/>
    <n v="0"/>
    <s v="Gray,Bryan"/>
    <s v="SICK"/>
    <s v="SIC"/>
    <n v="8"/>
    <d v="2010-12-15T00:00:00"/>
    <s v="WEDNESDAY"/>
    <x v="1"/>
  </r>
  <r>
    <n v="429643"/>
    <n v="0"/>
    <s v="Gray,Bryan"/>
    <s v="SP"/>
    <s v="SIC"/>
    <n v="2.75"/>
    <d v="2010-12-16T00:00:00"/>
    <s v="THURSDAY"/>
    <x v="0"/>
  </r>
  <r>
    <n v="738503"/>
    <n v="0"/>
    <s v="Ramirez,Ian"/>
    <s v="SP"/>
    <s v="SIC"/>
    <n v="1.25"/>
    <d v="2010-12-16T00:00:00"/>
    <s v="THURSDAY"/>
    <x v="0"/>
  </r>
  <r>
    <n v="55381"/>
    <n v="0"/>
    <s v="James,Owen"/>
    <s v="SP"/>
    <s v="SIC"/>
    <n v="8"/>
    <d v="2010-12-15T00:00:00"/>
    <s v="WEDNESDAY"/>
    <x v="1"/>
  </r>
  <r>
    <n v="115195"/>
    <n v="0"/>
    <s v="Watson,Jesus"/>
    <s v="SP"/>
    <s v="SIC"/>
    <n v="1.5"/>
    <d v="2010-12-15T00:00:00"/>
    <s v="WEDNESDAY"/>
    <x v="1"/>
  </r>
  <r>
    <n v="545521"/>
    <n v="0"/>
    <s v="Brooks,Landon"/>
    <s v="SICK"/>
    <s v="SIC"/>
    <n v="2.25"/>
    <d v="2010-12-16T00:00:00"/>
    <s v="THURSDAY"/>
    <x v="0"/>
  </r>
  <r>
    <n v="775444"/>
    <n v="0"/>
    <s v="Kelly,Julian"/>
    <s v="SP"/>
    <s v="SIC"/>
    <n v="1"/>
    <d v="2010-12-16T00:00:00"/>
    <s v="THURSDAY"/>
    <x v="0"/>
  </r>
  <r>
    <n v="856465"/>
    <n v="0"/>
    <s v="Sanders,Chase"/>
    <s v="SP"/>
    <s v="SIC"/>
    <n v="6"/>
    <d v="2010-12-15T00:00:00"/>
    <s v="WEDNESDAY"/>
    <x v="1"/>
  </r>
  <r>
    <n v="555242"/>
    <n v="0"/>
    <s v="Price,Cole"/>
    <s v="SP"/>
    <s v="SIC"/>
    <n v="3.5"/>
    <d v="2010-12-16T00:00:00"/>
    <s v="THURSDAY"/>
    <x v="0"/>
  </r>
  <r>
    <n v="251999"/>
    <n v="0"/>
    <s v="Bennett,Diego"/>
    <s v="SICK"/>
    <s v="SIC"/>
    <n v="1.5"/>
    <d v="2010-12-16T00:00:00"/>
    <s v="THURSDAY"/>
    <x v="0"/>
  </r>
  <r>
    <n v="99193"/>
    <n v="0"/>
    <s v="Wood,Jeremiah"/>
    <s v="SICK"/>
    <s v="SIC"/>
    <n v="4"/>
    <d v="2010-12-15T00:00:00"/>
    <s v="WEDNESDAY"/>
    <x v="1"/>
  </r>
  <r>
    <n v="99193"/>
    <n v="0"/>
    <s v="Wood,Jeremiah"/>
    <s v="SICK"/>
    <s v="SIC"/>
    <n v="8"/>
    <d v="2010-12-16T00:00:00"/>
    <s v="THURSDAY"/>
    <x v="0"/>
  </r>
  <r>
    <n v="392062"/>
    <n v="0"/>
    <s v="Barnes,Steven"/>
    <s v="SICK"/>
    <s v="SIC"/>
    <n v="8"/>
    <d v="2010-12-16T00:00:00"/>
    <s v="THURSDAY"/>
    <x v="0"/>
  </r>
  <r>
    <n v="422727"/>
    <n v="0"/>
    <s v="Perez,Jackson"/>
    <s v="SFNRL"/>
    <s v="SIC"/>
    <n v="2"/>
    <d v="2010-12-16T00:00:00"/>
    <s v="THURSDAY"/>
    <x v="0"/>
  </r>
  <r>
    <n v="377203"/>
    <n v="0"/>
    <s v="Cooper,Brian"/>
    <s v="SP"/>
    <s v="SIC"/>
    <n v="1"/>
    <d v="2010-12-22T00:00:00"/>
    <s v="WEDNESDAY"/>
    <x v="4"/>
  </r>
  <r>
    <n v="654062"/>
    <n v="0"/>
    <s v="Ross,Sebastian"/>
    <s v="SICK"/>
    <s v="SIC"/>
    <n v="8"/>
    <d v="2010-12-21T00:00:00"/>
    <s v="TUESDAY"/>
    <x v="6"/>
  </r>
  <r>
    <n v="755355"/>
    <n v="0"/>
    <s v="Henderson,Xavier"/>
    <s v="SICK"/>
    <s v="SIC"/>
    <n v="8"/>
    <d v="2010-12-21T00:00:00"/>
    <s v="TUESDAY"/>
    <x v="6"/>
  </r>
  <r>
    <n v="555862"/>
    <n v="0"/>
    <s v="Coleman,Timothy"/>
    <s v="SP"/>
    <s v="SIC"/>
    <n v="2"/>
    <d v="2010-12-17T00:00:00"/>
    <s v="FRIDAY"/>
    <x v="2"/>
  </r>
  <r>
    <n v="338561"/>
    <n v="0"/>
    <s v="Jenkins,Carter"/>
    <s v="SP"/>
    <s v="SIC"/>
    <n v="1"/>
    <d v="2010-12-28T00:00:00"/>
    <s v="TUESDAY"/>
    <x v="3"/>
  </r>
  <r>
    <n v="226479"/>
    <n v="0"/>
    <s v="Perry,Wyatt"/>
    <s v="SP"/>
    <s v="SIC"/>
    <n v="1"/>
    <d v="2010-12-20T00:00:00"/>
    <s v="MONDAY"/>
    <x v="5"/>
  </r>
  <r>
    <n v="226479"/>
    <n v="0"/>
    <s v="Perry,Wyatt"/>
    <s v="SP"/>
    <s v="SIC"/>
    <n v="2"/>
    <d v="2010-12-23T00:00:00"/>
    <s v="THURSDAY"/>
    <x v="11"/>
  </r>
  <r>
    <n v="500684"/>
    <n v="0"/>
    <s v="Peterson,Carlos"/>
    <s v="SFNRL"/>
    <s v="SIC"/>
    <n v="3"/>
    <d v="2010-12-20T00:00:00"/>
    <s v="MONDAY"/>
    <x v="5"/>
  </r>
  <r>
    <n v="462639"/>
    <n v="0"/>
    <s v="Powell,Brayden"/>
    <s v="SICK"/>
    <s v="SIC"/>
    <n v="5"/>
    <d v="2010-12-29T00:00:00"/>
    <s v="WEDNESDAY"/>
    <x v="8"/>
  </r>
  <r>
    <n v="793716"/>
    <n v="0"/>
    <s v="Long,Blake"/>
    <s v="SP"/>
    <s v="SIC"/>
    <n v="1"/>
    <d v="2010-12-17T00:00:00"/>
    <s v="FRIDAY"/>
    <x v="2"/>
  </r>
  <r>
    <n v="301384"/>
    <n v="0"/>
    <s v="Patterson,Hayden"/>
    <s v="SP"/>
    <s v="SIC"/>
    <n v="4"/>
    <d v="2010-12-28T00:00:00"/>
    <s v="TUESDAY"/>
    <x v="3"/>
  </r>
  <r>
    <n v="113347"/>
    <n v="0"/>
    <s v="Hughes,Devin"/>
    <s v="SP"/>
    <s v="SIC"/>
    <n v="2"/>
    <d v="2010-12-17T00:00:00"/>
    <s v="FRIDAY"/>
    <x v="2"/>
  </r>
  <r>
    <n v="398541"/>
    <n v="0"/>
    <s v="Flores,Cody"/>
    <s v="SICK"/>
    <s v="SIC"/>
    <n v="8"/>
    <d v="2010-12-28T00:00:00"/>
    <s v="TUESDAY"/>
    <x v="3"/>
  </r>
  <r>
    <n v="288928"/>
    <n v="0"/>
    <s v="Washington,Richard"/>
    <s v="SFAM"/>
    <s v="SIC"/>
    <n v="6"/>
    <d v="2010-12-17T00:00:00"/>
    <s v="FRIDAY"/>
    <x v="2"/>
  </r>
  <r>
    <n v="775167"/>
    <n v="0"/>
    <s v="Butler,Seth"/>
    <s v="SICK"/>
    <s v="SIC"/>
    <n v="3"/>
    <d v="2010-12-20T00:00:00"/>
    <s v="MONDAY"/>
    <x v="5"/>
  </r>
  <r>
    <n v="775167"/>
    <n v="0"/>
    <s v="Butler,Seth"/>
    <s v="SICK"/>
    <s v="SIC"/>
    <n v="3"/>
    <d v="2010-12-17T00:00:00"/>
    <s v="FRIDAY"/>
    <x v="2"/>
  </r>
  <r>
    <n v="775444"/>
    <n v="0"/>
    <s v="Kelly,Julian"/>
    <s v="SICK"/>
    <s v="SIC"/>
    <n v="8"/>
    <d v="2010-12-29T00:00:00"/>
    <s v="WEDNESDAY"/>
    <x v="8"/>
  </r>
  <r>
    <n v="775167"/>
    <n v="0"/>
    <s v="Butler,Seth"/>
    <s v="SICK"/>
    <s v="SIC"/>
    <n v="8"/>
    <d v="2010-12-21T00:00:00"/>
    <s v="TUESDAY"/>
    <x v="6"/>
  </r>
  <r>
    <n v="775167"/>
    <n v="0"/>
    <s v="Butler,Seth"/>
    <s v="SICK"/>
    <s v="SIC"/>
    <n v="3"/>
    <d v="2010-12-22T00:00:00"/>
    <s v="WEDNESDAY"/>
    <x v="4"/>
  </r>
  <r>
    <n v="775167"/>
    <n v="0"/>
    <s v="Butler,Seth"/>
    <s v="SICK"/>
    <s v="SIC"/>
    <n v="3"/>
    <d v="2010-12-28T00:00:00"/>
    <s v="TUESDAY"/>
    <x v="3"/>
  </r>
  <r>
    <n v="775167"/>
    <n v="0"/>
    <s v="Butler,Seth"/>
    <s v="SICK"/>
    <s v="SIC"/>
    <n v="3"/>
    <d v="2010-12-29T00:00:00"/>
    <s v="WEDNESDAY"/>
    <x v="8"/>
  </r>
  <r>
    <n v="130559"/>
    <n v="0"/>
    <s v="Simmons,Dominic"/>
    <s v="SP"/>
    <s v="SIC"/>
    <n v="2"/>
    <d v="2010-12-22T00:00:00"/>
    <s v="WEDNESDAY"/>
    <x v="4"/>
  </r>
  <r>
    <n v="437881"/>
    <n v="0"/>
    <s v="Foster,Jaden"/>
    <s v="SP"/>
    <s v="SIC"/>
    <n v="3.5"/>
    <d v="2010-12-20T00:00:00"/>
    <s v="MONDAY"/>
    <x v="5"/>
  </r>
  <r>
    <n v="641295"/>
    <n v="0"/>
    <s v="Gonzales,Antonio"/>
    <s v="SP"/>
    <s v="SIC"/>
    <n v="3"/>
    <d v="2010-12-17T00:00:00"/>
    <s v="FRIDAY"/>
    <x v="2"/>
  </r>
  <r>
    <n v="371859"/>
    <n v="0"/>
    <s v="Bryant,Miguel"/>
    <s v="SICK"/>
    <s v="SIC"/>
    <n v="4"/>
    <d v="2010-12-21T00:00:00"/>
    <s v="TUESDAY"/>
    <x v="6"/>
  </r>
  <r>
    <n v="371859"/>
    <n v="0"/>
    <s v="Bryant,Miguel"/>
    <s v="SICK"/>
    <s v="SIC"/>
    <n v="2"/>
    <d v="2010-12-22T00:00:00"/>
    <s v="WEDNESDAY"/>
    <x v="4"/>
  </r>
  <r>
    <n v="245734"/>
    <n v="0"/>
    <s v="Alexander,Liam"/>
    <s v="SICK"/>
    <s v="SIC"/>
    <n v="8"/>
    <d v="2010-12-29T00:00:00"/>
    <s v="WEDNESDAY"/>
    <x v="8"/>
  </r>
  <r>
    <n v="569961"/>
    <n v="0"/>
    <s v="Russell,Patrick"/>
    <s v="SP"/>
    <s v="SIC"/>
    <n v="1"/>
    <d v="2011-01-03T00:00:00"/>
    <s v="MONDAY"/>
    <x v="9"/>
  </r>
  <r>
    <n v="245734"/>
    <n v="0"/>
    <s v="Alexander,Liam"/>
    <s v="SICK"/>
    <s v="SIC"/>
    <n v="8"/>
    <d v="2010-12-28T00:00:00"/>
    <s v="TUESDAY"/>
    <x v="3"/>
  </r>
  <r>
    <n v="545521"/>
    <n v="0"/>
    <s v="Brooks,Landon"/>
    <s v="SICK"/>
    <s v="SIC"/>
    <n v="2"/>
    <d v="2010-12-28T00:00:00"/>
    <s v="TUESDAY"/>
    <x v="3"/>
  </r>
  <r>
    <n v="115195"/>
    <n v="0"/>
    <s v="Watson,Jesus"/>
    <s v="SP"/>
    <s v="SIC"/>
    <n v="0.5"/>
    <d v="2010-12-29T00:00:00"/>
    <s v="WEDNESDAY"/>
    <x v="8"/>
  </r>
  <r>
    <n v="798649"/>
    <n v="0"/>
    <s v="Griffin,Carson"/>
    <s v="SP"/>
    <s v="SIC"/>
    <n v="3.5"/>
    <d v="2010-12-17T00:00:00"/>
    <s v="FRIDAY"/>
    <x v="2"/>
  </r>
  <r>
    <n v="747126"/>
    <n v="0"/>
    <s v="Diaz,Jesse"/>
    <s v="SFAM"/>
    <s v="SIC"/>
    <n v="8"/>
    <d v="2010-12-28T00:00:00"/>
    <s v="TUESDAY"/>
    <x v="3"/>
  </r>
  <r>
    <n v="739647"/>
    <n v="0"/>
    <s v="Hayes,Tristan"/>
    <s v="SP"/>
    <s v="SIC"/>
    <n v="2"/>
    <d v="2010-12-29T00:00:00"/>
    <s v="WEDNESDAY"/>
    <x v="8"/>
  </r>
  <r>
    <n v="292456"/>
    <n v="0"/>
    <s v="Myers,Alejandro"/>
    <s v="SFAM"/>
    <s v="SIC"/>
    <n v="0.5"/>
    <d v="2010-12-22T00:00:00"/>
    <s v="WEDNESDAY"/>
    <x v="4"/>
  </r>
  <r>
    <n v="425584"/>
    <n v="0"/>
    <s v="Ford,Henry"/>
    <s v="SP"/>
    <s v="SIC"/>
    <n v="8"/>
    <d v="2010-12-28T00:00:00"/>
    <s v="TUESDAY"/>
    <x v="3"/>
  </r>
  <r>
    <n v="872321"/>
    <n v="0"/>
    <s v="Hamilton,Victor"/>
    <s v="SP"/>
    <s v="SIC"/>
    <n v="1.75"/>
    <d v="2010-12-22T00:00:00"/>
    <s v="WEDNESDAY"/>
    <x v="4"/>
  </r>
  <r>
    <n v="261528"/>
    <n v="0"/>
    <s v="Moore,Joseph"/>
    <s v="SICK"/>
    <s v="SIC"/>
    <n v="8"/>
    <d v="2010-12-17T00:00:00"/>
    <s v="FRIDAY"/>
    <x v="2"/>
  </r>
  <r>
    <n v="280348"/>
    <n v="0"/>
    <s v="Graham,Trevor"/>
    <s v="SICK"/>
    <s v="SIC"/>
    <n v="8"/>
    <d v="2010-12-21T00:00:00"/>
    <s v="TUESDAY"/>
    <x v="6"/>
  </r>
  <r>
    <n v="515931"/>
    <n v="0"/>
    <s v="Sullivan,Bryce"/>
    <s v="SICK"/>
    <s v="SIC"/>
    <n v="8"/>
    <d v="2010-12-23T00:00:00"/>
    <s v="THURSDAY"/>
    <x v="11"/>
  </r>
  <r>
    <n v="515931"/>
    <n v="0"/>
    <s v="Sullivan,Bryce"/>
    <s v="SICK"/>
    <s v="SIC"/>
    <n v="8"/>
    <d v="2010-12-28T00:00:00"/>
    <s v="TUESDAY"/>
    <x v="3"/>
  </r>
  <r>
    <n v="515931"/>
    <n v="0"/>
    <s v="Sullivan,Bryce"/>
    <s v="SICK"/>
    <s v="SIC"/>
    <n v="8"/>
    <d v="2010-12-29T00:00:00"/>
    <s v="WEDNESDAY"/>
    <x v="8"/>
  </r>
  <r>
    <n v="515931"/>
    <n v="0"/>
    <s v="Sullivan,Bryce"/>
    <s v="SICK"/>
    <s v="SIC"/>
    <n v="8"/>
    <d v="2010-12-30T00:00:00"/>
    <s v="THURSDAY"/>
    <x v="7"/>
  </r>
  <r>
    <n v="170542"/>
    <n v="0"/>
    <s v="Wallace,Jake"/>
    <s v="SICK"/>
    <s v="SIC"/>
    <n v="8"/>
    <d v="2010-12-21T00:00:00"/>
    <s v="TUESDAY"/>
    <x v="6"/>
  </r>
  <r>
    <n v="170542"/>
    <n v="0"/>
    <s v="Wallace,Jake"/>
    <s v="SICK"/>
    <s v="SIC"/>
    <n v="4"/>
    <d v="2010-12-20T00:00:00"/>
    <s v="MONDAY"/>
    <x v="5"/>
  </r>
  <r>
    <n v="99193"/>
    <n v="0"/>
    <s v="Wood,Jeremiah"/>
    <s v="SICK"/>
    <s v="SIC"/>
    <n v="6.75"/>
    <d v="2010-12-17T00:00:00"/>
    <s v="FRIDAY"/>
    <x v="2"/>
  </r>
  <r>
    <n v="682726"/>
    <n v="0"/>
    <s v="Taylor,William"/>
    <s v="SP"/>
    <s v="SIC"/>
    <n v="2"/>
    <d v="2010-12-29T00:00:00"/>
    <s v="WEDNESDAY"/>
    <x v="8"/>
  </r>
  <r>
    <n v="689074"/>
    <n v="0"/>
    <s v="Morris,Connor"/>
    <s v="SICK"/>
    <s v="SIC"/>
    <n v="-8"/>
    <d v="2010-12-28T00:00:00"/>
    <s v="TUESDAY"/>
    <x v="3"/>
  </r>
  <r>
    <n v="689074"/>
    <n v="0"/>
    <s v="Morris,Connor"/>
    <s v="SICK"/>
    <s v="SIC"/>
    <n v="8"/>
    <d v="2010-12-28T00:00:00"/>
    <s v="TUESDAY"/>
    <x v="3"/>
  </r>
  <r>
    <n v="689074"/>
    <n v="0"/>
    <s v="Morris,Connor"/>
    <s v="SICK"/>
    <s v="SIC"/>
    <n v="-8"/>
    <d v="2010-12-29T00:00:00"/>
    <s v="WEDNESDAY"/>
    <x v="8"/>
  </r>
  <r>
    <n v="689074"/>
    <n v="0"/>
    <s v="Morris,Connor"/>
    <s v="SICK"/>
    <s v="SIC"/>
    <n v="8"/>
    <d v="2010-12-29T00:00:00"/>
    <s v="WEDNESDAY"/>
    <x v="8"/>
  </r>
  <r>
    <n v="689074"/>
    <n v="0"/>
    <s v="Morris,Connor"/>
    <s v="SICK"/>
    <s v="SIC"/>
    <n v="-8"/>
    <d v="2010-12-30T00:00:00"/>
    <s v="THURSDAY"/>
    <x v="7"/>
  </r>
  <r>
    <n v="689074"/>
    <n v="0"/>
    <s v="Morris,Connor"/>
    <s v="SICK"/>
    <s v="SIC"/>
    <n v="8"/>
    <d v="2010-12-30T00:00:00"/>
    <s v="THURSDAY"/>
    <x v="7"/>
  </r>
  <r>
    <n v="609303"/>
    <n v="1"/>
    <s v="Rogers,Aiden"/>
    <s v="SICK"/>
    <s v="SIC"/>
    <n v="8"/>
    <d v="2010-12-28T00:00:00"/>
    <s v="TUESDAY"/>
    <x v="3"/>
  </r>
  <r>
    <n v="609303"/>
    <n v="1"/>
    <s v="Rogers,Aiden"/>
    <s v="SICK"/>
    <s v="SIC"/>
    <n v="-8"/>
    <d v="2010-12-28T00:00:00"/>
    <s v="TUESDAY"/>
    <x v="3"/>
  </r>
  <r>
    <n v="112940"/>
    <n v="0"/>
    <s v="Woods,Riley"/>
    <s v="SICK"/>
    <s v="SIC"/>
    <n v="8"/>
    <d v="2011-01-05T00:00:00"/>
    <s v="WEDNESDAY"/>
    <x v="12"/>
  </r>
  <r>
    <n v="112940"/>
    <n v="0"/>
    <s v="Woods,Riley"/>
    <s v="SP"/>
    <s v="SIC"/>
    <n v="3.5"/>
    <d v="2011-01-07T00:00:00"/>
    <s v="FRIDAY"/>
    <x v="14"/>
  </r>
  <r>
    <n v="389844"/>
    <n v="0"/>
    <s v="Green,Caleb"/>
    <s v="SP"/>
    <s v="SIC"/>
    <n v="1.75"/>
    <d v="2011-01-12T00:00:00"/>
    <s v="WEDNESDAY"/>
    <x v="15"/>
  </r>
  <r>
    <n v="389844"/>
    <n v="0"/>
    <s v="Green,Caleb"/>
    <s v="SP"/>
    <s v="SIC"/>
    <n v="2"/>
    <d v="2011-01-14T00:00:00"/>
    <s v="FRIDAY"/>
    <x v="16"/>
  </r>
  <r>
    <n v="389844"/>
    <n v="0"/>
    <s v="Green,Caleb"/>
    <s v="SP"/>
    <s v="SIC"/>
    <n v="2"/>
    <d v="2011-01-05T00:00:00"/>
    <s v="WEDNESDAY"/>
    <x v="12"/>
  </r>
  <r>
    <n v="112940"/>
    <n v="0"/>
    <s v="Woods,Riley"/>
    <s v="SICK"/>
    <s v="SIC"/>
    <n v="8"/>
    <d v="2011-01-03T00:00:00"/>
    <s v="MONDAY"/>
    <x v="9"/>
  </r>
  <r>
    <n v="112940"/>
    <n v="0"/>
    <s v="Woods,Riley"/>
    <s v="SICK"/>
    <s v="SIC"/>
    <n v="8"/>
    <d v="2011-01-04T00:00:00"/>
    <s v="TUESDAY"/>
    <x v="10"/>
  </r>
  <r>
    <n v="402483"/>
    <n v="0"/>
    <s v="Cole,Colin"/>
    <s v="SP"/>
    <s v="SIC"/>
    <n v="1"/>
    <d v="2011-01-03T00:00:00"/>
    <s v="MONDAY"/>
    <x v="9"/>
  </r>
  <r>
    <n v="625135"/>
    <n v="0"/>
    <s v="King,Gabriel"/>
    <s v="SP"/>
    <s v="SIC"/>
    <n v="8"/>
    <d v="2011-01-05T00:00:00"/>
    <s v="WEDNESDAY"/>
    <x v="12"/>
  </r>
  <r>
    <n v="5435"/>
    <n v="0"/>
    <s v="West,Jared"/>
    <s v="SFAM"/>
    <s v="SIC"/>
    <n v="2.5"/>
    <d v="2011-01-06T00:00:00"/>
    <s v="THURSDAY"/>
    <x v="13"/>
  </r>
  <r>
    <n v="798649"/>
    <n v="0"/>
    <s v="Griffin,Carson"/>
    <s v="SFAM"/>
    <s v="SIC"/>
    <n v="1.5"/>
    <d v="2011-01-06T00:00:00"/>
    <s v="THURSDAY"/>
    <x v="13"/>
  </r>
  <r>
    <n v="113347"/>
    <n v="0"/>
    <s v="Hughes,Devin"/>
    <s v="SFAM"/>
    <s v="SIC"/>
    <n v="1.5"/>
    <d v="2011-01-05T00:00:00"/>
    <s v="WEDNESDAY"/>
    <x v="12"/>
  </r>
  <r>
    <n v="596745"/>
    <n v="0"/>
    <s v="Jordan,Jeremy"/>
    <s v="SICK"/>
    <s v="SIC"/>
    <n v="8"/>
    <d v="2011-01-05T00:00:00"/>
    <s v="WEDNESDAY"/>
    <x v="12"/>
  </r>
  <r>
    <n v="596745"/>
    <n v="0"/>
    <s v="Jordan,Jeremy"/>
    <s v="SP"/>
    <s v="SIC"/>
    <n v="0.75"/>
    <d v="2011-01-13T00:00:00"/>
    <s v="THURSDAY"/>
    <x v="17"/>
  </r>
  <r>
    <n v="846953"/>
    <n v="0"/>
    <s v="Owens,Mark"/>
    <s v="SICK"/>
    <s v="SIC"/>
    <n v="3"/>
    <d v="2011-01-10T00:00:00"/>
    <s v="MONDAY"/>
    <x v="18"/>
  </r>
  <r>
    <n v="138199"/>
    <n v="0"/>
    <s v="Reynolds,Caden"/>
    <s v="SFAM"/>
    <s v="SIC"/>
    <n v="8"/>
    <d v="2011-01-03T00:00:00"/>
    <s v="MONDAY"/>
    <x v="9"/>
  </r>
  <r>
    <n v="138199"/>
    <n v="0"/>
    <s v="Reynolds,Caden"/>
    <s v="SP"/>
    <s v="SIC"/>
    <n v="1"/>
    <d v="2011-01-06T00:00:00"/>
    <s v="THURSDAY"/>
    <x v="13"/>
  </r>
  <r>
    <n v="138199"/>
    <n v="0"/>
    <s v="Reynolds,Caden"/>
    <s v="SP"/>
    <s v="SIC"/>
    <n v="0.75"/>
    <d v="2011-01-10T00:00:00"/>
    <s v="MONDAY"/>
    <x v="18"/>
  </r>
  <r>
    <n v="747126"/>
    <n v="0"/>
    <s v="Diaz,Jesse"/>
    <s v="SP"/>
    <s v="SIC"/>
    <n v="2"/>
    <d v="2011-01-11T00:00:00"/>
    <s v="TUESDAY"/>
    <x v="19"/>
  </r>
  <r>
    <n v="375792"/>
    <n v="0"/>
    <s v="Hill,Kevin"/>
    <s v="SP"/>
    <s v="SIC"/>
    <n v="2"/>
    <d v="2011-01-07T00:00:00"/>
    <s v="FRIDAY"/>
    <x v="14"/>
  </r>
  <r>
    <n v="471981"/>
    <n v="0"/>
    <s v="Fisher,Garrett"/>
    <s v="SP"/>
    <s v="SIC"/>
    <n v="3.5"/>
    <d v="2011-01-10T00:00:00"/>
    <s v="MONDAY"/>
    <x v="18"/>
  </r>
  <r>
    <n v="942722"/>
    <n v="0"/>
    <s v="Evans,Luke"/>
    <s v="SICK"/>
    <s v="SIC"/>
    <n v="8"/>
    <d v="2011-01-03T00:00:00"/>
    <s v="MONDAY"/>
    <x v="9"/>
  </r>
  <r>
    <n v="942722"/>
    <n v="0"/>
    <s v="Evans,Luke"/>
    <s v="SICK"/>
    <s v="SIC"/>
    <n v="8"/>
    <d v="2011-01-04T00:00:00"/>
    <s v="TUESDAY"/>
    <x v="10"/>
  </r>
  <r>
    <n v="942722"/>
    <n v="0"/>
    <s v="Evans,Luke"/>
    <s v="SICK"/>
    <s v="SIC"/>
    <n v="8"/>
    <d v="2011-01-05T00:00:00"/>
    <s v="WEDNESDAY"/>
    <x v="12"/>
  </r>
  <r>
    <n v="942722"/>
    <n v="0"/>
    <s v="Evans,Luke"/>
    <s v="SICK"/>
    <s v="SIC"/>
    <n v="8"/>
    <d v="2011-01-06T00:00:00"/>
    <s v="THURSDAY"/>
    <x v="13"/>
  </r>
  <r>
    <n v="942722"/>
    <n v="0"/>
    <s v="Evans,Luke"/>
    <s v="SICK"/>
    <s v="SIC"/>
    <n v="8"/>
    <d v="2011-01-07T00:00:00"/>
    <s v="FRIDAY"/>
    <x v="14"/>
  </r>
  <r>
    <n v="544430"/>
    <n v="0"/>
    <s v="Ellis,Parker"/>
    <s v="SICK"/>
    <s v="SIC"/>
    <n v="1.5"/>
    <d v="2011-01-10T00:00:00"/>
    <s v="MONDAY"/>
    <x v="18"/>
  </r>
  <r>
    <n v="904174"/>
    <n v="0"/>
    <s v="Brown,Daniel"/>
    <s v="SP"/>
    <s v="SIC"/>
    <n v="4"/>
    <d v="2011-01-04T00:00:00"/>
    <s v="TUESDAY"/>
    <x v="10"/>
  </r>
  <r>
    <n v="904174"/>
    <n v="0"/>
    <s v="Brown,Daniel"/>
    <s v="SP"/>
    <s v="SIC"/>
    <n v="4"/>
    <d v="2011-01-11T00:00:00"/>
    <s v="TUESDAY"/>
    <x v="19"/>
  </r>
  <r>
    <n v="268234"/>
    <n v="0"/>
    <s v="Anderson,Anthony"/>
    <s v="SP"/>
    <s v="SIC"/>
    <n v="1.5"/>
    <d v="2011-01-06T00:00:00"/>
    <s v="THURSDAY"/>
    <x v="13"/>
  </r>
  <r>
    <n v="66388"/>
    <n v="0"/>
    <s v="Harrison,Marcus"/>
    <s v="SICK"/>
    <s v="SIC"/>
    <n v="8"/>
    <d v="2011-01-07T00:00:00"/>
    <s v="FRIDAY"/>
    <x v="14"/>
  </r>
  <r>
    <n v="209328"/>
    <n v="0"/>
    <s v="Gibson,Vincent"/>
    <s v="SP"/>
    <s v="SIC"/>
    <n v="1.75"/>
    <d v="2011-01-03T00:00:00"/>
    <s v="MONDAY"/>
    <x v="9"/>
  </r>
  <r>
    <n v="27178"/>
    <n v="0"/>
    <s v="Mcdonald,Kaleb"/>
    <s v="SP"/>
    <s v="SIC"/>
    <n v="8"/>
    <d v="2011-01-11T00:00:00"/>
    <s v="TUESDAY"/>
    <x v="19"/>
  </r>
  <r>
    <n v="129044"/>
    <n v="0"/>
    <s v="Cruz,Kaden"/>
    <s v="SP"/>
    <s v="SIC"/>
    <n v="1"/>
    <d v="2011-01-11T00:00:00"/>
    <s v="TUESDAY"/>
    <x v="19"/>
  </r>
  <r>
    <n v="560101"/>
    <n v="0"/>
    <s v="Marshall,Brady"/>
    <s v="SP"/>
    <s v="SIC"/>
    <n v="1.5"/>
    <d v="2011-01-06T00:00:00"/>
    <s v="THURSDAY"/>
    <x v="13"/>
  </r>
  <r>
    <n v="162126"/>
    <n v="0"/>
    <s v="Carter,Jack"/>
    <s v="SP"/>
    <s v="SIC"/>
    <n v="3"/>
    <d v="2011-01-06T00:00:00"/>
    <s v="THURSDAY"/>
    <x v="13"/>
  </r>
  <r>
    <n v="694606"/>
    <n v="0"/>
    <s v="Parker,Mason"/>
    <s v="SP"/>
    <s v="SIC"/>
    <n v="2"/>
    <d v="2011-01-04T00:00:00"/>
    <s v="TUESDAY"/>
    <x v="10"/>
  </r>
  <r>
    <n v="968003"/>
    <n v="0"/>
    <s v="Ortiz,Colton"/>
    <s v="SP"/>
    <s v="SIC"/>
    <n v="3"/>
    <d v="2011-01-12T00:00:00"/>
    <s v="WEDNESDAY"/>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02FA2-2976-49A8-9F40-2BA11494A854}"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location ref="M15:N36" firstHeaderRow="1" firstDataRow="1" firstDataCol="1"/>
  <pivotFields count="9">
    <pivotField dataField="1" numFmtId="166" showAll="0"/>
    <pivotField showAll="0"/>
    <pivotField showAll="0"/>
    <pivotField showAll="0"/>
    <pivotField showAll="0"/>
    <pivotField numFmtId="165" showAll="0"/>
    <pivotField numFmtId="14" showAll="0"/>
    <pivotField showAll="0"/>
    <pivotField axis="axisRow" showAll="0">
      <items count="21">
        <item x="9"/>
        <item x="10"/>
        <item x="12"/>
        <item x="13"/>
        <item x="14"/>
        <item x="18"/>
        <item x="19"/>
        <item x="15"/>
        <item x="17"/>
        <item x="16"/>
        <item x="1"/>
        <item x="0"/>
        <item x="2"/>
        <item x="5"/>
        <item x="6"/>
        <item x="4"/>
        <item x="11"/>
        <item x="3"/>
        <item x="8"/>
        <item x="7"/>
        <item t="default"/>
      </items>
    </pivotField>
  </pivotFields>
  <rowFields count="1">
    <field x="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order"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ADEEB6-0A05-4D31-9C05-F7D91B19A9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Vendor-wise">
  <location ref="O13:S75" firstHeaderRow="0" firstDataRow="1" firstDataCol="1"/>
  <pivotFields count="16">
    <pivotField dataField="1" showAll="0"/>
    <pivotField showAll="0"/>
    <pivotField numFmtId="14" showAll="0">
      <items count="15">
        <item x="0"/>
        <item x="1"/>
        <item x="2"/>
        <item x="3"/>
        <item x="4"/>
        <item x="5"/>
        <item x="6"/>
        <item x="7"/>
        <item x="8"/>
        <item x="9"/>
        <item x="10"/>
        <item x="11"/>
        <item x="12"/>
        <item x="13"/>
        <item t="default"/>
      </items>
    </pivotField>
    <pivotField axis="axisRow" showAll="0">
      <items count="62">
        <item x="45"/>
        <item x="53"/>
        <item x="51"/>
        <item x="35"/>
        <item x="42"/>
        <item x="4"/>
        <item x="31"/>
        <item x="18"/>
        <item x="37"/>
        <item x="38"/>
        <item x="26"/>
        <item x="19"/>
        <item x="6"/>
        <item x="50"/>
        <item x="28"/>
        <item x="57"/>
        <item x="32"/>
        <item x="14"/>
        <item x="8"/>
        <item x="13"/>
        <item x="52"/>
        <item x="36"/>
        <item x="27"/>
        <item x="55"/>
        <item x="10"/>
        <item x="59"/>
        <item x="17"/>
        <item x="30"/>
        <item x="7"/>
        <item x="0"/>
        <item x="43"/>
        <item x="16"/>
        <item x="25"/>
        <item x="47"/>
        <item x="49"/>
        <item x="46"/>
        <item x="41"/>
        <item x="29"/>
        <item x="34"/>
        <item x="9"/>
        <item x="24"/>
        <item x="22"/>
        <item x="40"/>
        <item x="44"/>
        <item x="39"/>
        <item x="1"/>
        <item x="20"/>
        <item x="60"/>
        <item x="54"/>
        <item x="48"/>
        <item x="2"/>
        <item x="12"/>
        <item x="21"/>
        <item x="33"/>
        <item x="5"/>
        <item x="58"/>
        <item x="15"/>
        <item x="3"/>
        <item x="23"/>
        <item x="11"/>
        <item x="56"/>
        <item t="default"/>
      </items>
    </pivotField>
    <pivotField showAll="0"/>
    <pivotField showAll="0"/>
    <pivotField dataField="1" numFmtId="164" showAll="0">
      <items count="213">
        <item x="6"/>
        <item x="155"/>
        <item x="174"/>
        <item x="134"/>
        <item x="151"/>
        <item x="172"/>
        <item x="152"/>
        <item x="150"/>
        <item x="129"/>
        <item x="187"/>
        <item x="179"/>
        <item x="113"/>
        <item x="149"/>
        <item x="130"/>
        <item x="131"/>
        <item x="132"/>
        <item x="169"/>
        <item x="127"/>
        <item x="136"/>
        <item x="168"/>
        <item x="137"/>
        <item x="180"/>
        <item x="135"/>
        <item x="128"/>
        <item x="5"/>
        <item x="138"/>
        <item x="153"/>
        <item x="126"/>
        <item x="125"/>
        <item x="148"/>
        <item x="116"/>
        <item x="167"/>
        <item x="170"/>
        <item x="4"/>
        <item x="47"/>
        <item x="147"/>
        <item x="133"/>
        <item x="173"/>
        <item x="177"/>
        <item x="24"/>
        <item x="46"/>
        <item x="103"/>
        <item x="104"/>
        <item x="25"/>
        <item x="115"/>
        <item x="63"/>
        <item x="37"/>
        <item x="146"/>
        <item x="154"/>
        <item x="171"/>
        <item x="193"/>
        <item x="36"/>
        <item x="92"/>
        <item x="43"/>
        <item x="35"/>
        <item x="38"/>
        <item x="39"/>
        <item x="11"/>
        <item x="81"/>
        <item x="105"/>
        <item x="144"/>
        <item x="1"/>
        <item x="56"/>
        <item x="186"/>
        <item x="8"/>
        <item x="41"/>
        <item x="60"/>
        <item x="71"/>
        <item x="114"/>
        <item x="166"/>
        <item x="0"/>
        <item x="91"/>
        <item x="120"/>
        <item x="78"/>
        <item x="45"/>
        <item x="51"/>
        <item x="34"/>
        <item x="42"/>
        <item x="143"/>
        <item x="29"/>
        <item x="50"/>
        <item x="96"/>
        <item x="14"/>
        <item x="68"/>
        <item x="85"/>
        <item x="33"/>
        <item x="185"/>
        <item x="65"/>
        <item x="206"/>
        <item x="160"/>
        <item x="77"/>
        <item x="110"/>
        <item x="181"/>
        <item x="57"/>
        <item x="44"/>
        <item x="94"/>
        <item x="124"/>
        <item x="183"/>
        <item x="109"/>
        <item x="176"/>
        <item x="101"/>
        <item x="191"/>
        <item x="178"/>
        <item x="175"/>
        <item x="7"/>
        <item x="112"/>
        <item x="64"/>
        <item x="12"/>
        <item x="66"/>
        <item x="145"/>
        <item x="106"/>
        <item x="67"/>
        <item x="84"/>
        <item x="182"/>
        <item x="3"/>
        <item x="74"/>
        <item x="95"/>
        <item x="207"/>
        <item x="48"/>
        <item x="102"/>
        <item x="40"/>
        <item x="54"/>
        <item x="98"/>
        <item x="97"/>
        <item x="13"/>
        <item x="23"/>
        <item x="18"/>
        <item x="188"/>
        <item x="161"/>
        <item x="62"/>
        <item x="79"/>
        <item x="205"/>
        <item x="184"/>
        <item x="121"/>
        <item x="52"/>
        <item x="123"/>
        <item x="200"/>
        <item x="28"/>
        <item x="118"/>
        <item x="189"/>
        <item x="142"/>
        <item x="20"/>
        <item x="159"/>
        <item x="58"/>
        <item x="195"/>
        <item x="80"/>
        <item x="204"/>
        <item x="111"/>
        <item x="82"/>
        <item x="21"/>
        <item x="194"/>
        <item x="210"/>
        <item x="93"/>
        <item x="59"/>
        <item x="49"/>
        <item x="73"/>
        <item x="163"/>
        <item x="141"/>
        <item x="70"/>
        <item x="196"/>
        <item x="17"/>
        <item x="32"/>
        <item x="2"/>
        <item x="117"/>
        <item x="202"/>
        <item x="16"/>
        <item x="69"/>
        <item x="158"/>
        <item x="55"/>
        <item x="53"/>
        <item x="9"/>
        <item x="198"/>
        <item x="197"/>
        <item x="209"/>
        <item x="86"/>
        <item x="10"/>
        <item x="61"/>
        <item x="19"/>
        <item x="157"/>
        <item x="108"/>
        <item x="75"/>
        <item x="15"/>
        <item x="122"/>
        <item x="119"/>
        <item x="139"/>
        <item x="199"/>
        <item x="26"/>
        <item x="100"/>
        <item x="99"/>
        <item x="165"/>
        <item x="203"/>
        <item x="83"/>
        <item x="27"/>
        <item x="208"/>
        <item x="30"/>
        <item x="190"/>
        <item x="31"/>
        <item x="164"/>
        <item x="140"/>
        <item x="156"/>
        <item x="201"/>
        <item x="22"/>
        <item x="72"/>
        <item x="107"/>
        <item x="76"/>
        <item x="87"/>
        <item x="90"/>
        <item x="89"/>
        <item x="88"/>
        <item x="162"/>
        <item x="211"/>
        <item x="192"/>
        <item t="default"/>
      </items>
    </pivotField>
    <pivotField dataField="1" numFmtId="164" showAll="0">
      <items count="160">
        <item x="4"/>
        <item x="112"/>
        <item x="130"/>
        <item x="96"/>
        <item x="108"/>
        <item x="128"/>
        <item x="109"/>
        <item x="107"/>
        <item x="91"/>
        <item x="143"/>
        <item x="135"/>
        <item x="82"/>
        <item x="106"/>
        <item x="92"/>
        <item x="93"/>
        <item x="94"/>
        <item x="125"/>
        <item x="89"/>
        <item x="98"/>
        <item x="124"/>
        <item x="99"/>
        <item x="136"/>
        <item x="97"/>
        <item x="90"/>
        <item x="100"/>
        <item x="110"/>
        <item x="88"/>
        <item x="87"/>
        <item x="105"/>
        <item x="85"/>
        <item x="123"/>
        <item x="126"/>
        <item x="104"/>
        <item x="95"/>
        <item x="129"/>
        <item x="133"/>
        <item x="15"/>
        <item x="77"/>
        <item x="78"/>
        <item x="16"/>
        <item x="84"/>
        <item x="37"/>
        <item x="103"/>
        <item x="111"/>
        <item x="127"/>
        <item x="6"/>
        <item x="51"/>
        <item x="79"/>
        <item x="1"/>
        <item x="30"/>
        <item x="142"/>
        <item x="34"/>
        <item x="41"/>
        <item x="83"/>
        <item x="122"/>
        <item x="0"/>
        <item x="68"/>
        <item x="48"/>
        <item x="25"/>
        <item x="20"/>
        <item x="24"/>
        <item x="72"/>
        <item x="7"/>
        <item x="40"/>
        <item x="141"/>
        <item x="116"/>
        <item x="47"/>
        <item x="137"/>
        <item x="31"/>
        <item x="70"/>
        <item x="139"/>
        <item x="132"/>
        <item x="146"/>
        <item x="134"/>
        <item x="131"/>
        <item x="38"/>
        <item x="80"/>
        <item x="39"/>
        <item x="54"/>
        <item x="138"/>
        <item x="3"/>
        <item x="44"/>
        <item x="71"/>
        <item x="28"/>
        <item x="74"/>
        <item x="73"/>
        <item x="11"/>
        <item x="144"/>
        <item x="117"/>
        <item x="36"/>
        <item x="49"/>
        <item x="140"/>
        <item x="26"/>
        <item x="19"/>
        <item x="86"/>
        <item x="13"/>
        <item x="115"/>
        <item x="32"/>
        <item x="148"/>
        <item x="50"/>
        <item x="157"/>
        <item x="52"/>
        <item x="14"/>
        <item x="69"/>
        <item x="33"/>
        <item x="154"/>
        <item x="23"/>
        <item x="43"/>
        <item x="119"/>
        <item x="101"/>
        <item x="149"/>
        <item x="10"/>
        <item x="102"/>
        <item x="2"/>
        <item x="150"/>
        <item x="152"/>
        <item x="155"/>
        <item x="9"/>
        <item x="114"/>
        <item x="151"/>
        <item x="29"/>
        <item x="27"/>
        <item x="5"/>
        <item x="55"/>
        <item x="35"/>
        <item x="12"/>
        <item x="113"/>
        <item x="45"/>
        <item x="8"/>
        <item x="153"/>
        <item x="17"/>
        <item x="76"/>
        <item x="75"/>
        <item x="66"/>
        <item x="121"/>
        <item x="156"/>
        <item x="53"/>
        <item x="18"/>
        <item x="21"/>
        <item x="145"/>
        <item x="22"/>
        <item x="120"/>
        <item x="81"/>
        <item x="61"/>
        <item x="62"/>
        <item x="42"/>
        <item x="63"/>
        <item x="57"/>
        <item x="58"/>
        <item x="64"/>
        <item x="65"/>
        <item x="59"/>
        <item x="46"/>
        <item x="60"/>
        <item x="56"/>
        <item x="67"/>
        <item x="118"/>
        <item x="158"/>
        <item x="147"/>
        <item t="default"/>
      </items>
    </pivotField>
    <pivotField showAll="0"/>
    <pivotField dataField="1" showAll="0">
      <items count="6">
        <item x="0"/>
        <item x="2"/>
        <item x="3"/>
        <item x="1"/>
        <item x="4"/>
        <item t="default"/>
      </items>
    </pivotField>
    <pivotField showAll="0"/>
    <pivotField showAll="0"/>
    <pivotField numFmtId="14" showAll="0"/>
    <pivotField showAll="0">
      <items count="10">
        <item x="8"/>
        <item x="6"/>
        <item x="3"/>
        <item x="1"/>
        <item x="0"/>
        <item x="5"/>
        <item x="4"/>
        <item x="7"/>
        <item x="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Fields count="1">
    <field x="-2"/>
  </colFields>
  <colItems count="4">
    <i>
      <x/>
    </i>
    <i i="1">
      <x v="1"/>
    </i>
    <i i="2">
      <x v="2"/>
    </i>
    <i i="3">
      <x v="3"/>
    </i>
  </colItems>
  <dataFields count="4">
    <dataField name="Sum of PO Amount" fld="6" baseField="3" baseItem="0"/>
    <dataField name="Sum of Voucher Amount" fld="7" baseField="0" baseItem="0"/>
    <dataField name="Sum of Fund" fld="9" baseField="0" baseItem="0"/>
    <dataField name="Count of Uni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444517-EFBD-4666-B2C0-88DF1EB3B24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ly">
  <location ref="O83:S88" firstHeaderRow="0" firstDataRow="1" firstDataCol="1"/>
  <pivotFields count="16">
    <pivotField dataField="1" showAll="0">
      <items count="3">
        <item x="0"/>
        <item x="1"/>
        <item t="default"/>
      </items>
    </pivotField>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dataField="1" showAll="0"/>
    <pivotField dataField="1" numFmtId="164" showAll="0"/>
    <pivotField showAll="0"/>
    <pivotField dataField="1"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5">
    <i>
      <x v="1"/>
    </i>
    <i>
      <x v="2"/>
    </i>
    <i>
      <x v="11"/>
    </i>
    <i>
      <x v="12"/>
    </i>
    <i t="grand">
      <x/>
    </i>
  </rowItems>
  <colFields count="1">
    <field x="-2"/>
  </colFields>
  <colItems count="4">
    <i>
      <x/>
    </i>
    <i i="1">
      <x v="1"/>
    </i>
    <i i="2">
      <x v="2"/>
    </i>
    <i i="3">
      <x v="3"/>
    </i>
  </colItems>
  <dataFields count="4">
    <dataField name="Sum of PO Amount" fld="6" baseField="0" baseItem="0"/>
    <dataField name="Sum of Voucher Amount" fld="7" baseField="0" baseItem="0"/>
    <dataField name="Sum of Fund" fld="9" baseField="0" baseItem="0"/>
    <dataField name="Count of Uni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12700" cap="flat" cmpd="sng" algn="ctr">
          <a:solidFill>
            <a:srgbClr val="FF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12700" cap="flat" cmpd="sng" algn="ctr">
          <a:solidFill>
            <a:srgbClr val="FF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0"/>
    <pageSetUpPr fitToPage="1"/>
  </sheetPr>
  <dimension ref="A1:P217"/>
  <sheetViews>
    <sheetView showGridLines="0" zoomScale="95" workbookViewId="0">
      <selection activeCell="K22" sqref="K22"/>
    </sheetView>
  </sheetViews>
  <sheetFormatPr defaultRowHeight="13.2"/>
  <cols>
    <col min="1" max="1" width="7.44140625" bestFit="1" customWidth="1"/>
    <col min="2" max="2" width="12.44140625" bestFit="1" customWidth="1"/>
    <col min="3" max="3" width="23.44140625" bestFit="1" customWidth="1"/>
    <col min="4" max="4" width="10.21875" customWidth="1"/>
    <col min="5" max="5" width="12.21875" customWidth="1"/>
    <col min="6" max="6" width="9.5546875" bestFit="1" customWidth="1"/>
    <col min="7" max="7" width="10.77734375" bestFit="1" customWidth="1"/>
    <col min="8" max="8" width="14" bestFit="1" customWidth="1"/>
    <col min="9" max="9" width="6" customWidth="1"/>
    <col min="10" max="10" width="16.5546875" bestFit="1" customWidth="1"/>
    <col min="11" max="11" width="14" bestFit="1" customWidth="1"/>
    <col min="12" max="12" width="11.44140625" bestFit="1" customWidth="1"/>
    <col min="13" max="13" width="15.21875" bestFit="1" customWidth="1"/>
    <col min="14" max="14" width="12.77734375" bestFit="1" customWidth="1"/>
    <col min="15" max="15" width="9" bestFit="1" customWidth="1"/>
    <col min="16" max="16" width="10.21875" customWidth="1"/>
  </cols>
  <sheetData>
    <row r="1" spans="1:16">
      <c r="A1" s="71" t="s">
        <v>441</v>
      </c>
      <c r="B1" s="71"/>
      <c r="C1" s="71"/>
      <c r="D1" s="71"/>
      <c r="E1" s="71"/>
      <c r="F1" s="71"/>
      <c r="G1" s="71"/>
    </row>
    <row r="2" spans="1:16" ht="13.8" thickBot="1">
      <c r="B2" s="17"/>
    </row>
    <row r="3" spans="1:16" ht="14.4" thickTop="1" thickBot="1">
      <c r="A3" s="8"/>
      <c r="B3" s="13"/>
    </row>
    <row r="4" spans="1:16" ht="14.4" thickTop="1" thickBot="1">
      <c r="A4" s="8" t="s">
        <v>39</v>
      </c>
      <c r="B4" s="8" t="s">
        <v>40</v>
      </c>
      <c r="C4" s="8" t="s">
        <v>41</v>
      </c>
      <c r="D4" s="8" t="s">
        <v>42</v>
      </c>
      <c r="E4" s="8" t="s">
        <v>43</v>
      </c>
      <c r="F4" s="8" t="s">
        <v>44</v>
      </c>
      <c r="G4" s="8" t="s">
        <v>45</v>
      </c>
      <c r="H4" s="8" t="s">
        <v>46</v>
      </c>
      <c r="J4" s="8" t="s">
        <v>42</v>
      </c>
      <c r="K4" s="8" t="s">
        <v>439</v>
      </c>
      <c r="L4" s="8" t="s">
        <v>44</v>
      </c>
    </row>
    <row r="5" spans="1:16" ht="14.4" thickTop="1" thickBot="1">
      <c r="A5" s="14">
        <v>311587</v>
      </c>
      <c r="B5">
        <v>0</v>
      </c>
      <c r="C5" s="14" t="s">
        <v>47</v>
      </c>
      <c r="D5" s="14" t="s">
        <v>48</v>
      </c>
      <c r="E5" s="14" t="s">
        <v>49</v>
      </c>
      <c r="F5" s="27">
        <v>2</v>
      </c>
      <c r="G5" s="15">
        <v>40528</v>
      </c>
      <c r="H5" s="14" t="s">
        <v>50</v>
      </c>
      <c r="J5" s="8" t="s">
        <v>48</v>
      </c>
      <c r="K5">
        <f>COUNTIF(D5:D217,J5)</f>
        <v>88</v>
      </c>
      <c r="L5">
        <f>SUMIF(D5:D217,J5,F5:F217)</f>
        <v>221.25</v>
      </c>
    </row>
    <row r="6" spans="1:16" ht="14.4" thickTop="1" thickBot="1">
      <c r="A6" s="14">
        <v>645109</v>
      </c>
      <c r="B6">
        <v>0</v>
      </c>
      <c r="C6" s="14" t="s">
        <v>51</v>
      </c>
      <c r="D6" s="14" t="s">
        <v>52</v>
      </c>
      <c r="E6" s="14" t="s">
        <v>49</v>
      </c>
      <c r="F6" s="27">
        <v>8</v>
      </c>
      <c r="G6" s="15">
        <v>40527</v>
      </c>
      <c r="H6" s="14" t="s">
        <v>53</v>
      </c>
      <c r="J6" s="8" t="s">
        <v>52</v>
      </c>
      <c r="K6">
        <f t="shared" ref="K6:K9" si="0">COUNTIF(D6:D218,J6)</f>
        <v>6</v>
      </c>
      <c r="L6">
        <f t="shared" ref="L6:L9" si="1">SUMIF(D6:D218,J6,F6:F218)</f>
        <v>48</v>
      </c>
    </row>
    <row r="7" spans="1:16" ht="14.4" thickTop="1" thickBot="1">
      <c r="A7" s="14">
        <v>645109</v>
      </c>
      <c r="B7">
        <v>0</v>
      </c>
      <c r="C7" s="14" t="s">
        <v>51</v>
      </c>
      <c r="D7" s="14" t="s">
        <v>52</v>
      </c>
      <c r="E7" s="14" t="s">
        <v>49</v>
      </c>
      <c r="F7" s="27">
        <v>8</v>
      </c>
      <c r="G7" s="15">
        <v>40528</v>
      </c>
      <c r="H7" s="14" t="s">
        <v>50</v>
      </c>
      <c r="J7" s="8" t="s">
        <v>54</v>
      </c>
      <c r="K7">
        <f t="shared" si="0"/>
        <v>21</v>
      </c>
      <c r="L7">
        <f t="shared" si="1"/>
        <v>81</v>
      </c>
    </row>
    <row r="8" spans="1:16" ht="14.4" thickTop="1" thickBot="1">
      <c r="A8" s="14">
        <v>835119</v>
      </c>
      <c r="B8">
        <v>0</v>
      </c>
      <c r="C8" s="14" t="s">
        <v>55</v>
      </c>
      <c r="D8" s="14" t="s">
        <v>54</v>
      </c>
      <c r="E8" s="14" t="s">
        <v>49</v>
      </c>
      <c r="F8" s="27">
        <v>5</v>
      </c>
      <c r="G8" s="15">
        <v>40527</v>
      </c>
      <c r="H8" s="14" t="s">
        <v>53</v>
      </c>
      <c r="J8" s="8" t="s">
        <v>56</v>
      </c>
      <c r="K8">
        <f t="shared" si="0"/>
        <v>9</v>
      </c>
      <c r="L8">
        <f t="shared" si="1"/>
        <v>39</v>
      </c>
      <c r="N8" s="27"/>
    </row>
    <row r="9" spans="1:16" ht="14.4" thickTop="1" thickBot="1">
      <c r="A9" s="14">
        <v>921565</v>
      </c>
      <c r="B9">
        <v>0</v>
      </c>
      <c r="C9" s="14" t="s">
        <v>57</v>
      </c>
      <c r="D9" s="14" t="s">
        <v>56</v>
      </c>
      <c r="E9" s="14" t="s">
        <v>49</v>
      </c>
      <c r="F9" s="27">
        <v>8</v>
      </c>
      <c r="G9" s="15">
        <v>40528</v>
      </c>
      <c r="H9" s="14" t="s">
        <v>50</v>
      </c>
      <c r="J9" s="8" t="s">
        <v>58</v>
      </c>
      <c r="K9">
        <f t="shared" si="0"/>
        <v>89</v>
      </c>
      <c r="L9">
        <f t="shared" si="1"/>
        <v>528</v>
      </c>
    </row>
    <row r="10" spans="1:16" ht="13.8" thickTop="1">
      <c r="A10" s="14">
        <v>904174</v>
      </c>
      <c r="B10">
        <v>0</v>
      </c>
      <c r="C10" s="14" t="s">
        <v>59</v>
      </c>
      <c r="D10" s="14" t="s">
        <v>48</v>
      </c>
      <c r="E10" s="14" t="s">
        <v>49</v>
      </c>
      <c r="F10" s="27">
        <v>4</v>
      </c>
      <c r="G10" s="15">
        <v>40528</v>
      </c>
      <c r="H10" s="14" t="s">
        <v>50</v>
      </c>
      <c r="P10" s="14"/>
    </row>
    <row r="11" spans="1:16">
      <c r="A11" s="14">
        <v>108501</v>
      </c>
      <c r="B11">
        <v>0</v>
      </c>
      <c r="C11" s="14" t="s">
        <v>60</v>
      </c>
      <c r="D11" s="14" t="s">
        <v>54</v>
      </c>
      <c r="E11" s="14" t="s">
        <v>49</v>
      </c>
      <c r="F11" s="27">
        <v>3.5</v>
      </c>
      <c r="G11" s="15">
        <v>40527</v>
      </c>
      <c r="H11" s="14" t="s">
        <v>53</v>
      </c>
    </row>
    <row r="12" spans="1:16" ht="13.8" thickBot="1">
      <c r="A12" s="14">
        <v>806984</v>
      </c>
      <c r="B12">
        <v>0</v>
      </c>
      <c r="C12" s="14" t="s">
        <v>61</v>
      </c>
      <c r="D12" s="14" t="s">
        <v>58</v>
      </c>
      <c r="E12" s="14" t="s">
        <v>49</v>
      </c>
      <c r="F12" s="27">
        <v>8</v>
      </c>
      <c r="G12" s="15">
        <v>40528</v>
      </c>
      <c r="H12" s="14" t="s">
        <v>50</v>
      </c>
    </row>
    <row r="13" spans="1:16" ht="14.4" thickTop="1" thickBot="1">
      <c r="A13" s="14">
        <v>605544</v>
      </c>
      <c r="B13">
        <v>0</v>
      </c>
      <c r="C13" s="14" t="s">
        <v>62</v>
      </c>
      <c r="D13" s="14" t="s">
        <v>52</v>
      </c>
      <c r="E13" s="14" t="s">
        <v>49</v>
      </c>
      <c r="F13" s="27">
        <v>8</v>
      </c>
      <c r="G13" s="15">
        <v>40527</v>
      </c>
      <c r="H13" s="14" t="s">
        <v>53</v>
      </c>
      <c r="J13" s="8" t="s">
        <v>46</v>
      </c>
      <c r="K13" s="8" t="s">
        <v>439</v>
      </c>
      <c r="L13" s="8" t="s">
        <v>44</v>
      </c>
    </row>
    <row r="14" spans="1:16" ht="14.4" thickTop="1" thickBot="1">
      <c r="A14" s="14">
        <v>261528</v>
      </c>
      <c r="B14">
        <v>0</v>
      </c>
      <c r="C14" s="14" t="s">
        <v>63</v>
      </c>
      <c r="D14" s="14" t="s">
        <v>58</v>
      </c>
      <c r="E14" s="14" t="s">
        <v>49</v>
      </c>
      <c r="F14" s="27">
        <v>8</v>
      </c>
      <c r="G14" s="15">
        <v>40527</v>
      </c>
      <c r="H14" s="14" t="s">
        <v>53</v>
      </c>
      <c r="J14" s="8" t="s">
        <v>64</v>
      </c>
      <c r="K14">
        <f>COUNTIF($H$5:$H$217,J14)</f>
        <v>29</v>
      </c>
      <c r="L14">
        <f>SUMIF($H$5:$H$217,J14,$F$5:$F$217)</f>
        <v>111.5</v>
      </c>
    </row>
    <row r="15" spans="1:16" ht="14.4" thickTop="1" thickBot="1">
      <c r="A15" s="14">
        <v>261528</v>
      </c>
      <c r="B15">
        <v>0</v>
      </c>
      <c r="C15" s="14" t="s">
        <v>63</v>
      </c>
      <c r="D15" s="14" t="s">
        <v>58</v>
      </c>
      <c r="E15" s="14" t="s">
        <v>49</v>
      </c>
      <c r="F15" s="27">
        <v>8</v>
      </c>
      <c r="G15" s="15">
        <v>40528</v>
      </c>
      <c r="H15" s="14" t="s">
        <v>50</v>
      </c>
      <c r="J15" s="8" t="s">
        <v>65</v>
      </c>
      <c r="K15">
        <f t="shared" ref="K15:K18" si="2">COUNTIF($H$5:$H$217,J15)</f>
        <v>50</v>
      </c>
      <c r="L15">
        <f t="shared" ref="L15:L18" si="3">SUMIF($H$5:$H$217,J15,$F$5:$F$217)</f>
        <v>225.75</v>
      </c>
    </row>
    <row r="16" spans="1:16" ht="14.4" thickTop="1" thickBot="1">
      <c r="A16" s="14">
        <v>682726</v>
      </c>
      <c r="B16">
        <v>0</v>
      </c>
      <c r="C16" s="14" t="s">
        <v>66</v>
      </c>
      <c r="D16" s="14" t="s">
        <v>48</v>
      </c>
      <c r="E16" s="14" t="s">
        <v>49</v>
      </c>
      <c r="F16" s="27">
        <v>1</v>
      </c>
      <c r="G16" s="15">
        <v>40527</v>
      </c>
      <c r="H16" s="14" t="s">
        <v>53</v>
      </c>
      <c r="J16" s="8" t="s">
        <v>53</v>
      </c>
      <c r="K16">
        <f t="shared" si="2"/>
        <v>60</v>
      </c>
      <c r="L16">
        <f t="shared" si="3"/>
        <v>260</v>
      </c>
    </row>
    <row r="17" spans="1:16" ht="14.4" thickTop="1" thickBot="1">
      <c r="A17" s="14">
        <v>682726</v>
      </c>
      <c r="B17">
        <v>0</v>
      </c>
      <c r="C17" s="14" t="s">
        <v>66</v>
      </c>
      <c r="D17" s="14" t="s">
        <v>48</v>
      </c>
      <c r="E17" s="14" t="s">
        <v>49</v>
      </c>
      <c r="F17" s="27">
        <v>1.5</v>
      </c>
      <c r="G17" s="15">
        <v>40528</v>
      </c>
      <c r="H17" s="14" t="s">
        <v>50</v>
      </c>
      <c r="J17" s="8" t="s">
        <v>50</v>
      </c>
      <c r="K17">
        <f t="shared" si="2"/>
        <v>48</v>
      </c>
      <c r="L17">
        <f t="shared" si="3"/>
        <v>202</v>
      </c>
    </row>
    <row r="18" spans="1:16" ht="14.4" thickTop="1" thickBot="1">
      <c r="A18" s="14">
        <v>268234</v>
      </c>
      <c r="B18">
        <v>0</v>
      </c>
      <c r="C18" s="14" t="s">
        <v>67</v>
      </c>
      <c r="D18" s="14" t="s">
        <v>48</v>
      </c>
      <c r="E18" s="14" t="s">
        <v>49</v>
      </c>
      <c r="F18" s="27">
        <v>1.5</v>
      </c>
      <c r="G18" s="15">
        <v>40527</v>
      </c>
      <c r="H18" s="14" t="s">
        <v>53</v>
      </c>
      <c r="J18" s="8" t="s">
        <v>68</v>
      </c>
      <c r="K18">
        <f t="shared" si="2"/>
        <v>26</v>
      </c>
      <c r="L18">
        <f t="shared" si="3"/>
        <v>118</v>
      </c>
    </row>
    <row r="19" spans="1:16" ht="13.8" thickTop="1">
      <c r="A19" s="14">
        <v>537900</v>
      </c>
      <c r="B19">
        <v>0</v>
      </c>
      <c r="C19" s="14" t="s">
        <v>69</v>
      </c>
      <c r="D19" s="14" t="s">
        <v>48</v>
      </c>
      <c r="E19" s="14" t="s">
        <v>49</v>
      </c>
      <c r="F19" s="27">
        <v>2</v>
      </c>
      <c r="G19" s="15">
        <v>40527</v>
      </c>
      <c r="H19" s="14" t="s">
        <v>53</v>
      </c>
      <c r="J19" s="14"/>
    </row>
    <row r="20" spans="1:16" ht="13.8" thickBot="1">
      <c r="A20" s="14">
        <v>935382</v>
      </c>
      <c r="B20">
        <v>0</v>
      </c>
      <c r="C20" s="14" t="s">
        <v>70</v>
      </c>
      <c r="D20" s="14" t="s">
        <v>48</v>
      </c>
      <c r="E20" s="14" t="s">
        <v>49</v>
      </c>
      <c r="F20" s="27">
        <v>3.5</v>
      </c>
      <c r="G20" s="15">
        <v>40527</v>
      </c>
      <c r="H20" s="14" t="s">
        <v>53</v>
      </c>
    </row>
    <row r="21" spans="1:16" ht="14.4" thickTop="1" thickBot="1">
      <c r="A21" s="14">
        <v>602526</v>
      </c>
      <c r="B21">
        <v>0</v>
      </c>
      <c r="C21" s="14" t="s">
        <v>71</v>
      </c>
      <c r="D21" s="14" t="s">
        <v>48</v>
      </c>
      <c r="E21" s="14" t="s">
        <v>49</v>
      </c>
      <c r="F21" s="27">
        <v>2</v>
      </c>
      <c r="G21" s="15">
        <v>40527</v>
      </c>
      <c r="H21" s="14" t="s">
        <v>53</v>
      </c>
      <c r="K21" s="29" t="s">
        <v>64</v>
      </c>
      <c r="L21" s="29" t="s">
        <v>65</v>
      </c>
      <c r="M21" s="29" t="s">
        <v>53</v>
      </c>
      <c r="N21" s="29" t="s">
        <v>50</v>
      </c>
      <c r="O21" s="29" t="s">
        <v>68</v>
      </c>
      <c r="P21" s="28" t="s">
        <v>75</v>
      </c>
    </row>
    <row r="22" spans="1:16" ht="14.4" thickTop="1" thickBot="1">
      <c r="A22" s="14">
        <v>624084</v>
      </c>
      <c r="B22">
        <v>0</v>
      </c>
      <c r="C22" s="14" t="s">
        <v>72</v>
      </c>
      <c r="D22" s="14" t="s">
        <v>48</v>
      </c>
      <c r="E22" s="14" t="s">
        <v>49</v>
      </c>
      <c r="F22" s="27">
        <v>1.25</v>
      </c>
      <c r="G22" s="15">
        <v>40528</v>
      </c>
      <c r="H22" s="14" t="s">
        <v>50</v>
      </c>
      <c r="J22" s="28" t="s">
        <v>48</v>
      </c>
      <c r="K22">
        <f>COUNTIFS($D$5:$D$217,J22,$H$5:$H$217,$K$21)</f>
        <v>15</v>
      </c>
      <c r="L22">
        <f>COUNTIFS($D$5:$D$217,J22,$H$5:$H$217,$L$21)</f>
        <v>16</v>
      </c>
      <c r="M22">
        <f>COUNTIFS($D$5:$D$217,J22,$H$5:$H$217,$M$21)</f>
        <v>23</v>
      </c>
      <c r="N22">
        <f>COUNTIFS($D$5:$D$217,J22,$H$5:$H$217,$N$21)</f>
        <v>20</v>
      </c>
      <c r="O22">
        <f>COUNTIFS($D$5:$D$217,J22,$H$5:$H$217,$O$21)</f>
        <v>14</v>
      </c>
      <c r="P22">
        <f>SUM(K22:O22)</f>
        <v>88</v>
      </c>
    </row>
    <row r="23" spans="1:16" ht="14.4" thickTop="1" thickBot="1">
      <c r="A23" s="14">
        <v>341458</v>
      </c>
      <c r="B23">
        <v>0</v>
      </c>
      <c r="C23" s="14" t="s">
        <v>73</v>
      </c>
      <c r="D23" s="14" t="s">
        <v>58</v>
      </c>
      <c r="E23" s="14" t="s">
        <v>49</v>
      </c>
      <c r="F23" s="27">
        <v>8</v>
      </c>
      <c r="G23" s="15">
        <v>40528</v>
      </c>
      <c r="H23" s="14" t="s">
        <v>50</v>
      </c>
      <c r="J23" s="28" t="s">
        <v>52</v>
      </c>
      <c r="K23">
        <f t="shared" ref="K23:K26" si="4">COUNTIFS($D$5:$D$217,J23,$H$5:$H$217,$K$21)</f>
        <v>1</v>
      </c>
      <c r="L23">
        <f t="shared" ref="L23:L26" si="5">COUNTIFS($D$5:$D$217,J23,$H$5:$H$217,$L$21)</f>
        <v>1</v>
      </c>
      <c r="M23">
        <f t="shared" ref="M23:M26" si="6">COUNTIFS($D$5:$D$217,J23,$H$5:$H$217,$M$21)</f>
        <v>3</v>
      </c>
      <c r="N23">
        <f t="shared" ref="N23:N26" si="7">COUNTIFS($D$5:$D$217,J23,$H$5:$H$217,$N$21)</f>
        <v>1</v>
      </c>
      <c r="O23">
        <f t="shared" ref="O23:O26" si="8">COUNTIFS($D$5:$D$217,J23,$H$5:$H$217,$O$21)</f>
        <v>0</v>
      </c>
      <c r="P23">
        <f t="shared" ref="P23:P26" si="9">SUM(K23:O23)</f>
        <v>6</v>
      </c>
    </row>
    <row r="24" spans="1:16" ht="14.4" thickTop="1" thickBot="1">
      <c r="A24" s="14">
        <v>674630</v>
      </c>
      <c r="B24">
        <v>0</v>
      </c>
      <c r="C24" s="14" t="s">
        <v>74</v>
      </c>
      <c r="D24" s="14" t="s">
        <v>48</v>
      </c>
      <c r="E24" s="14" t="s">
        <v>49</v>
      </c>
      <c r="F24" s="27">
        <v>2.75</v>
      </c>
      <c r="G24" s="15">
        <v>40528</v>
      </c>
      <c r="H24" s="14" t="s">
        <v>50</v>
      </c>
      <c r="J24" s="28" t="s">
        <v>54</v>
      </c>
      <c r="K24">
        <f t="shared" si="4"/>
        <v>3</v>
      </c>
      <c r="L24">
        <f t="shared" si="5"/>
        <v>6</v>
      </c>
      <c r="M24">
        <f t="shared" si="6"/>
        <v>6</v>
      </c>
      <c r="N24">
        <f t="shared" si="7"/>
        <v>3</v>
      </c>
      <c r="O24">
        <f t="shared" si="8"/>
        <v>3</v>
      </c>
      <c r="P24">
        <f t="shared" si="9"/>
        <v>21</v>
      </c>
    </row>
    <row r="25" spans="1:16" ht="14.4" thickTop="1" thickBot="1">
      <c r="A25" s="14">
        <v>674630</v>
      </c>
      <c r="B25">
        <v>0</v>
      </c>
      <c r="C25" s="14" t="s">
        <v>74</v>
      </c>
      <c r="D25" s="14" t="s">
        <v>54</v>
      </c>
      <c r="E25" s="14" t="s">
        <v>49</v>
      </c>
      <c r="F25" s="27">
        <v>1</v>
      </c>
      <c r="G25" s="15">
        <v>40528</v>
      </c>
      <c r="H25" s="14" t="s">
        <v>50</v>
      </c>
      <c r="J25" s="28" t="s">
        <v>56</v>
      </c>
      <c r="K25">
        <f t="shared" si="4"/>
        <v>2</v>
      </c>
      <c r="L25">
        <f t="shared" si="5"/>
        <v>1</v>
      </c>
      <c r="M25">
        <f t="shared" si="6"/>
        <v>1</v>
      </c>
      <c r="N25">
        <f t="shared" si="7"/>
        <v>2</v>
      </c>
      <c r="O25">
        <f t="shared" si="8"/>
        <v>3</v>
      </c>
      <c r="P25">
        <f t="shared" si="9"/>
        <v>9</v>
      </c>
    </row>
    <row r="26" spans="1:16" ht="14.4" thickTop="1" thickBot="1">
      <c r="A26" s="14">
        <v>752850</v>
      </c>
      <c r="B26">
        <v>0</v>
      </c>
      <c r="C26" s="14" t="s">
        <v>76</v>
      </c>
      <c r="D26" s="14" t="s">
        <v>54</v>
      </c>
      <c r="E26" s="14" t="s">
        <v>49</v>
      </c>
      <c r="F26" s="27">
        <v>1.25</v>
      </c>
      <c r="G26" s="15">
        <v>40527</v>
      </c>
      <c r="H26" s="14" t="s">
        <v>53</v>
      </c>
      <c r="J26" s="28" t="s">
        <v>58</v>
      </c>
      <c r="K26">
        <f t="shared" si="4"/>
        <v>8</v>
      </c>
      <c r="L26">
        <f t="shared" si="5"/>
        <v>26</v>
      </c>
      <c r="M26">
        <f t="shared" si="6"/>
        <v>27</v>
      </c>
      <c r="N26">
        <f t="shared" si="7"/>
        <v>22</v>
      </c>
      <c r="O26">
        <f t="shared" si="8"/>
        <v>6</v>
      </c>
      <c r="P26">
        <f t="shared" si="9"/>
        <v>89</v>
      </c>
    </row>
    <row r="27" spans="1:16" ht="14.4" thickTop="1" thickBot="1">
      <c r="A27" s="14">
        <v>951321</v>
      </c>
      <c r="B27">
        <v>1</v>
      </c>
      <c r="C27" s="14" t="s">
        <v>77</v>
      </c>
      <c r="D27" s="14" t="s">
        <v>48</v>
      </c>
      <c r="E27" s="14" t="s">
        <v>49</v>
      </c>
      <c r="F27" s="27">
        <v>8.75</v>
      </c>
      <c r="G27" s="15">
        <v>40529</v>
      </c>
      <c r="H27" s="14" t="s">
        <v>68</v>
      </c>
      <c r="J27" s="29" t="s">
        <v>75</v>
      </c>
      <c r="K27">
        <f>SUM(K22:K26)</f>
        <v>29</v>
      </c>
      <c r="L27">
        <f>SUM(L22:L26)</f>
        <v>50</v>
      </c>
      <c r="M27">
        <f>SUM(M22:M26)</f>
        <v>60</v>
      </c>
      <c r="N27">
        <f t="shared" ref="N27:P27" si="10">SUM(N22:N26)</f>
        <v>48</v>
      </c>
      <c r="O27">
        <f t="shared" si="10"/>
        <v>26</v>
      </c>
      <c r="P27">
        <f t="shared" si="10"/>
        <v>213</v>
      </c>
    </row>
    <row r="28" spans="1:16" ht="13.8" thickTop="1">
      <c r="A28" s="14">
        <v>311587</v>
      </c>
      <c r="B28">
        <v>0</v>
      </c>
      <c r="C28" s="14" t="s">
        <v>47</v>
      </c>
      <c r="D28" s="14" t="s">
        <v>56</v>
      </c>
      <c r="E28" s="14" t="s">
        <v>49</v>
      </c>
      <c r="F28" s="27">
        <v>4</v>
      </c>
      <c r="G28" s="15">
        <v>40529</v>
      </c>
      <c r="H28" s="14" t="s">
        <v>68</v>
      </c>
    </row>
    <row r="29" spans="1:16">
      <c r="A29" s="14">
        <v>140990</v>
      </c>
      <c r="B29">
        <v>0</v>
      </c>
      <c r="C29" s="14" t="s">
        <v>78</v>
      </c>
      <c r="D29" s="14" t="s">
        <v>48</v>
      </c>
      <c r="E29" s="14" t="s">
        <v>49</v>
      </c>
      <c r="F29" s="27">
        <v>2</v>
      </c>
      <c r="G29" s="15">
        <v>40540</v>
      </c>
      <c r="H29" s="14" t="s">
        <v>65</v>
      </c>
    </row>
    <row r="30" spans="1:16">
      <c r="A30" s="14">
        <v>883669</v>
      </c>
      <c r="B30">
        <v>0</v>
      </c>
      <c r="C30" s="14" t="s">
        <v>79</v>
      </c>
      <c r="D30" s="14" t="s">
        <v>58</v>
      </c>
      <c r="E30" s="14" t="s">
        <v>49</v>
      </c>
      <c r="F30" s="27">
        <v>4.75</v>
      </c>
      <c r="G30" s="15">
        <v>40534</v>
      </c>
      <c r="H30" s="14" t="s">
        <v>53</v>
      </c>
    </row>
    <row r="31" spans="1:16">
      <c r="A31" s="14">
        <v>733760</v>
      </c>
      <c r="B31">
        <v>0</v>
      </c>
      <c r="C31" s="14" t="s">
        <v>80</v>
      </c>
      <c r="D31" s="14" t="s">
        <v>48</v>
      </c>
      <c r="E31" s="14" t="s">
        <v>49</v>
      </c>
      <c r="F31" s="27">
        <v>3.5</v>
      </c>
      <c r="G31" s="15">
        <v>40532</v>
      </c>
      <c r="H31" s="14" t="s">
        <v>64</v>
      </c>
    </row>
    <row r="32" spans="1:16">
      <c r="A32" s="14">
        <v>474941</v>
      </c>
      <c r="B32">
        <v>0</v>
      </c>
      <c r="C32" s="14" t="s">
        <v>81</v>
      </c>
      <c r="D32" s="14" t="s">
        <v>48</v>
      </c>
      <c r="E32" s="14" t="s">
        <v>49</v>
      </c>
      <c r="F32" s="27">
        <v>2.5</v>
      </c>
      <c r="G32" s="15">
        <v>40534</v>
      </c>
      <c r="H32" s="14" t="s">
        <v>53</v>
      </c>
    </row>
    <row r="33" spans="1:16">
      <c r="A33" s="14">
        <v>474941</v>
      </c>
      <c r="B33">
        <v>0</v>
      </c>
      <c r="C33" s="14" t="s">
        <v>81</v>
      </c>
      <c r="D33" s="14" t="s">
        <v>48</v>
      </c>
      <c r="E33" s="14" t="s">
        <v>49</v>
      </c>
      <c r="F33" s="27">
        <v>1.5</v>
      </c>
      <c r="G33" s="15">
        <v>40540</v>
      </c>
      <c r="H33" s="14" t="s">
        <v>65</v>
      </c>
    </row>
    <row r="34" spans="1:16">
      <c r="A34" s="14">
        <v>615307</v>
      </c>
      <c r="B34">
        <v>0</v>
      </c>
      <c r="C34" s="14" t="s">
        <v>82</v>
      </c>
      <c r="D34" s="14" t="s">
        <v>48</v>
      </c>
      <c r="E34" s="14" t="s">
        <v>49</v>
      </c>
      <c r="F34" s="27">
        <v>4</v>
      </c>
      <c r="G34" s="15">
        <v>40529</v>
      </c>
      <c r="H34" s="14" t="s">
        <v>68</v>
      </c>
      <c r="J34" s="34"/>
      <c r="K34" s="34"/>
      <c r="L34" s="35"/>
      <c r="M34" s="35"/>
      <c r="N34" s="35"/>
      <c r="O34" s="35"/>
      <c r="P34" s="35"/>
    </row>
    <row r="35" spans="1:16">
      <c r="A35" s="14">
        <v>144775</v>
      </c>
      <c r="B35">
        <v>0</v>
      </c>
      <c r="C35" s="14" t="s">
        <v>83</v>
      </c>
      <c r="D35" s="14" t="s">
        <v>48</v>
      </c>
      <c r="E35" s="14" t="s">
        <v>49</v>
      </c>
      <c r="F35" s="27">
        <v>2</v>
      </c>
      <c r="G35" s="15">
        <v>40540</v>
      </c>
      <c r="H35" s="14" t="s">
        <v>65</v>
      </c>
      <c r="J35" s="35"/>
      <c r="K35" s="35"/>
      <c r="L35" s="35"/>
      <c r="M35" s="35"/>
      <c r="N35" s="35"/>
      <c r="O35" s="35"/>
      <c r="P35" s="35"/>
    </row>
    <row r="36" spans="1:16">
      <c r="A36" s="14">
        <v>54857</v>
      </c>
      <c r="B36">
        <v>0</v>
      </c>
      <c r="C36" s="14" t="s">
        <v>84</v>
      </c>
      <c r="D36" s="14" t="s">
        <v>48</v>
      </c>
      <c r="E36" s="14" t="s">
        <v>49</v>
      </c>
      <c r="F36" s="27">
        <v>1</v>
      </c>
      <c r="G36" s="15">
        <v>40533</v>
      </c>
      <c r="H36" s="14" t="s">
        <v>65</v>
      </c>
      <c r="J36" s="35"/>
      <c r="K36" s="34"/>
      <c r="L36" s="35"/>
      <c r="M36" s="35"/>
      <c r="N36" s="35"/>
      <c r="O36" s="35"/>
      <c r="P36" s="35"/>
    </row>
    <row r="37" spans="1:16">
      <c r="A37" s="14">
        <v>969490</v>
      </c>
      <c r="B37">
        <v>0</v>
      </c>
      <c r="C37" s="14" t="s">
        <v>85</v>
      </c>
      <c r="D37" s="14" t="s">
        <v>54</v>
      </c>
      <c r="E37" s="14" t="s">
        <v>49</v>
      </c>
      <c r="F37" s="27">
        <v>3</v>
      </c>
      <c r="G37" s="15">
        <v>40533</v>
      </c>
      <c r="H37" s="14" t="s">
        <v>65</v>
      </c>
      <c r="J37" s="35"/>
      <c r="K37" s="34"/>
      <c r="L37" s="34"/>
      <c r="M37" s="34"/>
      <c r="N37" s="34"/>
      <c r="O37" s="34"/>
      <c r="P37" s="34"/>
    </row>
    <row r="38" spans="1:16">
      <c r="A38" s="14">
        <v>969490</v>
      </c>
      <c r="B38">
        <v>0</v>
      </c>
      <c r="C38" s="14" t="s">
        <v>85</v>
      </c>
      <c r="D38" s="14" t="s">
        <v>58</v>
      </c>
      <c r="E38" s="14" t="s">
        <v>49</v>
      </c>
      <c r="F38" s="27">
        <v>8</v>
      </c>
      <c r="G38" s="15">
        <v>40534</v>
      </c>
      <c r="H38" s="14" t="s">
        <v>53</v>
      </c>
      <c r="J38" s="34"/>
      <c r="K38" s="35"/>
      <c r="L38" s="35"/>
      <c r="M38" s="35"/>
      <c r="N38" s="35"/>
      <c r="O38" s="35"/>
      <c r="P38" s="35"/>
    </row>
    <row r="39" spans="1:16">
      <c r="A39" s="14">
        <v>579919</v>
      </c>
      <c r="B39">
        <v>0</v>
      </c>
      <c r="C39" s="14" t="s">
        <v>86</v>
      </c>
      <c r="D39" s="14" t="s">
        <v>58</v>
      </c>
      <c r="E39" s="14" t="s">
        <v>49</v>
      </c>
      <c r="F39" s="27">
        <v>2</v>
      </c>
      <c r="G39" s="15">
        <v>40534</v>
      </c>
      <c r="H39" s="14" t="s">
        <v>53</v>
      </c>
      <c r="J39" s="34"/>
      <c r="K39" s="35"/>
      <c r="L39" s="35"/>
      <c r="M39" s="35"/>
      <c r="N39" s="35"/>
      <c r="O39" s="35"/>
      <c r="P39" s="35"/>
    </row>
    <row r="40" spans="1:16">
      <c r="A40" s="14">
        <v>599675</v>
      </c>
      <c r="B40">
        <v>0</v>
      </c>
      <c r="C40" s="14" t="s">
        <v>87</v>
      </c>
      <c r="D40" s="14" t="s">
        <v>48</v>
      </c>
      <c r="E40" s="14" t="s">
        <v>49</v>
      </c>
      <c r="F40" s="27">
        <v>2</v>
      </c>
      <c r="G40" s="15">
        <v>40534</v>
      </c>
      <c r="H40" s="14" t="s">
        <v>53</v>
      </c>
      <c r="J40" s="34"/>
      <c r="K40" s="35"/>
      <c r="L40" s="35"/>
      <c r="M40" s="35"/>
      <c r="N40" s="35"/>
      <c r="O40" s="35"/>
      <c r="P40" s="35"/>
    </row>
    <row r="41" spans="1:16">
      <c r="A41" s="14">
        <v>625135</v>
      </c>
      <c r="B41">
        <v>0</v>
      </c>
      <c r="C41" s="14" t="s">
        <v>88</v>
      </c>
      <c r="D41" s="14" t="s">
        <v>48</v>
      </c>
      <c r="E41" s="14" t="s">
        <v>49</v>
      </c>
      <c r="F41" s="27">
        <v>1</v>
      </c>
      <c r="G41" s="15">
        <v>40540</v>
      </c>
      <c r="H41" s="14" t="s">
        <v>65</v>
      </c>
      <c r="J41" s="34"/>
      <c r="K41" s="35"/>
      <c r="L41" s="35"/>
      <c r="M41" s="35"/>
      <c r="N41" s="35"/>
      <c r="O41" s="35"/>
      <c r="P41" s="35"/>
    </row>
    <row r="42" spans="1:16">
      <c r="A42" s="14">
        <v>664825</v>
      </c>
      <c r="B42">
        <v>0</v>
      </c>
      <c r="C42" s="14" t="s">
        <v>89</v>
      </c>
      <c r="D42" s="14" t="s">
        <v>58</v>
      </c>
      <c r="E42" s="14" t="s">
        <v>49</v>
      </c>
      <c r="F42" s="27">
        <v>8</v>
      </c>
      <c r="G42" s="15">
        <v>40542</v>
      </c>
      <c r="H42" s="14" t="s">
        <v>50</v>
      </c>
      <c r="J42" s="34"/>
      <c r="K42" s="35"/>
      <c r="L42" s="35"/>
      <c r="M42" s="35"/>
      <c r="N42" s="35"/>
      <c r="O42" s="35"/>
      <c r="P42" s="35"/>
    </row>
    <row r="43" spans="1:16">
      <c r="A43" s="14">
        <v>664825</v>
      </c>
      <c r="B43">
        <v>0</v>
      </c>
      <c r="C43" s="14" t="s">
        <v>89</v>
      </c>
      <c r="D43" s="14" t="s">
        <v>58</v>
      </c>
      <c r="E43" s="14" t="s">
        <v>49</v>
      </c>
      <c r="F43" s="27">
        <v>6</v>
      </c>
      <c r="G43" s="15">
        <v>40541</v>
      </c>
      <c r="H43" s="14" t="s">
        <v>53</v>
      </c>
      <c r="J43" s="34"/>
      <c r="K43" s="35"/>
      <c r="L43" s="35"/>
      <c r="M43" s="35"/>
      <c r="N43" s="35"/>
      <c r="O43" s="35"/>
      <c r="P43" s="35"/>
    </row>
    <row r="44" spans="1:16">
      <c r="A44" s="14">
        <v>459949</v>
      </c>
      <c r="B44">
        <v>0</v>
      </c>
      <c r="C44" s="14" t="s">
        <v>90</v>
      </c>
      <c r="D44" s="14" t="s">
        <v>48</v>
      </c>
      <c r="E44" s="14" t="s">
        <v>49</v>
      </c>
      <c r="F44" s="27">
        <v>2</v>
      </c>
      <c r="G44" s="15">
        <v>40529</v>
      </c>
      <c r="H44" s="14" t="s">
        <v>68</v>
      </c>
      <c r="J44" s="35"/>
      <c r="K44" s="35"/>
      <c r="L44" s="35"/>
      <c r="M44" s="35"/>
      <c r="N44" s="35"/>
      <c r="O44" s="35"/>
      <c r="P44" s="35"/>
    </row>
    <row r="45" spans="1:16">
      <c r="A45" s="14">
        <v>375792</v>
      </c>
      <c r="B45">
        <v>0</v>
      </c>
      <c r="C45" s="14" t="s">
        <v>91</v>
      </c>
      <c r="D45" s="14" t="s">
        <v>56</v>
      </c>
      <c r="E45" s="14" t="s">
        <v>49</v>
      </c>
      <c r="F45" s="27">
        <v>4</v>
      </c>
      <c r="G45" s="15">
        <v>40532</v>
      </c>
      <c r="H45" s="14" t="s">
        <v>64</v>
      </c>
      <c r="J45" s="35"/>
      <c r="K45" s="35"/>
      <c r="L45" s="35"/>
      <c r="M45" s="35"/>
      <c r="N45" s="35"/>
      <c r="O45" s="35"/>
      <c r="P45" s="35"/>
    </row>
    <row r="46" spans="1:16">
      <c r="A46" s="14">
        <v>459949</v>
      </c>
      <c r="B46">
        <v>0</v>
      </c>
      <c r="C46" s="14" t="s">
        <v>90</v>
      </c>
      <c r="D46" s="14" t="s">
        <v>54</v>
      </c>
      <c r="E46" s="14" t="s">
        <v>49</v>
      </c>
      <c r="F46" s="27">
        <v>8</v>
      </c>
      <c r="G46" s="15">
        <v>40546</v>
      </c>
      <c r="H46" s="14" t="s">
        <v>64</v>
      </c>
    </row>
    <row r="47" spans="1:16">
      <c r="A47" s="14">
        <v>459949</v>
      </c>
      <c r="B47">
        <v>0</v>
      </c>
      <c r="C47" s="14" t="s">
        <v>90</v>
      </c>
      <c r="D47" s="14" t="s">
        <v>54</v>
      </c>
      <c r="E47" s="14" t="s">
        <v>49</v>
      </c>
      <c r="F47" s="27">
        <v>4</v>
      </c>
      <c r="G47" s="15">
        <v>40547</v>
      </c>
      <c r="H47" s="14" t="s">
        <v>65</v>
      </c>
    </row>
    <row r="48" spans="1:16">
      <c r="A48" s="14">
        <v>869277</v>
      </c>
      <c r="B48">
        <v>0</v>
      </c>
      <c r="C48" s="14" t="s">
        <v>92</v>
      </c>
      <c r="D48" s="14" t="s">
        <v>58</v>
      </c>
      <c r="E48" s="14" t="s">
        <v>49</v>
      </c>
      <c r="F48" s="27">
        <v>8</v>
      </c>
      <c r="G48" s="15">
        <v>40541</v>
      </c>
      <c r="H48" s="14" t="s">
        <v>53</v>
      </c>
    </row>
    <row r="49" spans="1:8">
      <c r="A49" s="14">
        <v>389844</v>
      </c>
      <c r="B49">
        <v>0</v>
      </c>
      <c r="C49" s="14" t="s">
        <v>93</v>
      </c>
      <c r="D49" s="14" t="s">
        <v>58</v>
      </c>
      <c r="E49" s="14" t="s">
        <v>49</v>
      </c>
      <c r="F49" s="27">
        <v>2</v>
      </c>
      <c r="G49" s="15">
        <v>40534</v>
      </c>
      <c r="H49" s="14" t="s">
        <v>53</v>
      </c>
    </row>
    <row r="50" spans="1:8">
      <c r="A50" s="14">
        <v>389844</v>
      </c>
      <c r="B50">
        <v>0</v>
      </c>
      <c r="C50" s="14" t="s">
        <v>93</v>
      </c>
      <c r="D50" s="14" t="s">
        <v>58</v>
      </c>
      <c r="E50" s="14" t="s">
        <v>49</v>
      </c>
      <c r="F50" s="27">
        <v>8</v>
      </c>
      <c r="G50" s="15">
        <v>40535</v>
      </c>
      <c r="H50" s="14" t="s">
        <v>50</v>
      </c>
    </row>
    <row r="51" spans="1:8">
      <c r="A51" s="14">
        <v>873164</v>
      </c>
      <c r="B51">
        <v>0</v>
      </c>
      <c r="C51" s="14" t="s">
        <v>94</v>
      </c>
      <c r="D51" s="14" t="s">
        <v>58</v>
      </c>
      <c r="E51" s="14" t="s">
        <v>49</v>
      </c>
      <c r="F51" s="27">
        <v>3</v>
      </c>
      <c r="G51" s="15">
        <v>40540</v>
      </c>
      <c r="H51" s="14" t="s">
        <v>65</v>
      </c>
    </row>
    <row r="52" spans="1:8">
      <c r="A52" s="14">
        <v>935382</v>
      </c>
      <c r="B52">
        <v>0</v>
      </c>
      <c r="C52" s="14" t="s">
        <v>70</v>
      </c>
      <c r="D52" s="14" t="s">
        <v>58</v>
      </c>
      <c r="E52" s="14" t="s">
        <v>49</v>
      </c>
      <c r="F52" s="27">
        <v>8</v>
      </c>
      <c r="G52" s="15">
        <v>40542</v>
      </c>
      <c r="H52" s="14" t="s">
        <v>50</v>
      </c>
    </row>
    <row r="53" spans="1:8">
      <c r="A53" s="14">
        <v>935382</v>
      </c>
      <c r="B53">
        <v>0</v>
      </c>
      <c r="C53" s="14" t="s">
        <v>70</v>
      </c>
      <c r="D53" s="14" t="s">
        <v>58</v>
      </c>
      <c r="E53" s="14" t="s">
        <v>49</v>
      </c>
      <c r="F53" s="27">
        <v>8</v>
      </c>
      <c r="G53" s="15">
        <v>40541</v>
      </c>
      <c r="H53" s="14" t="s">
        <v>53</v>
      </c>
    </row>
    <row r="54" spans="1:8">
      <c r="A54" s="14">
        <v>555166</v>
      </c>
      <c r="B54">
        <v>0</v>
      </c>
      <c r="C54" s="14" t="s">
        <v>95</v>
      </c>
      <c r="D54" s="14" t="s">
        <v>58</v>
      </c>
      <c r="E54" s="14" t="s">
        <v>49</v>
      </c>
      <c r="F54" s="27">
        <v>8</v>
      </c>
      <c r="G54" s="15">
        <v>40534</v>
      </c>
      <c r="H54" s="14" t="s">
        <v>53</v>
      </c>
    </row>
    <row r="55" spans="1:8">
      <c r="A55" s="14">
        <v>555166</v>
      </c>
      <c r="B55">
        <v>0</v>
      </c>
      <c r="C55" s="14" t="s">
        <v>95</v>
      </c>
      <c r="D55" s="14" t="s">
        <v>58</v>
      </c>
      <c r="E55" s="14" t="s">
        <v>49</v>
      </c>
      <c r="F55" s="27">
        <v>6.25</v>
      </c>
      <c r="G55" s="15">
        <v>40533</v>
      </c>
      <c r="H55" s="14" t="s">
        <v>65</v>
      </c>
    </row>
    <row r="56" spans="1:8">
      <c r="A56" s="14">
        <v>555166</v>
      </c>
      <c r="B56">
        <v>0</v>
      </c>
      <c r="C56" s="14" t="s">
        <v>95</v>
      </c>
      <c r="D56" s="14" t="s">
        <v>56</v>
      </c>
      <c r="E56" s="14" t="s">
        <v>49</v>
      </c>
      <c r="F56" s="27">
        <v>4</v>
      </c>
      <c r="G56" s="15">
        <v>40529</v>
      </c>
      <c r="H56" s="14" t="s">
        <v>68</v>
      </c>
    </row>
    <row r="57" spans="1:8">
      <c r="A57" s="14">
        <v>503495</v>
      </c>
      <c r="B57">
        <v>0</v>
      </c>
      <c r="C57" s="14" t="s">
        <v>96</v>
      </c>
      <c r="D57" s="14" t="s">
        <v>48</v>
      </c>
      <c r="E57" s="14" t="s">
        <v>49</v>
      </c>
      <c r="F57" s="27">
        <v>2</v>
      </c>
      <c r="G57" s="15">
        <v>40532</v>
      </c>
      <c r="H57" s="14" t="s">
        <v>64</v>
      </c>
    </row>
    <row r="58" spans="1:8">
      <c r="A58" s="14">
        <v>503495</v>
      </c>
      <c r="B58">
        <v>0</v>
      </c>
      <c r="C58" s="14" t="s">
        <v>96</v>
      </c>
      <c r="D58" s="14" t="s">
        <v>48</v>
      </c>
      <c r="E58" s="14" t="s">
        <v>49</v>
      </c>
      <c r="F58" s="27">
        <v>8</v>
      </c>
      <c r="G58" s="15">
        <v>40534</v>
      </c>
      <c r="H58" s="14" t="s">
        <v>53</v>
      </c>
    </row>
    <row r="59" spans="1:8">
      <c r="A59" s="14">
        <v>935382</v>
      </c>
      <c r="B59">
        <v>0</v>
      </c>
      <c r="C59" s="14" t="s">
        <v>70</v>
      </c>
      <c r="D59" s="14" t="s">
        <v>58</v>
      </c>
      <c r="E59" s="14" t="s">
        <v>49</v>
      </c>
      <c r="F59" s="27">
        <v>8</v>
      </c>
      <c r="G59" s="15">
        <v>40540</v>
      </c>
      <c r="H59" s="14" t="s">
        <v>65</v>
      </c>
    </row>
    <row r="60" spans="1:8">
      <c r="A60" s="14">
        <v>35938</v>
      </c>
      <c r="B60">
        <v>0</v>
      </c>
      <c r="C60" s="14" t="s">
        <v>97</v>
      </c>
      <c r="D60" s="14" t="s">
        <v>48</v>
      </c>
      <c r="E60" s="14" t="s">
        <v>49</v>
      </c>
      <c r="F60" s="27">
        <v>2</v>
      </c>
      <c r="G60" s="15">
        <v>40529</v>
      </c>
      <c r="H60" s="14" t="s">
        <v>68</v>
      </c>
    </row>
    <row r="61" spans="1:8">
      <c r="A61" s="14">
        <v>162126</v>
      </c>
      <c r="B61">
        <v>0</v>
      </c>
      <c r="C61" s="14" t="s">
        <v>98</v>
      </c>
      <c r="D61" s="14" t="s">
        <v>48</v>
      </c>
      <c r="E61" s="14" t="s">
        <v>49</v>
      </c>
      <c r="F61" s="27">
        <v>3</v>
      </c>
      <c r="G61" s="15">
        <v>40532</v>
      </c>
      <c r="H61" s="14" t="s">
        <v>64</v>
      </c>
    </row>
    <row r="62" spans="1:8">
      <c r="A62" s="14">
        <v>453743</v>
      </c>
      <c r="B62">
        <v>0</v>
      </c>
      <c r="C62" s="14" t="s">
        <v>99</v>
      </c>
      <c r="D62" s="14" t="s">
        <v>54</v>
      </c>
      <c r="E62" s="14" t="s">
        <v>49</v>
      </c>
      <c r="F62" s="27">
        <v>3.25</v>
      </c>
      <c r="G62" s="15">
        <v>40532</v>
      </c>
      <c r="H62" s="14" t="s">
        <v>64</v>
      </c>
    </row>
    <row r="63" spans="1:8">
      <c r="A63" s="14">
        <v>674630</v>
      </c>
      <c r="B63">
        <v>0</v>
      </c>
      <c r="C63" s="14" t="s">
        <v>74</v>
      </c>
      <c r="D63" s="14" t="s">
        <v>58</v>
      </c>
      <c r="E63" s="14" t="s">
        <v>49</v>
      </c>
      <c r="F63" s="27">
        <v>8</v>
      </c>
      <c r="G63" s="15">
        <v>40532</v>
      </c>
      <c r="H63" s="14" t="s">
        <v>64</v>
      </c>
    </row>
    <row r="64" spans="1:8">
      <c r="A64" s="14">
        <v>422727</v>
      </c>
      <c r="B64">
        <v>0</v>
      </c>
      <c r="C64" s="14" t="s">
        <v>100</v>
      </c>
      <c r="D64" s="14" t="s">
        <v>56</v>
      </c>
      <c r="E64" s="14" t="s">
        <v>49</v>
      </c>
      <c r="F64" s="27">
        <v>8</v>
      </c>
      <c r="G64" s="15">
        <v>40533</v>
      </c>
      <c r="H64" s="14" t="s">
        <v>65</v>
      </c>
    </row>
    <row r="65" spans="1:8">
      <c r="A65" s="14">
        <v>820836</v>
      </c>
      <c r="B65">
        <v>0</v>
      </c>
      <c r="C65" s="14" t="s">
        <v>101</v>
      </c>
      <c r="D65" s="14" t="s">
        <v>56</v>
      </c>
      <c r="E65" s="14" t="s">
        <v>49</v>
      </c>
      <c r="F65" s="27">
        <v>4</v>
      </c>
      <c r="G65" s="15">
        <v>40529</v>
      </c>
      <c r="H65" s="14" t="s">
        <v>68</v>
      </c>
    </row>
    <row r="66" spans="1:8">
      <c r="A66" s="14">
        <v>647912</v>
      </c>
      <c r="B66">
        <v>0</v>
      </c>
      <c r="C66" s="14" t="s">
        <v>102</v>
      </c>
      <c r="D66" s="14" t="s">
        <v>48</v>
      </c>
      <c r="E66" s="14" t="s">
        <v>49</v>
      </c>
      <c r="F66" s="27">
        <v>2.5</v>
      </c>
      <c r="G66" s="15">
        <v>40529</v>
      </c>
      <c r="H66" s="14" t="s">
        <v>68</v>
      </c>
    </row>
    <row r="67" spans="1:8">
      <c r="A67" s="14">
        <v>363618</v>
      </c>
      <c r="B67">
        <v>0</v>
      </c>
      <c r="C67" s="14" t="s">
        <v>103</v>
      </c>
      <c r="D67" s="14" t="s">
        <v>48</v>
      </c>
      <c r="E67" s="14" t="s">
        <v>49</v>
      </c>
      <c r="F67" s="27">
        <v>1</v>
      </c>
      <c r="G67" s="15">
        <v>40533</v>
      </c>
      <c r="H67" s="14" t="s">
        <v>65</v>
      </c>
    </row>
    <row r="68" spans="1:8">
      <c r="A68" s="14">
        <v>309284</v>
      </c>
      <c r="B68">
        <v>0</v>
      </c>
      <c r="C68" s="14" t="s">
        <v>104</v>
      </c>
      <c r="D68" s="14" t="s">
        <v>48</v>
      </c>
      <c r="E68" s="14" t="s">
        <v>49</v>
      </c>
      <c r="F68" s="27">
        <v>8</v>
      </c>
      <c r="G68" s="15">
        <v>40532</v>
      </c>
      <c r="H68" s="14" t="s">
        <v>64</v>
      </c>
    </row>
    <row r="69" spans="1:8">
      <c r="A69" s="14">
        <v>694606</v>
      </c>
      <c r="B69">
        <v>0</v>
      </c>
      <c r="C69" s="14" t="s">
        <v>105</v>
      </c>
      <c r="D69" s="14" t="s">
        <v>48</v>
      </c>
      <c r="E69" s="14" t="s">
        <v>49</v>
      </c>
      <c r="F69" s="27">
        <v>0.75</v>
      </c>
      <c r="G69" s="15">
        <v>40532</v>
      </c>
      <c r="H69" s="14" t="s">
        <v>64</v>
      </c>
    </row>
    <row r="70" spans="1:8">
      <c r="A70" s="14">
        <v>694606</v>
      </c>
      <c r="B70">
        <v>0</v>
      </c>
      <c r="C70" s="14" t="s">
        <v>105</v>
      </c>
      <c r="D70" s="14" t="s">
        <v>48</v>
      </c>
      <c r="E70" s="14" t="s">
        <v>49</v>
      </c>
      <c r="F70" s="27">
        <v>0.5</v>
      </c>
      <c r="G70" s="15">
        <v>40541</v>
      </c>
      <c r="H70" s="14" t="s">
        <v>53</v>
      </c>
    </row>
    <row r="71" spans="1:8">
      <c r="A71" s="14">
        <v>942722</v>
      </c>
      <c r="B71">
        <v>0</v>
      </c>
      <c r="C71" s="14" t="s">
        <v>106</v>
      </c>
      <c r="D71" s="14" t="s">
        <v>48</v>
      </c>
      <c r="E71" s="14" t="s">
        <v>49</v>
      </c>
      <c r="F71" s="27">
        <v>1</v>
      </c>
      <c r="G71" s="15">
        <v>40533</v>
      </c>
      <c r="H71" s="14" t="s">
        <v>65</v>
      </c>
    </row>
    <row r="72" spans="1:8">
      <c r="A72" s="14">
        <v>689783</v>
      </c>
      <c r="B72">
        <v>0</v>
      </c>
      <c r="C72" s="14" t="s">
        <v>107</v>
      </c>
      <c r="D72" s="14" t="s">
        <v>48</v>
      </c>
      <c r="E72" s="14" t="s">
        <v>49</v>
      </c>
      <c r="F72" s="27">
        <v>3</v>
      </c>
      <c r="G72" s="15">
        <v>40541</v>
      </c>
      <c r="H72" s="14" t="s">
        <v>53</v>
      </c>
    </row>
    <row r="73" spans="1:8">
      <c r="A73" s="14">
        <v>572634</v>
      </c>
      <c r="B73">
        <v>0</v>
      </c>
      <c r="C73" s="14" t="s">
        <v>108</v>
      </c>
      <c r="D73" s="14" t="s">
        <v>54</v>
      </c>
      <c r="E73" s="14" t="s">
        <v>49</v>
      </c>
      <c r="F73" s="27">
        <v>8</v>
      </c>
      <c r="G73" s="15">
        <v>40529</v>
      </c>
      <c r="H73" s="14" t="s">
        <v>68</v>
      </c>
    </row>
    <row r="74" spans="1:8">
      <c r="A74" s="14">
        <v>572634</v>
      </c>
      <c r="B74">
        <v>0</v>
      </c>
      <c r="C74" s="14" t="s">
        <v>108</v>
      </c>
      <c r="D74" s="14" t="s">
        <v>52</v>
      </c>
      <c r="E74" s="14" t="s">
        <v>49</v>
      </c>
      <c r="F74" s="27">
        <v>8</v>
      </c>
      <c r="G74" s="15">
        <v>40532</v>
      </c>
      <c r="H74" s="14" t="s">
        <v>64</v>
      </c>
    </row>
    <row r="75" spans="1:8">
      <c r="A75" s="14">
        <v>572634</v>
      </c>
      <c r="B75">
        <v>0</v>
      </c>
      <c r="C75" s="14" t="s">
        <v>108</v>
      </c>
      <c r="D75" s="14" t="s">
        <v>52</v>
      </c>
      <c r="E75" s="14" t="s">
        <v>49</v>
      </c>
      <c r="F75" s="27">
        <v>8</v>
      </c>
      <c r="G75" s="15">
        <v>40533</v>
      </c>
      <c r="H75" s="14" t="s">
        <v>65</v>
      </c>
    </row>
    <row r="76" spans="1:8">
      <c r="A76" s="14">
        <v>572634</v>
      </c>
      <c r="B76">
        <v>0</v>
      </c>
      <c r="C76" s="14" t="s">
        <v>108</v>
      </c>
      <c r="D76" s="14" t="s">
        <v>52</v>
      </c>
      <c r="E76" s="14" t="s">
        <v>49</v>
      </c>
      <c r="F76" s="27">
        <v>8</v>
      </c>
      <c r="G76" s="15">
        <v>40534</v>
      </c>
      <c r="H76" s="14" t="s">
        <v>53</v>
      </c>
    </row>
    <row r="77" spans="1:8">
      <c r="A77" s="14">
        <v>53568</v>
      </c>
      <c r="B77">
        <v>0</v>
      </c>
      <c r="C77" s="14" t="s">
        <v>109</v>
      </c>
      <c r="D77" s="14" t="s">
        <v>58</v>
      </c>
      <c r="E77" s="14" t="s">
        <v>49</v>
      </c>
      <c r="F77" s="27">
        <v>8</v>
      </c>
      <c r="G77" s="15">
        <v>40542</v>
      </c>
      <c r="H77" s="14" t="s">
        <v>50</v>
      </c>
    </row>
    <row r="78" spans="1:8">
      <c r="A78" s="14">
        <v>341458</v>
      </c>
      <c r="B78">
        <v>0</v>
      </c>
      <c r="C78" s="14" t="s">
        <v>73</v>
      </c>
      <c r="D78" s="14" t="s">
        <v>58</v>
      </c>
      <c r="E78" s="14" t="s">
        <v>49</v>
      </c>
      <c r="F78" s="27">
        <v>8</v>
      </c>
      <c r="G78" s="15">
        <v>40542</v>
      </c>
      <c r="H78" s="14" t="s">
        <v>50</v>
      </c>
    </row>
    <row r="79" spans="1:8">
      <c r="A79" s="14">
        <v>645109</v>
      </c>
      <c r="B79">
        <v>0</v>
      </c>
      <c r="C79" s="14" t="s">
        <v>51</v>
      </c>
      <c r="D79" s="14" t="s">
        <v>58</v>
      </c>
      <c r="E79" s="14" t="s">
        <v>49</v>
      </c>
      <c r="F79" s="27">
        <v>4</v>
      </c>
      <c r="G79" s="15">
        <v>40533</v>
      </c>
      <c r="H79" s="14" t="s">
        <v>65</v>
      </c>
    </row>
    <row r="80" spans="1:8">
      <c r="A80" s="14">
        <v>645109</v>
      </c>
      <c r="B80">
        <v>0</v>
      </c>
      <c r="C80" s="14" t="s">
        <v>51</v>
      </c>
      <c r="D80" s="14" t="s">
        <v>58</v>
      </c>
      <c r="E80" s="14" t="s">
        <v>49</v>
      </c>
      <c r="F80" s="27">
        <v>8</v>
      </c>
      <c r="G80" s="15">
        <v>40534</v>
      </c>
      <c r="H80" s="14" t="s">
        <v>53</v>
      </c>
    </row>
    <row r="81" spans="1:10">
      <c r="A81" s="14">
        <v>645109</v>
      </c>
      <c r="B81">
        <v>0</v>
      </c>
      <c r="C81" s="14" t="s">
        <v>51</v>
      </c>
      <c r="D81" s="14" t="s">
        <v>58</v>
      </c>
      <c r="E81" s="14" t="s">
        <v>49</v>
      </c>
      <c r="F81" s="27">
        <v>8</v>
      </c>
      <c r="G81" s="15">
        <v>40535</v>
      </c>
      <c r="H81" s="14" t="s">
        <v>50</v>
      </c>
    </row>
    <row r="82" spans="1:10">
      <c r="A82" s="14">
        <v>309793</v>
      </c>
      <c r="B82">
        <v>0</v>
      </c>
      <c r="C82" s="14" t="s">
        <v>110</v>
      </c>
      <c r="D82" s="14" t="s">
        <v>56</v>
      </c>
      <c r="E82" s="14" t="s">
        <v>49</v>
      </c>
      <c r="F82" s="27">
        <v>2</v>
      </c>
      <c r="G82" s="15">
        <v>40534</v>
      </c>
      <c r="H82" s="14" t="s">
        <v>53</v>
      </c>
    </row>
    <row r="83" spans="1:10">
      <c r="A83" s="14">
        <v>689074</v>
      </c>
      <c r="B83">
        <v>0</v>
      </c>
      <c r="C83" s="14" t="s">
        <v>111</v>
      </c>
      <c r="D83" s="14" t="s">
        <v>58</v>
      </c>
      <c r="E83" s="14" t="s">
        <v>49</v>
      </c>
      <c r="F83" s="27">
        <v>8</v>
      </c>
      <c r="G83" s="15">
        <v>40540</v>
      </c>
      <c r="H83" s="14" t="s">
        <v>65</v>
      </c>
    </row>
    <row r="84" spans="1:10">
      <c r="A84" s="14">
        <v>689074</v>
      </c>
      <c r="B84">
        <v>0</v>
      </c>
      <c r="C84" s="14" t="s">
        <v>111</v>
      </c>
      <c r="D84" s="14" t="s">
        <v>58</v>
      </c>
      <c r="E84" s="14" t="s">
        <v>49</v>
      </c>
      <c r="F84" s="27">
        <v>8</v>
      </c>
      <c r="G84" s="15">
        <v>40541</v>
      </c>
      <c r="H84" s="14" t="s">
        <v>53</v>
      </c>
    </row>
    <row r="85" spans="1:10">
      <c r="A85" s="14">
        <v>689074</v>
      </c>
      <c r="B85">
        <v>0</v>
      </c>
      <c r="C85" s="14" t="s">
        <v>111</v>
      </c>
      <c r="D85" s="14" t="s">
        <v>58</v>
      </c>
      <c r="E85" s="14" t="s">
        <v>49</v>
      </c>
      <c r="F85" s="27">
        <v>8</v>
      </c>
      <c r="G85" s="15">
        <v>40542</v>
      </c>
      <c r="H85" s="14" t="s">
        <v>50</v>
      </c>
    </row>
    <row r="86" spans="1:10">
      <c r="A86" s="14">
        <v>609303</v>
      </c>
      <c r="B86">
        <v>1</v>
      </c>
      <c r="C86" s="14" t="s">
        <v>112</v>
      </c>
      <c r="D86" s="14" t="s">
        <v>58</v>
      </c>
      <c r="E86" s="14" t="s">
        <v>49</v>
      </c>
      <c r="F86" s="27">
        <v>8</v>
      </c>
      <c r="G86" s="15">
        <v>40540</v>
      </c>
      <c r="H86" s="14" t="s">
        <v>65</v>
      </c>
    </row>
    <row r="87" spans="1:10">
      <c r="A87" s="14">
        <v>185450</v>
      </c>
      <c r="B87">
        <v>0</v>
      </c>
      <c r="C87" s="14" t="s">
        <v>113</v>
      </c>
      <c r="D87" s="14" t="s">
        <v>58</v>
      </c>
      <c r="E87" s="14" t="s">
        <v>49</v>
      </c>
      <c r="F87" s="27">
        <v>4</v>
      </c>
      <c r="G87" s="15">
        <v>40533</v>
      </c>
      <c r="H87" s="14" t="s">
        <v>65</v>
      </c>
    </row>
    <row r="88" spans="1:10">
      <c r="A88" s="14">
        <v>525099</v>
      </c>
      <c r="B88">
        <v>0</v>
      </c>
      <c r="C88" s="14" t="s">
        <v>114</v>
      </c>
      <c r="D88" s="14" t="s">
        <v>58</v>
      </c>
      <c r="E88" s="14" t="s">
        <v>49</v>
      </c>
      <c r="F88" s="27">
        <v>8</v>
      </c>
      <c r="G88" s="15">
        <v>40532</v>
      </c>
      <c r="H88" s="14" t="s">
        <v>64</v>
      </c>
      <c r="J88">
        <f>COUNT(H31:H31)</f>
        <v>0</v>
      </c>
    </row>
    <row r="89" spans="1:10">
      <c r="A89" s="14">
        <v>217327</v>
      </c>
      <c r="B89">
        <v>0</v>
      </c>
      <c r="C89" s="14" t="s">
        <v>115</v>
      </c>
      <c r="D89" s="14" t="s">
        <v>58</v>
      </c>
      <c r="E89" s="14" t="s">
        <v>49</v>
      </c>
      <c r="F89" s="27">
        <v>8</v>
      </c>
      <c r="G89" s="15">
        <v>40529</v>
      </c>
      <c r="H89" s="14" t="s">
        <v>68</v>
      </c>
    </row>
    <row r="90" spans="1:10">
      <c r="A90" s="14">
        <v>585545</v>
      </c>
      <c r="B90">
        <v>0</v>
      </c>
      <c r="C90" s="14" t="s">
        <v>116</v>
      </c>
      <c r="D90" s="14" t="s">
        <v>58</v>
      </c>
      <c r="E90" s="14" t="s">
        <v>49</v>
      </c>
      <c r="F90" s="27">
        <v>8</v>
      </c>
      <c r="G90" s="15">
        <v>40540</v>
      </c>
      <c r="H90" s="14" t="s">
        <v>65</v>
      </c>
    </row>
    <row r="91" spans="1:10">
      <c r="A91" s="14">
        <v>853351</v>
      </c>
      <c r="B91">
        <v>0</v>
      </c>
      <c r="C91" s="14" t="s">
        <v>117</v>
      </c>
      <c r="D91" s="14" t="s">
        <v>48</v>
      </c>
      <c r="E91" s="14" t="s">
        <v>49</v>
      </c>
      <c r="F91" s="27">
        <v>2</v>
      </c>
      <c r="G91" s="15">
        <v>40532</v>
      </c>
      <c r="H91" s="14" t="s">
        <v>64</v>
      </c>
    </row>
    <row r="92" spans="1:10">
      <c r="A92" s="14">
        <v>853351</v>
      </c>
      <c r="B92">
        <v>0</v>
      </c>
      <c r="C92" s="14" t="s">
        <v>117</v>
      </c>
      <c r="D92" s="14" t="s">
        <v>48</v>
      </c>
      <c r="E92" s="14" t="s">
        <v>49</v>
      </c>
      <c r="F92" s="27">
        <v>4</v>
      </c>
      <c r="G92" s="15">
        <v>40529</v>
      </c>
      <c r="H92" s="14" t="s">
        <v>68</v>
      </c>
    </row>
    <row r="93" spans="1:10">
      <c r="A93" s="14">
        <v>853351</v>
      </c>
      <c r="B93">
        <v>0</v>
      </c>
      <c r="C93" s="14" t="s">
        <v>117</v>
      </c>
      <c r="D93" s="14" t="s">
        <v>58</v>
      </c>
      <c r="E93" s="14" t="s">
        <v>49</v>
      </c>
      <c r="F93" s="27">
        <v>8</v>
      </c>
      <c r="G93" s="15">
        <v>40533</v>
      </c>
      <c r="H93" s="14" t="s">
        <v>65</v>
      </c>
    </row>
    <row r="94" spans="1:10">
      <c r="A94" s="14">
        <v>972886</v>
      </c>
      <c r="B94">
        <v>0</v>
      </c>
      <c r="C94" s="14" t="s">
        <v>118</v>
      </c>
      <c r="D94" s="14" t="s">
        <v>48</v>
      </c>
      <c r="E94" s="14" t="s">
        <v>49</v>
      </c>
      <c r="F94" s="27">
        <v>1</v>
      </c>
      <c r="G94" s="15">
        <v>40532</v>
      </c>
      <c r="H94" s="14" t="s">
        <v>64</v>
      </c>
    </row>
    <row r="95" spans="1:10">
      <c r="A95" s="14">
        <v>934035</v>
      </c>
      <c r="B95">
        <v>0</v>
      </c>
      <c r="C95" s="14" t="s">
        <v>119</v>
      </c>
      <c r="D95" s="14" t="s">
        <v>54</v>
      </c>
      <c r="E95" s="14" t="s">
        <v>49</v>
      </c>
      <c r="F95" s="27">
        <v>4</v>
      </c>
      <c r="G95" s="15">
        <v>40547</v>
      </c>
      <c r="H95" s="14" t="s">
        <v>65</v>
      </c>
    </row>
    <row r="96" spans="1:10">
      <c r="A96" s="14">
        <v>459949</v>
      </c>
      <c r="B96">
        <v>0</v>
      </c>
      <c r="C96" s="14" t="s">
        <v>90</v>
      </c>
      <c r="D96" s="14" t="s">
        <v>54</v>
      </c>
      <c r="E96" s="14" t="s">
        <v>49</v>
      </c>
      <c r="F96" s="27">
        <v>5</v>
      </c>
      <c r="G96" s="15">
        <v>40547</v>
      </c>
      <c r="H96" s="14" t="s">
        <v>65</v>
      </c>
    </row>
    <row r="97" spans="1:8">
      <c r="A97" s="14">
        <v>459949</v>
      </c>
      <c r="B97">
        <v>0</v>
      </c>
      <c r="C97" s="14" t="s">
        <v>90</v>
      </c>
      <c r="D97" s="14" t="s">
        <v>54</v>
      </c>
      <c r="E97" s="14" t="s">
        <v>49</v>
      </c>
      <c r="F97" s="27">
        <v>-4</v>
      </c>
      <c r="G97" s="15">
        <v>40547</v>
      </c>
      <c r="H97" s="14" t="s">
        <v>65</v>
      </c>
    </row>
    <row r="98" spans="1:8">
      <c r="A98" s="14">
        <v>459949</v>
      </c>
      <c r="B98">
        <v>0</v>
      </c>
      <c r="C98" s="14" t="s">
        <v>90</v>
      </c>
      <c r="D98" s="14" t="s">
        <v>54</v>
      </c>
      <c r="E98" s="14" t="s">
        <v>49</v>
      </c>
      <c r="F98" s="27">
        <v>3</v>
      </c>
      <c r="G98" s="15">
        <v>40548</v>
      </c>
      <c r="H98" s="14" t="s">
        <v>53</v>
      </c>
    </row>
    <row r="99" spans="1:8">
      <c r="A99" s="14">
        <v>377203</v>
      </c>
      <c r="B99">
        <v>0</v>
      </c>
      <c r="C99" s="14" t="s">
        <v>120</v>
      </c>
      <c r="D99" s="14" t="s">
        <v>48</v>
      </c>
      <c r="E99" s="14" t="s">
        <v>49</v>
      </c>
      <c r="F99" s="27">
        <v>1</v>
      </c>
      <c r="G99" s="15">
        <v>40546</v>
      </c>
      <c r="H99" s="14" t="s">
        <v>64</v>
      </c>
    </row>
    <row r="100" spans="1:8">
      <c r="A100" s="14">
        <v>728279</v>
      </c>
      <c r="B100">
        <v>0</v>
      </c>
      <c r="C100" s="14" t="s">
        <v>121</v>
      </c>
      <c r="D100" s="14" t="s">
        <v>58</v>
      </c>
      <c r="E100" s="14" t="s">
        <v>49</v>
      </c>
      <c r="F100" s="27">
        <v>7</v>
      </c>
      <c r="G100" s="15">
        <v>40549</v>
      </c>
      <c r="H100" s="14" t="s">
        <v>50</v>
      </c>
    </row>
    <row r="101" spans="1:8">
      <c r="A101" s="14">
        <v>642295</v>
      </c>
      <c r="B101">
        <v>0</v>
      </c>
      <c r="C101" s="14" t="s">
        <v>122</v>
      </c>
      <c r="D101" s="14" t="s">
        <v>54</v>
      </c>
      <c r="E101" s="14" t="s">
        <v>49</v>
      </c>
      <c r="F101" s="27">
        <v>8</v>
      </c>
      <c r="G101" s="15">
        <v>40550</v>
      </c>
      <c r="H101" s="14" t="s">
        <v>68</v>
      </c>
    </row>
    <row r="102" spans="1:8">
      <c r="A102" s="14">
        <v>624084</v>
      </c>
      <c r="B102">
        <v>0</v>
      </c>
      <c r="C102" s="14" t="s">
        <v>72</v>
      </c>
      <c r="D102" s="14" t="s">
        <v>48</v>
      </c>
      <c r="E102" s="14" t="s">
        <v>49</v>
      </c>
      <c r="F102" s="27">
        <v>-1.25</v>
      </c>
      <c r="G102" s="15">
        <v>40528</v>
      </c>
      <c r="H102" s="14" t="s">
        <v>50</v>
      </c>
    </row>
    <row r="103" spans="1:8">
      <c r="A103" s="14">
        <v>624084</v>
      </c>
      <c r="B103">
        <v>0</v>
      </c>
      <c r="C103" s="14" t="s">
        <v>72</v>
      </c>
      <c r="D103" s="14" t="s">
        <v>48</v>
      </c>
      <c r="E103" s="14" t="s">
        <v>49</v>
      </c>
      <c r="F103" s="27">
        <v>1.75</v>
      </c>
      <c r="G103" s="15">
        <v>40528</v>
      </c>
      <c r="H103" s="14" t="s">
        <v>50</v>
      </c>
    </row>
    <row r="104" spans="1:8">
      <c r="A104" s="14">
        <v>728279</v>
      </c>
      <c r="B104">
        <v>0</v>
      </c>
      <c r="C104" s="14" t="s">
        <v>121</v>
      </c>
      <c r="D104" s="14" t="s">
        <v>48</v>
      </c>
      <c r="E104" s="14" t="s">
        <v>49</v>
      </c>
      <c r="F104" s="27">
        <v>2</v>
      </c>
      <c r="G104" s="15">
        <v>40528</v>
      </c>
      <c r="H104" s="14" t="s">
        <v>50</v>
      </c>
    </row>
    <row r="105" spans="1:8">
      <c r="A105" s="14">
        <v>140990</v>
      </c>
      <c r="B105">
        <v>0</v>
      </c>
      <c r="C105" s="14" t="s">
        <v>78</v>
      </c>
      <c r="D105" s="14" t="s">
        <v>48</v>
      </c>
      <c r="E105" s="14" t="s">
        <v>49</v>
      </c>
      <c r="F105" s="27">
        <v>3</v>
      </c>
      <c r="G105" s="15">
        <v>40528</v>
      </c>
      <c r="H105" s="14" t="s">
        <v>50</v>
      </c>
    </row>
    <row r="106" spans="1:8">
      <c r="A106" s="14">
        <v>198333</v>
      </c>
      <c r="B106">
        <v>1</v>
      </c>
      <c r="C106" s="14" t="s">
        <v>123</v>
      </c>
      <c r="D106" s="14" t="s">
        <v>58</v>
      </c>
      <c r="E106" s="14" t="s">
        <v>49</v>
      </c>
      <c r="F106" s="27">
        <v>4</v>
      </c>
      <c r="G106" s="15">
        <v>40528</v>
      </c>
      <c r="H106" s="14" t="s">
        <v>50</v>
      </c>
    </row>
    <row r="107" spans="1:8">
      <c r="A107" s="14">
        <v>44371</v>
      </c>
      <c r="B107">
        <v>0</v>
      </c>
      <c r="C107" s="14" t="s">
        <v>124</v>
      </c>
      <c r="D107" s="14" t="s">
        <v>58</v>
      </c>
      <c r="E107" s="14" t="s">
        <v>49</v>
      </c>
      <c r="F107" s="27">
        <v>3</v>
      </c>
      <c r="G107" s="15">
        <v>40527</v>
      </c>
      <c r="H107" s="14" t="s">
        <v>53</v>
      </c>
    </row>
    <row r="108" spans="1:8">
      <c r="A108" s="14">
        <v>44371</v>
      </c>
      <c r="B108">
        <v>0</v>
      </c>
      <c r="C108" s="14" t="s">
        <v>124</v>
      </c>
      <c r="D108" s="14" t="s">
        <v>58</v>
      </c>
      <c r="E108" s="14" t="s">
        <v>49</v>
      </c>
      <c r="F108" s="27">
        <v>8</v>
      </c>
      <c r="G108" s="15">
        <v>40528</v>
      </c>
      <c r="H108" s="14" t="s">
        <v>50</v>
      </c>
    </row>
    <row r="109" spans="1:8">
      <c r="A109" s="14">
        <v>988116</v>
      </c>
      <c r="B109">
        <v>0</v>
      </c>
      <c r="C109" s="14" t="s">
        <v>125</v>
      </c>
      <c r="D109" s="14" t="s">
        <v>58</v>
      </c>
      <c r="E109" s="14" t="s">
        <v>49</v>
      </c>
      <c r="F109" s="27">
        <v>7</v>
      </c>
      <c r="G109" s="15">
        <v>40527</v>
      </c>
      <c r="H109" s="14" t="s">
        <v>53</v>
      </c>
    </row>
    <row r="110" spans="1:8">
      <c r="A110" s="14">
        <v>500684</v>
      </c>
      <c r="B110">
        <v>0</v>
      </c>
      <c r="C110" s="14" t="s">
        <v>126</v>
      </c>
      <c r="D110" s="14" t="s">
        <v>48</v>
      </c>
      <c r="E110" s="14" t="s">
        <v>49</v>
      </c>
      <c r="F110" s="27">
        <v>1</v>
      </c>
      <c r="G110" s="15">
        <v>40528</v>
      </c>
      <c r="H110" s="14" t="s">
        <v>50</v>
      </c>
    </row>
    <row r="111" spans="1:8">
      <c r="A111" s="14">
        <v>429643</v>
      </c>
      <c r="B111">
        <v>0</v>
      </c>
      <c r="C111" s="14" t="s">
        <v>127</v>
      </c>
      <c r="D111" s="14" t="s">
        <v>58</v>
      </c>
      <c r="E111" s="14" t="s">
        <v>49</v>
      </c>
      <c r="F111" s="27">
        <v>8</v>
      </c>
      <c r="G111" s="15">
        <v>40527</v>
      </c>
      <c r="H111" s="14" t="s">
        <v>53</v>
      </c>
    </row>
    <row r="112" spans="1:8">
      <c r="A112" s="14">
        <v>429643</v>
      </c>
      <c r="B112">
        <v>0</v>
      </c>
      <c r="C112" s="14" t="s">
        <v>127</v>
      </c>
      <c r="D112" s="14" t="s">
        <v>48</v>
      </c>
      <c r="E112" s="14" t="s">
        <v>49</v>
      </c>
      <c r="F112" s="27">
        <v>2.75</v>
      </c>
      <c r="G112" s="15">
        <v>40528</v>
      </c>
      <c r="H112" s="14" t="s">
        <v>50</v>
      </c>
    </row>
    <row r="113" spans="1:8">
      <c r="A113" s="14">
        <v>738503</v>
      </c>
      <c r="B113">
        <v>0</v>
      </c>
      <c r="C113" s="14" t="s">
        <v>128</v>
      </c>
      <c r="D113" s="14" t="s">
        <v>48</v>
      </c>
      <c r="E113" s="14" t="s">
        <v>49</v>
      </c>
      <c r="F113" s="27">
        <v>1.25</v>
      </c>
      <c r="G113" s="15">
        <v>40528</v>
      </c>
      <c r="H113" s="14" t="s">
        <v>50</v>
      </c>
    </row>
    <row r="114" spans="1:8">
      <c r="A114" s="14">
        <v>55381</v>
      </c>
      <c r="B114">
        <v>0</v>
      </c>
      <c r="C114" s="14" t="s">
        <v>129</v>
      </c>
      <c r="D114" s="14" t="s">
        <v>48</v>
      </c>
      <c r="E114" s="14" t="s">
        <v>49</v>
      </c>
      <c r="F114" s="27">
        <v>8</v>
      </c>
      <c r="G114" s="15">
        <v>40527</v>
      </c>
      <c r="H114" s="14" t="s">
        <v>53</v>
      </c>
    </row>
    <row r="115" spans="1:8">
      <c r="A115" s="14">
        <v>115195</v>
      </c>
      <c r="B115">
        <v>0</v>
      </c>
      <c r="C115" s="14" t="s">
        <v>130</v>
      </c>
      <c r="D115" s="14" t="s">
        <v>48</v>
      </c>
      <c r="E115" s="14" t="s">
        <v>49</v>
      </c>
      <c r="F115" s="27">
        <v>1.5</v>
      </c>
      <c r="G115" s="15">
        <v>40527</v>
      </c>
      <c r="H115" s="14" t="s">
        <v>53</v>
      </c>
    </row>
    <row r="116" spans="1:8">
      <c r="A116" s="14">
        <v>545521</v>
      </c>
      <c r="B116">
        <v>0</v>
      </c>
      <c r="C116" s="14" t="s">
        <v>131</v>
      </c>
      <c r="D116" s="14" t="s">
        <v>58</v>
      </c>
      <c r="E116" s="14" t="s">
        <v>49</v>
      </c>
      <c r="F116" s="27">
        <v>2.25</v>
      </c>
      <c r="G116" s="15">
        <v>40528</v>
      </c>
      <c r="H116" s="14" t="s">
        <v>50</v>
      </c>
    </row>
    <row r="117" spans="1:8">
      <c r="A117" s="14">
        <v>775444</v>
      </c>
      <c r="B117">
        <v>0</v>
      </c>
      <c r="C117" s="14" t="s">
        <v>132</v>
      </c>
      <c r="D117" s="14" t="s">
        <v>48</v>
      </c>
      <c r="E117" s="14" t="s">
        <v>49</v>
      </c>
      <c r="F117" s="27">
        <v>1</v>
      </c>
      <c r="G117" s="15">
        <v>40528</v>
      </c>
      <c r="H117" s="14" t="s">
        <v>50</v>
      </c>
    </row>
    <row r="118" spans="1:8">
      <c r="A118" s="14">
        <v>856465</v>
      </c>
      <c r="B118">
        <v>0</v>
      </c>
      <c r="C118" s="14" t="s">
        <v>133</v>
      </c>
      <c r="D118" s="14" t="s">
        <v>48</v>
      </c>
      <c r="E118" s="14" t="s">
        <v>49</v>
      </c>
      <c r="F118" s="27">
        <v>6</v>
      </c>
      <c r="G118" s="15">
        <v>40527</v>
      </c>
      <c r="H118" s="14" t="s">
        <v>53</v>
      </c>
    </row>
    <row r="119" spans="1:8">
      <c r="A119" s="14">
        <v>555242</v>
      </c>
      <c r="B119">
        <v>0</v>
      </c>
      <c r="C119" s="14" t="s">
        <v>134</v>
      </c>
      <c r="D119" s="14" t="s">
        <v>48</v>
      </c>
      <c r="E119" s="14" t="s">
        <v>49</v>
      </c>
      <c r="F119" s="27">
        <v>3.5</v>
      </c>
      <c r="G119" s="15">
        <v>40528</v>
      </c>
      <c r="H119" s="14" t="s">
        <v>50</v>
      </c>
    </row>
    <row r="120" spans="1:8">
      <c r="A120" s="14">
        <v>251999</v>
      </c>
      <c r="B120">
        <v>0</v>
      </c>
      <c r="C120" s="14" t="s">
        <v>135</v>
      </c>
      <c r="D120" s="14" t="s">
        <v>58</v>
      </c>
      <c r="E120" s="14" t="s">
        <v>49</v>
      </c>
      <c r="F120" s="27">
        <v>1.5</v>
      </c>
      <c r="G120" s="15">
        <v>40528</v>
      </c>
      <c r="H120" s="14" t="s">
        <v>50</v>
      </c>
    </row>
    <row r="121" spans="1:8">
      <c r="A121" s="14">
        <v>99193</v>
      </c>
      <c r="B121">
        <v>0</v>
      </c>
      <c r="C121" s="14" t="s">
        <v>136</v>
      </c>
      <c r="D121" s="14" t="s">
        <v>58</v>
      </c>
      <c r="E121" s="14" t="s">
        <v>49</v>
      </c>
      <c r="F121" s="27">
        <v>4</v>
      </c>
      <c r="G121" s="15">
        <v>40527</v>
      </c>
      <c r="H121" s="14" t="s">
        <v>53</v>
      </c>
    </row>
    <row r="122" spans="1:8">
      <c r="A122" s="14">
        <v>99193</v>
      </c>
      <c r="B122">
        <v>0</v>
      </c>
      <c r="C122" s="14" t="s">
        <v>136</v>
      </c>
      <c r="D122" s="14" t="s">
        <v>58</v>
      </c>
      <c r="E122" s="14" t="s">
        <v>49</v>
      </c>
      <c r="F122" s="27">
        <v>8</v>
      </c>
      <c r="G122" s="15">
        <v>40528</v>
      </c>
      <c r="H122" s="14" t="s">
        <v>50</v>
      </c>
    </row>
    <row r="123" spans="1:8">
      <c r="A123" s="14">
        <v>392062</v>
      </c>
      <c r="B123">
        <v>0</v>
      </c>
      <c r="C123" s="14" t="s">
        <v>137</v>
      </c>
      <c r="D123" s="14" t="s">
        <v>58</v>
      </c>
      <c r="E123" s="14" t="s">
        <v>49</v>
      </c>
      <c r="F123" s="27">
        <v>8</v>
      </c>
      <c r="G123" s="15">
        <v>40528</v>
      </c>
      <c r="H123" s="14" t="s">
        <v>50</v>
      </c>
    </row>
    <row r="124" spans="1:8">
      <c r="A124" s="14">
        <v>422727</v>
      </c>
      <c r="B124">
        <v>0</v>
      </c>
      <c r="C124" s="14" t="s">
        <v>100</v>
      </c>
      <c r="D124" s="14" t="s">
        <v>56</v>
      </c>
      <c r="E124" s="14" t="s">
        <v>49</v>
      </c>
      <c r="F124" s="27">
        <v>2</v>
      </c>
      <c r="G124" s="15">
        <v>40528</v>
      </c>
      <c r="H124" s="14" t="s">
        <v>50</v>
      </c>
    </row>
    <row r="125" spans="1:8">
      <c r="A125" s="14">
        <v>377203</v>
      </c>
      <c r="B125">
        <v>0</v>
      </c>
      <c r="C125" s="14" t="s">
        <v>120</v>
      </c>
      <c r="D125" s="14" t="s">
        <v>48</v>
      </c>
      <c r="E125" s="14" t="s">
        <v>49</v>
      </c>
      <c r="F125" s="27">
        <v>1</v>
      </c>
      <c r="G125" s="15">
        <v>40534</v>
      </c>
      <c r="H125" s="14" t="s">
        <v>53</v>
      </c>
    </row>
    <row r="126" spans="1:8">
      <c r="A126" s="14">
        <v>654062</v>
      </c>
      <c r="B126">
        <v>0</v>
      </c>
      <c r="C126" s="14" t="s">
        <v>138</v>
      </c>
      <c r="D126" s="14" t="s">
        <v>58</v>
      </c>
      <c r="E126" s="14" t="s">
        <v>49</v>
      </c>
      <c r="F126" s="27">
        <v>8</v>
      </c>
      <c r="G126" s="15">
        <v>40533</v>
      </c>
      <c r="H126" s="14" t="s">
        <v>65</v>
      </c>
    </row>
    <row r="127" spans="1:8">
      <c r="A127" s="14">
        <v>755355</v>
      </c>
      <c r="B127">
        <v>0</v>
      </c>
      <c r="C127" s="14" t="s">
        <v>139</v>
      </c>
      <c r="D127" s="14" t="s">
        <v>58</v>
      </c>
      <c r="E127" s="14" t="s">
        <v>49</v>
      </c>
      <c r="F127" s="27">
        <v>8</v>
      </c>
      <c r="G127" s="15">
        <v>40533</v>
      </c>
      <c r="H127" s="14" t="s">
        <v>65</v>
      </c>
    </row>
    <row r="128" spans="1:8">
      <c r="A128" s="14">
        <v>555862</v>
      </c>
      <c r="B128">
        <v>0</v>
      </c>
      <c r="C128" s="14" t="s">
        <v>140</v>
      </c>
      <c r="D128" s="14" t="s">
        <v>48</v>
      </c>
      <c r="E128" s="14" t="s">
        <v>49</v>
      </c>
      <c r="F128" s="27">
        <v>2</v>
      </c>
      <c r="G128" s="15">
        <v>40529</v>
      </c>
      <c r="H128" s="14" t="s">
        <v>68</v>
      </c>
    </row>
    <row r="129" spans="1:8">
      <c r="A129" s="14">
        <v>338561</v>
      </c>
      <c r="B129">
        <v>0</v>
      </c>
      <c r="C129" s="14" t="s">
        <v>141</v>
      </c>
      <c r="D129" s="14" t="s">
        <v>48</v>
      </c>
      <c r="E129" s="14" t="s">
        <v>49</v>
      </c>
      <c r="F129" s="27">
        <v>1</v>
      </c>
      <c r="G129" s="15">
        <v>40540</v>
      </c>
      <c r="H129" s="14" t="s">
        <v>65</v>
      </c>
    </row>
    <row r="130" spans="1:8">
      <c r="A130" s="14">
        <v>226479</v>
      </c>
      <c r="B130">
        <v>0</v>
      </c>
      <c r="C130" s="14" t="s">
        <v>142</v>
      </c>
      <c r="D130" s="14" t="s">
        <v>48</v>
      </c>
      <c r="E130" s="14" t="s">
        <v>49</v>
      </c>
      <c r="F130" s="27">
        <v>1</v>
      </c>
      <c r="G130" s="15">
        <v>40532</v>
      </c>
      <c r="H130" s="14" t="s">
        <v>64</v>
      </c>
    </row>
    <row r="131" spans="1:8">
      <c r="A131" s="14">
        <v>226479</v>
      </c>
      <c r="B131">
        <v>0</v>
      </c>
      <c r="C131" s="14" t="s">
        <v>142</v>
      </c>
      <c r="D131" s="14" t="s">
        <v>48</v>
      </c>
      <c r="E131" s="14" t="s">
        <v>49</v>
      </c>
      <c r="F131" s="27">
        <v>2</v>
      </c>
      <c r="G131" s="15">
        <v>40535</v>
      </c>
      <c r="H131" s="14" t="s">
        <v>50</v>
      </c>
    </row>
    <row r="132" spans="1:8">
      <c r="A132" s="14">
        <v>500684</v>
      </c>
      <c r="B132">
        <v>0</v>
      </c>
      <c r="C132" s="14" t="s">
        <v>126</v>
      </c>
      <c r="D132" s="14" t="s">
        <v>56</v>
      </c>
      <c r="E132" s="14" t="s">
        <v>49</v>
      </c>
      <c r="F132" s="27">
        <v>3</v>
      </c>
      <c r="G132" s="15">
        <v>40532</v>
      </c>
      <c r="H132" s="14" t="s">
        <v>64</v>
      </c>
    </row>
    <row r="133" spans="1:8">
      <c r="A133" s="14">
        <v>462639</v>
      </c>
      <c r="B133">
        <v>0</v>
      </c>
      <c r="C133" s="14" t="s">
        <v>143</v>
      </c>
      <c r="D133" s="14" t="s">
        <v>58</v>
      </c>
      <c r="E133" s="14" t="s">
        <v>49</v>
      </c>
      <c r="F133" s="27">
        <v>5</v>
      </c>
      <c r="G133" s="15">
        <v>40541</v>
      </c>
      <c r="H133" s="14" t="s">
        <v>53</v>
      </c>
    </row>
    <row r="134" spans="1:8">
      <c r="A134" s="14">
        <v>793716</v>
      </c>
      <c r="B134">
        <v>0</v>
      </c>
      <c r="C134" s="14" t="s">
        <v>144</v>
      </c>
      <c r="D134" s="14" t="s">
        <v>48</v>
      </c>
      <c r="E134" s="14" t="s">
        <v>49</v>
      </c>
      <c r="F134" s="27">
        <v>1</v>
      </c>
      <c r="G134" s="15">
        <v>40529</v>
      </c>
      <c r="H134" s="14" t="s">
        <v>68</v>
      </c>
    </row>
    <row r="135" spans="1:8">
      <c r="A135" s="14">
        <v>301384</v>
      </c>
      <c r="B135">
        <v>0</v>
      </c>
      <c r="C135" s="14" t="s">
        <v>145</v>
      </c>
      <c r="D135" s="14" t="s">
        <v>48</v>
      </c>
      <c r="E135" s="14" t="s">
        <v>49</v>
      </c>
      <c r="F135" s="27">
        <v>4</v>
      </c>
      <c r="G135" s="15">
        <v>40540</v>
      </c>
      <c r="H135" s="14" t="s">
        <v>65</v>
      </c>
    </row>
    <row r="136" spans="1:8">
      <c r="A136" s="14">
        <v>113347</v>
      </c>
      <c r="B136">
        <v>0</v>
      </c>
      <c r="C136" s="14" t="s">
        <v>146</v>
      </c>
      <c r="D136" s="14" t="s">
        <v>48</v>
      </c>
      <c r="E136" s="14" t="s">
        <v>49</v>
      </c>
      <c r="F136" s="27">
        <v>2</v>
      </c>
      <c r="G136" s="15">
        <v>40529</v>
      </c>
      <c r="H136" s="14" t="s">
        <v>68</v>
      </c>
    </row>
    <row r="137" spans="1:8">
      <c r="A137" s="14">
        <v>398541</v>
      </c>
      <c r="B137">
        <v>0</v>
      </c>
      <c r="C137" s="14" t="s">
        <v>147</v>
      </c>
      <c r="D137" s="14" t="s">
        <v>58</v>
      </c>
      <c r="E137" s="14" t="s">
        <v>49</v>
      </c>
      <c r="F137" s="27">
        <v>8</v>
      </c>
      <c r="G137" s="15">
        <v>40540</v>
      </c>
      <c r="H137" s="14" t="s">
        <v>65</v>
      </c>
    </row>
    <row r="138" spans="1:8">
      <c r="A138" s="14">
        <v>288928</v>
      </c>
      <c r="B138">
        <v>0</v>
      </c>
      <c r="C138" s="14" t="s">
        <v>148</v>
      </c>
      <c r="D138" s="14" t="s">
        <v>54</v>
      </c>
      <c r="E138" s="14" t="s">
        <v>49</v>
      </c>
      <c r="F138" s="27">
        <v>6</v>
      </c>
      <c r="G138" s="15">
        <v>40529</v>
      </c>
      <c r="H138" s="14" t="s">
        <v>68</v>
      </c>
    </row>
    <row r="139" spans="1:8">
      <c r="A139" s="14">
        <v>775167</v>
      </c>
      <c r="B139">
        <v>0</v>
      </c>
      <c r="C139" s="14" t="s">
        <v>149</v>
      </c>
      <c r="D139" s="14" t="s">
        <v>58</v>
      </c>
      <c r="E139" s="14" t="s">
        <v>49</v>
      </c>
      <c r="F139" s="27">
        <v>3</v>
      </c>
      <c r="G139" s="15">
        <v>40532</v>
      </c>
      <c r="H139" s="14" t="s">
        <v>64</v>
      </c>
    </row>
    <row r="140" spans="1:8">
      <c r="A140" s="14">
        <v>775167</v>
      </c>
      <c r="B140">
        <v>0</v>
      </c>
      <c r="C140" s="14" t="s">
        <v>149</v>
      </c>
      <c r="D140" s="14" t="s">
        <v>58</v>
      </c>
      <c r="E140" s="14" t="s">
        <v>49</v>
      </c>
      <c r="F140" s="27">
        <v>3</v>
      </c>
      <c r="G140" s="15">
        <v>40529</v>
      </c>
      <c r="H140" s="14" t="s">
        <v>68</v>
      </c>
    </row>
    <row r="141" spans="1:8">
      <c r="A141" s="14">
        <v>775444</v>
      </c>
      <c r="B141">
        <v>0</v>
      </c>
      <c r="C141" s="14" t="s">
        <v>132</v>
      </c>
      <c r="D141" s="14" t="s">
        <v>58</v>
      </c>
      <c r="E141" s="14" t="s">
        <v>49</v>
      </c>
      <c r="F141" s="27">
        <v>8</v>
      </c>
      <c r="G141" s="15">
        <v>40541</v>
      </c>
      <c r="H141" s="14" t="s">
        <v>53</v>
      </c>
    </row>
    <row r="142" spans="1:8">
      <c r="A142" s="14">
        <v>775167</v>
      </c>
      <c r="B142">
        <v>0</v>
      </c>
      <c r="C142" s="14" t="s">
        <v>149</v>
      </c>
      <c r="D142" s="14" t="s">
        <v>58</v>
      </c>
      <c r="E142" s="14" t="s">
        <v>49</v>
      </c>
      <c r="F142" s="27">
        <v>8</v>
      </c>
      <c r="G142" s="15">
        <v>40533</v>
      </c>
      <c r="H142" s="14" t="s">
        <v>65</v>
      </c>
    </row>
    <row r="143" spans="1:8">
      <c r="A143" s="14">
        <v>775167</v>
      </c>
      <c r="B143">
        <v>0</v>
      </c>
      <c r="C143" s="14" t="s">
        <v>149</v>
      </c>
      <c r="D143" s="14" t="s">
        <v>58</v>
      </c>
      <c r="E143" s="14" t="s">
        <v>49</v>
      </c>
      <c r="F143" s="27">
        <v>3</v>
      </c>
      <c r="G143" s="15">
        <v>40534</v>
      </c>
      <c r="H143" s="14" t="s">
        <v>53</v>
      </c>
    </row>
    <row r="144" spans="1:8">
      <c r="A144" s="14">
        <v>775167</v>
      </c>
      <c r="B144">
        <v>0</v>
      </c>
      <c r="C144" s="14" t="s">
        <v>149</v>
      </c>
      <c r="D144" s="14" t="s">
        <v>58</v>
      </c>
      <c r="E144" s="14" t="s">
        <v>49</v>
      </c>
      <c r="F144" s="27">
        <v>3</v>
      </c>
      <c r="G144" s="15">
        <v>40540</v>
      </c>
      <c r="H144" s="14" t="s">
        <v>65</v>
      </c>
    </row>
    <row r="145" spans="1:8">
      <c r="A145" s="14">
        <v>775167</v>
      </c>
      <c r="B145">
        <v>0</v>
      </c>
      <c r="C145" s="14" t="s">
        <v>149</v>
      </c>
      <c r="D145" s="14" t="s">
        <v>58</v>
      </c>
      <c r="E145" s="14" t="s">
        <v>49</v>
      </c>
      <c r="F145" s="27">
        <v>3</v>
      </c>
      <c r="G145" s="15">
        <v>40541</v>
      </c>
      <c r="H145" s="14" t="s">
        <v>53</v>
      </c>
    </row>
    <row r="146" spans="1:8">
      <c r="A146" s="14">
        <v>130559</v>
      </c>
      <c r="B146">
        <v>0</v>
      </c>
      <c r="C146" s="14" t="s">
        <v>150</v>
      </c>
      <c r="D146" s="14" t="s">
        <v>48</v>
      </c>
      <c r="E146" s="14" t="s">
        <v>49</v>
      </c>
      <c r="F146" s="27">
        <v>2</v>
      </c>
      <c r="G146" s="15">
        <v>40534</v>
      </c>
      <c r="H146" s="14" t="s">
        <v>53</v>
      </c>
    </row>
    <row r="147" spans="1:8">
      <c r="A147" s="14">
        <v>437881</v>
      </c>
      <c r="B147">
        <v>0</v>
      </c>
      <c r="C147" s="14" t="s">
        <v>151</v>
      </c>
      <c r="D147" s="14" t="s">
        <v>48</v>
      </c>
      <c r="E147" s="14" t="s">
        <v>49</v>
      </c>
      <c r="F147" s="27">
        <v>3.5</v>
      </c>
      <c r="G147" s="15">
        <v>40532</v>
      </c>
      <c r="H147" s="14" t="s">
        <v>64</v>
      </c>
    </row>
    <row r="148" spans="1:8">
      <c r="A148" s="14">
        <v>641295</v>
      </c>
      <c r="B148">
        <v>0</v>
      </c>
      <c r="C148" s="14" t="s">
        <v>152</v>
      </c>
      <c r="D148" s="14" t="s">
        <v>48</v>
      </c>
      <c r="E148" s="14" t="s">
        <v>49</v>
      </c>
      <c r="F148" s="27">
        <v>3</v>
      </c>
      <c r="G148" s="15">
        <v>40529</v>
      </c>
      <c r="H148" s="14" t="s">
        <v>68</v>
      </c>
    </row>
    <row r="149" spans="1:8">
      <c r="A149" s="14">
        <v>371859</v>
      </c>
      <c r="B149">
        <v>0</v>
      </c>
      <c r="C149" s="14" t="s">
        <v>153</v>
      </c>
      <c r="D149" s="14" t="s">
        <v>58</v>
      </c>
      <c r="E149" s="14" t="s">
        <v>49</v>
      </c>
      <c r="F149" s="27">
        <v>4</v>
      </c>
      <c r="G149" s="15">
        <v>40533</v>
      </c>
      <c r="H149" s="14" t="s">
        <v>65</v>
      </c>
    </row>
    <row r="150" spans="1:8">
      <c r="A150" s="14">
        <v>371859</v>
      </c>
      <c r="B150">
        <v>0</v>
      </c>
      <c r="C150" s="14" t="s">
        <v>153</v>
      </c>
      <c r="D150" s="14" t="s">
        <v>58</v>
      </c>
      <c r="E150" s="14" t="s">
        <v>49</v>
      </c>
      <c r="F150" s="27">
        <v>2</v>
      </c>
      <c r="G150" s="15">
        <v>40534</v>
      </c>
      <c r="H150" s="14" t="s">
        <v>53</v>
      </c>
    </row>
    <row r="151" spans="1:8">
      <c r="A151" s="14">
        <v>245734</v>
      </c>
      <c r="B151">
        <v>0</v>
      </c>
      <c r="C151" s="14" t="s">
        <v>154</v>
      </c>
      <c r="D151" s="14" t="s">
        <v>58</v>
      </c>
      <c r="E151" s="14" t="s">
        <v>49</v>
      </c>
      <c r="F151" s="27">
        <v>8</v>
      </c>
      <c r="G151" s="15">
        <v>40541</v>
      </c>
      <c r="H151" s="14" t="s">
        <v>53</v>
      </c>
    </row>
    <row r="152" spans="1:8">
      <c r="A152" s="14">
        <v>569961</v>
      </c>
      <c r="B152">
        <v>0</v>
      </c>
      <c r="C152" s="14" t="s">
        <v>155</v>
      </c>
      <c r="D152" s="14" t="s">
        <v>48</v>
      </c>
      <c r="E152" s="14" t="s">
        <v>49</v>
      </c>
      <c r="F152" s="27">
        <v>1</v>
      </c>
      <c r="G152" s="15">
        <v>40546</v>
      </c>
      <c r="H152" s="14" t="s">
        <v>64</v>
      </c>
    </row>
    <row r="153" spans="1:8">
      <c r="A153" s="14">
        <v>245734</v>
      </c>
      <c r="B153">
        <v>0</v>
      </c>
      <c r="C153" s="14" t="s">
        <v>154</v>
      </c>
      <c r="D153" s="14" t="s">
        <v>58</v>
      </c>
      <c r="E153" s="14" t="s">
        <v>49</v>
      </c>
      <c r="F153" s="27">
        <v>8</v>
      </c>
      <c r="G153" s="15">
        <v>40540</v>
      </c>
      <c r="H153" s="14" t="s">
        <v>65</v>
      </c>
    </row>
    <row r="154" spans="1:8">
      <c r="A154" s="14">
        <v>545521</v>
      </c>
      <c r="B154">
        <v>0</v>
      </c>
      <c r="C154" s="14" t="s">
        <v>131</v>
      </c>
      <c r="D154" s="14" t="s">
        <v>58</v>
      </c>
      <c r="E154" s="14" t="s">
        <v>49</v>
      </c>
      <c r="F154" s="27">
        <v>2</v>
      </c>
      <c r="G154" s="15">
        <v>40540</v>
      </c>
      <c r="H154" s="14" t="s">
        <v>65</v>
      </c>
    </row>
    <row r="155" spans="1:8">
      <c r="A155" s="14">
        <v>115195</v>
      </c>
      <c r="B155">
        <v>0</v>
      </c>
      <c r="C155" s="14" t="s">
        <v>130</v>
      </c>
      <c r="D155" s="14" t="s">
        <v>48</v>
      </c>
      <c r="E155" s="14" t="s">
        <v>49</v>
      </c>
      <c r="F155" s="27">
        <v>0.5</v>
      </c>
      <c r="G155" s="15">
        <v>40541</v>
      </c>
      <c r="H155" s="14" t="s">
        <v>53</v>
      </c>
    </row>
    <row r="156" spans="1:8">
      <c r="A156" s="14">
        <v>798649</v>
      </c>
      <c r="B156">
        <v>0</v>
      </c>
      <c r="C156" s="14" t="s">
        <v>156</v>
      </c>
      <c r="D156" s="14" t="s">
        <v>48</v>
      </c>
      <c r="E156" s="14" t="s">
        <v>49</v>
      </c>
      <c r="F156" s="27">
        <v>3.5</v>
      </c>
      <c r="G156" s="15">
        <v>40529</v>
      </c>
      <c r="H156" s="14" t="s">
        <v>68</v>
      </c>
    </row>
    <row r="157" spans="1:8">
      <c r="A157" s="14">
        <v>747126</v>
      </c>
      <c r="B157">
        <v>0</v>
      </c>
      <c r="C157" s="14" t="s">
        <v>157</v>
      </c>
      <c r="D157" s="14" t="s">
        <v>54</v>
      </c>
      <c r="E157" s="14" t="s">
        <v>49</v>
      </c>
      <c r="F157" s="27">
        <v>8</v>
      </c>
      <c r="G157" s="15">
        <v>40540</v>
      </c>
      <c r="H157" s="14" t="s">
        <v>65</v>
      </c>
    </row>
    <row r="158" spans="1:8">
      <c r="A158" s="14">
        <v>739647</v>
      </c>
      <c r="B158">
        <v>0</v>
      </c>
      <c r="C158" s="14" t="s">
        <v>158</v>
      </c>
      <c r="D158" s="14" t="s">
        <v>48</v>
      </c>
      <c r="E158" s="14" t="s">
        <v>49</v>
      </c>
      <c r="F158" s="27">
        <v>2</v>
      </c>
      <c r="G158" s="15">
        <v>40541</v>
      </c>
      <c r="H158" s="14" t="s">
        <v>53</v>
      </c>
    </row>
    <row r="159" spans="1:8">
      <c r="A159" s="14">
        <v>292456</v>
      </c>
      <c r="B159">
        <v>0</v>
      </c>
      <c r="C159" s="14" t="s">
        <v>159</v>
      </c>
      <c r="D159" s="14" t="s">
        <v>54</v>
      </c>
      <c r="E159" s="14" t="s">
        <v>49</v>
      </c>
      <c r="F159" s="27">
        <v>0.5</v>
      </c>
      <c r="G159" s="15">
        <v>40534</v>
      </c>
      <c r="H159" s="14" t="s">
        <v>53</v>
      </c>
    </row>
    <row r="160" spans="1:8">
      <c r="A160" s="14">
        <v>425584</v>
      </c>
      <c r="B160">
        <v>0</v>
      </c>
      <c r="C160" s="14" t="s">
        <v>160</v>
      </c>
      <c r="D160" s="14" t="s">
        <v>48</v>
      </c>
      <c r="E160" s="14" t="s">
        <v>49</v>
      </c>
      <c r="F160" s="27">
        <v>8</v>
      </c>
      <c r="G160" s="15">
        <v>40540</v>
      </c>
      <c r="H160" s="14" t="s">
        <v>65</v>
      </c>
    </row>
    <row r="161" spans="1:8">
      <c r="A161" s="14">
        <v>872321</v>
      </c>
      <c r="B161">
        <v>0</v>
      </c>
      <c r="C161" s="14" t="s">
        <v>161</v>
      </c>
      <c r="D161" s="14" t="s">
        <v>48</v>
      </c>
      <c r="E161" s="14" t="s">
        <v>49</v>
      </c>
      <c r="F161" s="27">
        <v>1.75</v>
      </c>
      <c r="G161" s="15">
        <v>40534</v>
      </c>
      <c r="H161" s="14" t="s">
        <v>53</v>
      </c>
    </row>
    <row r="162" spans="1:8">
      <c r="A162" s="14">
        <v>261528</v>
      </c>
      <c r="B162">
        <v>0</v>
      </c>
      <c r="C162" s="14" t="s">
        <v>63</v>
      </c>
      <c r="D162" s="14" t="s">
        <v>58</v>
      </c>
      <c r="E162" s="14" t="s">
        <v>49</v>
      </c>
      <c r="F162" s="27">
        <v>8</v>
      </c>
      <c r="G162" s="15">
        <v>40529</v>
      </c>
      <c r="H162" s="14" t="s">
        <v>68</v>
      </c>
    </row>
    <row r="163" spans="1:8">
      <c r="A163" s="14">
        <v>280348</v>
      </c>
      <c r="B163">
        <v>0</v>
      </c>
      <c r="C163" s="14" t="s">
        <v>162</v>
      </c>
      <c r="D163" s="14" t="s">
        <v>58</v>
      </c>
      <c r="E163" s="14" t="s">
        <v>49</v>
      </c>
      <c r="F163" s="27">
        <v>8</v>
      </c>
      <c r="G163" s="15">
        <v>40533</v>
      </c>
      <c r="H163" s="14" t="s">
        <v>65</v>
      </c>
    </row>
    <row r="164" spans="1:8">
      <c r="A164" s="14">
        <v>515931</v>
      </c>
      <c r="B164">
        <v>0</v>
      </c>
      <c r="C164" s="14" t="s">
        <v>163</v>
      </c>
      <c r="D164" s="14" t="s">
        <v>58</v>
      </c>
      <c r="E164" s="14" t="s">
        <v>49</v>
      </c>
      <c r="F164" s="27">
        <v>8</v>
      </c>
      <c r="G164" s="15">
        <v>40535</v>
      </c>
      <c r="H164" s="14" t="s">
        <v>50</v>
      </c>
    </row>
    <row r="165" spans="1:8">
      <c r="A165" s="14">
        <v>515931</v>
      </c>
      <c r="B165">
        <v>0</v>
      </c>
      <c r="C165" s="14" t="s">
        <v>163</v>
      </c>
      <c r="D165" s="14" t="s">
        <v>58</v>
      </c>
      <c r="E165" s="14" t="s">
        <v>49</v>
      </c>
      <c r="F165" s="27">
        <v>8</v>
      </c>
      <c r="G165" s="15">
        <v>40540</v>
      </c>
      <c r="H165" s="14" t="s">
        <v>65</v>
      </c>
    </row>
    <row r="166" spans="1:8">
      <c r="A166" s="14">
        <v>515931</v>
      </c>
      <c r="B166">
        <v>0</v>
      </c>
      <c r="C166" s="14" t="s">
        <v>163</v>
      </c>
      <c r="D166" s="14" t="s">
        <v>58</v>
      </c>
      <c r="E166" s="14" t="s">
        <v>49</v>
      </c>
      <c r="F166" s="27">
        <v>8</v>
      </c>
      <c r="G166" s="15">
        <v>40541</v>
      </c>
      <c r="H166" s="14" t="s">
        <v>53</v>
      </c>
    </row>
    <row r="167" spans="1:8">
      <c r="A167" s="14">
        <v>515931</v>
      </c>
      <c r="B167">
        <v>0</v>
      </c>
      <c r="C167" s="14" t="s">
        <v>163</v>
      </c>
      <c r="D167" s="14" t="s">
        <v>58</v>
      </c>
      <c r="E167" s="14" t="s">
        <v>49</v>
      </c>
      <c r="F167" s="27">
        <v>8</v>
      </c>
      <c r="G167" s="15">
        <v>40542</v>
      </c>
      <c r="H167" s="14" t="s">
        <v>50</v>
      </c>
    </row>
    <row r="168" spans="1:8">
      <c r="A168" s="14">
        <v>170542</v>
      </c>
      <c r="B168">
        <v>0</v>
      </c>
      <c r="C168" s="14" t="s">
        <v>164</v>
      </c>
      <c r="D168" s="14" t="s">
        <v>58</v>
      </c>
      <c r="E168" s="14" t="s">
        <v>49</v>
      </c>
      <c r="F168" s="27">
        <v>8</v>
      </c>
      <c r="G168" s="15">
        <v>40533</v>
      </c>
      <c r="H168" s="14" t="s">
        <v>65</v>
      </c>
    </row>
    <row r="169" spans="1:8">
      <c r="A169" s="14">
        <v>170542</v>
      </c>
      <c r="B169">
        <v>0</v>
      </c>
      <c r="C169" s="14" t="s">
        <v>164</v>
      </c>
      <c r="D169" s="14" t="s">
        <v>58</v>
      </c>
      <c r="E169" s="14" t="s">
        <v>49</v>
      </c>
      <c r="F169" s="27">
        <v>4</v>
      </c>
      <c r="G169" s="15">
        <v>40532</v>
      </c>
      <c r="H169" s="14" t="s">
        <v>64</v>
      </c>
    </row>
    <row r="170" spans="1:8">
      <c r="A170" s="14">
        <v>99193</v>
      </c>
      <c r="B170">
        <v>0</v>
      </c>
      <c r="C170" s="14" t="s">
        <v>136</v>
      </c>
      <c r="D170" s="14" t="s">
        <v>58</v>
      </c>
      <c r="E170" s="14" t="s">
        <v>49</v>
      </c>
      <c r="F170" s="27">
        <v>6.75</v>
      </c>
      <c r="G170" s="15">
        <v>40529</v>
      </c>
      <c r="H170" s="14" t="s">
        <v>68</v>
      </c>
    </row>
    <row r="171" spans="1:8">
      <c r="A171" s="14">
        <v>682726</v>
      </c>
      <c r="B171">
        <v>0</v>
      </c>
      <c r="C171" s="14" t="s">
        <v>66</v>
      </c>
      <c r="D171" s="14" t="s">
        <v>48</v>
      </c>
      <c r="E171" s="14" t="s">
        <v>49</v>
      </c>
      <c r="F171" s="27">
        <v>2</v>
      </c>
      <c r="G171" s="15">
        <v>40541</v>
      </c>
      <c r="H171" s="14" t="s">
        <v>53</v>
      </c>
    </row>
    <row r="172" spans="1:8">
      <c r="A172" s="14">
        <v>689074</v>
      </c>
      <c r="B172">
        <v>0</v>
      </c>
      <c r="C172" s="14" t="s">
        <v>111</v>
      </c>
      <c r="D172" s="14" t="s">
        <v>58</v>
      </c>
      <c r="E172" s="14" t="s">
        <v>49</v>
      </c>
      <c r="F172" s="27">
        <v>-8</v>
      </c>
      <c r="G172" s="15">
        <v>40540</v>
      </c>
      <c r="H172" s="14" t="s">
        <v>65</v>
      </c>
    </row>
    <row r="173" spans="1:8">
      <c r="A173" s="14">
        <v>689074</v>
      </c>
      <c r="B173">
        <v>0</v>
      </c>
      <c r="C173" s="14" t="s">
        <v>111</v>
      </c>
      <c r="D173" s="14" t="s">
        <v>58</v>
      </c>
      <c r="E173" s="14" t="s">
        <v>49</v>
      </c>
      <c r="F173" s="27">
        <v>8</v>
      </c>
      <c r="G173" s="15">
        <v>40540</v>
      </c>
      <c r="H173" s="14" t="s">
        <v>65</v>
      </c>
    </row>
    <row r="174" spans="1:8">
      <c r="A174" s="14">
        <v>689074</v>
      </c>
      <c r="B174">
        <v>0</v>
      </c>
      <c r="C174" s="14" t="s">
        <v>111</v>
      </c>
      <c r="D174" s="14" t="s">
        <v>58</v>
      </c>
      <c r="E174" s="14" t="s">
        <v>49</v>
      </c>
      <c r="F174" s="27">
        <v>-8</v>
      </c>
      <c r="G174" s="15">
        <v>40541</v>
      </c>
      <c r="H174" s="14" t="s">
        <v>53</v>
      </c>
    </row>
    <row r="175" spans="1:8">
      <c r="A175" s="14">
        <v>689074</v>
      </c>
      <c r="B175">
        <v>0</v>
      </c>
      <c r="C175" s="14" t="s">
        <v>111</v>
      </c>
      <c r="D175" s="14" t="s">
        <v>58</v>
      </c>
      <c r="E175" s="14" t="s">
        <v>49</v>
      </c>
      <c r="F175" s="27">
        <v>8</v>
      </c>
      <c r="G175" s="15">
        <v>40541</v>
      </c>
      <c r="H175" s="14" t="s">
        <v>53</v>
      </c>
    </row>
    <row r="176" spans="1:8">
      <c r="A176" s="14">
        <v>689074</v>
      </c>
      <c r="B176">
        <v>0</v>
      </c>
      <c r="C176" s="14" t="s">
        <v>111</v>
      </c>
      <c r="D176" s="14" t="s">
        <v>58</v>
      </c>
      <c r="E176" s="14" t="s">
        <v>49</v>
      </c>
      <c r="F176" s="27">
        <v>-8</v>
      </c>
      <c r="G176" s="15">
        <v>40542</v>
      </c>
      <c r="H176" s="14" t="s">
        <v>50</v>
      </c>
    </row>
    <row r="177" spans="1:8">
      <c r="A177" s="14">
        <v>689074</v>
      </c>
      <c r="B177">
        <v>0</v>
      </c>
      <c r="C177" s="14" t="s">
        <v>111</v>
      </c>
      <c r="D177" s="14" t="s">
        <v>58</v>
      </c>
      <c r="E177" s="14" t="s">
        <v>49</v>
      </c>
      <c r="F177" s="27">
        <v>8</v>
      </c>
      <c r="G177" s="15">
        <v>40542</v>
      </c>
      <c r="H177" s="14" t="s">
        <v>50</v>
      </c>
    </row>
    <row r="178" spans="1:8">
      <c r="A178" s="14">
        <v>609303</v>
      </c>
      <c r="B178">
        <v>1</v>
      </c>
      <c r="C178" s="14" t="s">
        <v>112</v>
      </c>
      <c r="D178" s="14" t="s">
        <v>58</v>
      </c>
      <c r="E178" s="14" t="s">
        <v>49</v>
      </c>
      <c r="F178" s="27">
        <v>8</v>
      </c>
      <c r="G178" s="15">
        <v>40540</v>
      </c>
      <c r="H178" s="14" t="s">
        <v>65</v>
      </c>
    </row>
    <row r="179" spans="1:8">
      <c r="A179" s="14">
        <v>609303</v>
      </c>
      <c r="B179">
        <v>1</v>
      </c>
      <c r="C179" s="14" t="s">
        <v>112</v>
      </c>
      <c r="D179" s="14" t="s">
        <v>58</v>
      </c>
      <c r="E179" s="14" t="s">
        <v>49</v>
      </c>
      <c r="F179" s="27">
        <v>-8</v>
      </c>
      <c r="G179" s="15">
        <v>40540</v>
      </c>
      <c r="H179" s="14" t="s">
        <v>65</v>
      </c>
    </row>
    <row r="180" spans="1:8">
      <c r="A180" s="14">
        <v>112940</v>
      </c>
      <c r="B180">
        <v>0</v>
      </c>
      <c r="C180" s="14" t="s">
        <v>165</v>
      </c>
      <c r="D180" s="14" t="s">
        <v>58</v>
      </c>
      <c r="E180" s="14" t="s">
        <v>49</v>
      </c>
      <c r="F180" s="27">
        <v>8</v>
      </c>
      <c r="G180" s="15">
        <v>40548</v>
      </c>
      <c r="H180" s="14" t="s">
        <v>53</v>
      </c>
    </row>
    <row r="181" spans="1:8">
      <c r="A181" s="14">
        <v>112940</v>
      </c>
      <c r="B181">
        <v>0</v>
      </c>
      <c r="C181" s="14" t="s">
        <v>165</v>
      </c>
      <c r="D181" s="14" t="s">
        <v>48</v>
      </c>
      <c r="E181" s="14" t="s">
        <v>49</v>
      </c>
      <c r="F181" s="27">
        <v>3.5</v>
      </c>
      <c r="G181" s="15">
        <v>40550</v>
      </c>
      <c r="H181" s="14" t="s">
        <v>68</v>
      </c>
    </row>
    <row r="182" spans="1:8">
      <c r="A182" s="14">
        <v>389844</v>
      </c>
      <c r="B182">
        <v>0</v>
      </c>
      <c r="C182" s="14" t="s">
        <v>93</v>
      </c>
      <c r="D182" s="14" t="s">
        <v>48</v>
      </c>
      <c r="E182" s="14" t="s">
        <v>49</v>
      </c>
      <c r="F182" s="27">
        <v>1.75</v>
      </c>
      <c r="G182" s="15">
        <v>40555</v>
      </c>
      <c r="H182" s="14" t="s">
        <v>53</v>
      </c>
    </row>
    <row r="183" spans="1:8">
      <c r="A183" s="14">
        <v>389844</v>
      </c>
      <c r="B183">
        <v>0</v>
      </c>
      <c r="C183" s="14" t="s">
        <v>93</v>
      </c>
      <c r="D183" s="14" t="s">
        <v>48</v>
      </c>
      <c r="E183" s="14" t="s">
        <v>49</v>
      </c>
      <c r="F183" s="27">
        <v>2</v>
      </c>
      <c r="G183" s="15">
        <v>40557</v>
      </c>
      <c r="H183" s="14" t="s">
        <v>68</v>
      </c>
    </row>
    <row r="184" spans="1:8">
      <c r="A184" s="14">
        <v>389844</v>
      </c>
      <c r="B184">
        <v>0</v>
      </c>
      <c r="C184" s="14" t="s">
        <v>93</v>
      </c>
      <c r="D184" s="14" t="s">
        <v>48</v>
      </c>
      <c r="E184" s="14" t="s">
        <v>49</v>
      </c>
      <c r="F184" s="27">
        <v>2</v>
      </c>
      <c r="G184" s="15">
        <v>40548</v>
      </c>
      <c r="H184" s="14" t="s">
        <v>53</v>
      </c>
    </row>
    <row r="185" spans="1:8">
      <c r="A185" s="14">
        <v>112940</v>
      </c>
      <c r="B185">
        <v>0</v>
      </c>
      <c r="C185" s="14" t="s">
        <v>165</v>
      </c>
      <c r="D185" s="14" t="s">
        <v>58</v>
      </c>
      <c r="E185" s="14" t="s">
        <v>49</v>
      </c>
      <c r="F185" s="27">
        <v>8</v>
      </c>
      <c r="G185" s="15">
        <v>40546</v>
      </c>
      <c r="H185" s="14" t="s">
        <v>64</v>
      </c>
    </row>
    <row r="186" spans="1:8">
      <c r="A186" s="14">
        <v>112940</v>
      </c>
      <c r="B186">
        <v>0</v>
      </c>
      <c r="C186" s="14" t="s">
        <v>165</v>
      </c>
      <c r="D186" s="14" t="s">
        <v>58</v>
      </c>
      <c r="E186" s="14" t="s">
        <v>49</v>
      </c>
      <c r="F186" s="27">
        <v>8</v>
      </c>
      <c r="G186" s="15">
        <v>40547</v>
      </c>
      <c r="H186" s="14" t="s">
        <v>65</v>
      </c>
    </row>
    <row r="187" spans="1:8">
      <c r="A187" s="14">
        <v>402483</v>
      </c>
      <c r="B187">
        <v>0</v>
      </c>
      <c r="C187" s="14" t="s">
        <v>166</v>
      </c>
      <c r="D187" s="14" t="s">
        <v>48</v>
      </c>
      <c r="E187" s="14" t="s">
        <v>49</v>
      </c>
      <c r="F187" s="27">
        <v>1</v>
      </c>
      <c r="G187" s="15">
        <v>40546</v>
      </c>
      <c r="H187" s="14" t="s">
        <v>64</v>
      </c>
    </row>
    <row r="188" spans="1:8">
      <c r="A188" s="14">
        <v>625135</v>
      </c>
      <c r="B188">
        <v>0</v>
      </c>
      <c r="C188" s="14" t="s">
        <v>88</v>
      </c>
      <c r="D188" s="14" t="s">
        <v>48</v>
      </c>
      <c r="E188" s="14" t="s">
        <v>49</v>
      </c>
      <c r="F188" s="27">
        <v>8</v>
      </c>
      <c r="G188" s="15">
        <v>40548</v>
      </c>
      <c r="H188" s="14" t="s">
        <v>53</v>
      </c>
    </row>
    <row r="189" spans="1:8">
      <c r="A189" s="14">
        <v>5435</v>
      </c>
      <c r="B189">
        <v>0</v>
      </c>
      <c r="C189" s="14" t="s">
        <v>167</v>
      </c>
      <c r="D189" s="14" t="s">
        <v>54</v>
      </c>
      <c r="E189" s="14" t="s">
        <v>49</v>
      </c>
      <c r="F189" s="27">
        <v>2.5</v>
      </c>
      <c r="G189" s="15">
        <v>40549</v>
      </c>
      <c r="H189" s="14" t="s">
        <v>50</v>
      </c>
    </row>
    <row r="190" spans="1:8">
      <c r="A190" s="14">
        <v>798649</v>
      </c>
      <c r="B190">
        <v>0</v>
      </c>
      <c r="C190" s="14" t="s">
        <v>156</v>
      </c>
      <c r="D190" s="14" t="s">
        <v>54</v>
      </c>
      <c r="E190" s="14" t="s">
        <v>49</v>
      </c>
      <c r="F190" s="27">
        <v>1.5</v>
      </c>
      <c r="G190" s="15">
        <v>40549</v>
      </c>
      <c r="H190" s="14" t="s">
        <v>50</v>
      </c>
    </row>
    <row r="191" spans="1:8">
      <c r="A191" s="14">
        <v>113347</v>
      </c>
      <c r="B191">
        <v>0</v>
      </c>
      <c r="C191" s="14" t="s">
        <v>146</v>
      </c>
      <c r="D191" s="14" t="s">
        <v>54</v>
      </c>
      <c r="E191" s="14" t="s">
        <v>49</v>
      </c>
      <c r="F191" s="27">
        <v>1.5</v>
      </c>
      <c r="G191" s="15">
        <v>40548</v>
      </c>
      <c r="H191" s="14" t="s">
        <v>53</v>
      </c>
    </row>
    <row r="192" spans="1:8">
      <c r="A192" s="14">
        <v>596745</v>
      </c>
      <c r="B192">
        <v>0</v>
      </c>
      <c r="C192" s="14" t="s">
        <v>168</v>
      </c>
      <c r="D192" s="14" t="s">
        <v>58</v>
      </c>
      <c r="E192" s="14" t="s">
        <v>49</v>
      </c>
      <c r="F192" s="27">
        <v>8</v>
      </c>
      <c r="G192" s="15">
        <v>40548</v>
      </c>
      <c r="H192" s="14" t="s">
        <v>53</v>
      </c>
    </row>
    <row r="193" spans="1:8">
      <c r="A193" s="14">
        <v>596745</v>
      </c>
      <c r="B193">
        <v>0</v>
      </c>
      <c r="C193" s="14" t="s">
        <v>168</v>
      </c>
      <c r="D193" s="14" t="s">
        <v>48</v>
      </c>
      <c r="E193" s="14" t="s">
        <v>49</v>
      </c>
      <c r="F193" s="27">
        <v>0.75</v>
      </c>
      <c r="G193" s="15">
        <v>40556</v>
      </c>
      <c r="H193" s="14" t="s">
        <v>50</v>
      </c>
    </row>
    <row r="194" spans="1:8">
      <c r="A194" s="14">
        <v>846953</v>
      </c>
      <c r="B194">
        <v>0</v>
      </c>
      <c r="C194" s="14" t="s">
        <v>169</v>
      </c>
      <c r="D194" s="14" t="s">
        <v>58</v>
      </c>
      <c r="E194" s="14" t="s">
        <v>49</v>
      </c>
      <c r="F194" s="27">
        <v>3</v>
      </c>
      <c r="G194" s="15">
        <v>40553</v>
      </c>
      <c r="H194" s="14" t="s">
        <v>64</v>
      </c>
    </row>
    <row r="195" spans="1:8">
      <c r="A195" s="14">
        <v>138199</v>
      </c>
      <c r="B195">
        <v>0</v>
      </c>
      <c r="C195" s="14" t="s">
        <v>170</v>
      </c>
      <c r="D195" s="14" t="s">
        <v>54</v>
      </c>
      <c r="E195" s="14" t="s">
        <v>49</v>
      </c>
      <c r="F195" s="27">
        <v>8</v>
      </c>
      <c r="G195" s="15">
        <v>40546</v>
      </c>
      <c r="H195" s="14" t="s">
        <v>64</v>
      </c>
    </row>
    <row r="196" spans="1:8">
      <c r="A196" s="14">
        <v>138199</v>
      </c>
      <c r="B196">
        <v>0</v>
      </c>
      <c r="C196" s="14" t="s">
        <v>170</v>
      </c>
      <c r="D196" s="14" t="s">
        <v>48</v>
      </c>
      <c r="E196" s="14" t="s">
        <v>49</v>
      </c>
      <c r="F196" s="27">
        <v>1</v>
      </c>
      <c r="G196" s="15">
        <v>40549</v>
      </c>
      <c r="H196" s="14" t="s">
        <v>50</v>
      </c>
    </row>
    <row r="197" spans="1:8">
      <c r="A197" s="14">
        <v>138199</v>
      </c>
      <c r="B197">
        <v>0</v>
      </c>
      <c r="C197" s="14" t="s">
        <v>170</v>
      </c>
      <c r="D197" s="14" t="s">
        <v>48</v>
      </c>
      <c r="E197" s="14" t="s">
        <v>49</v>
      </c>
      <c r="F197" s="27">
        <v>0.75</v>
      </c>
      <c r="G197" s="15">
        <v>40553</v>
      </c>
      <c r="H197" s="14" t="s">
        <v>64</v>
      </c>
    </row>
    <row r="198" spans="1:8">
      <c r="A198" s="14">
        <v>747126</v>
      </c>
      <c r="B198">
        <v>0</v>
      </c>
      <c r="C198" s="14" t="s">
        <v>157</v>
      </c>
      <c r="D198" s="14" t="s">
        <v>48</v>
      </c>
      <c r="E198" s="14" t="s">
        <v>49</v>
      </c>
      <c r="F198" s="27">
        <v>2</v>
      </c>
      <c r="G198" s="15">
        <v>40554</v>
      </c>
      <c r="H198" s="14" t="s">
        <v>65</v>
      </c>
    </row>
    <row r="199" spans="1:8">
      <c r="A199" s="14">
        <v>375792</v>
      </c>
      <c r="B199">
        <v>0</v>
      </c>
      <c r="C199" s="14" t="s">
        <v>91</v>
      </c>
      <c r="D199" s="14" t="s">
        <v>48</v>
      </c>
      <c r="E199" s="14" t="s">
        <v>49</v>
      </c>
      <c r="F199" s="27">
        <v>2</v>
      </c>
      <c r="G199" s="15">
        <v>40550</v>
      </c>
      <c r="H199" s="14" t="s">
        <v>68</v>
      </c>
    </row>
    <row r="200" spans="1:8">
      <c r="A200" s="14">
        <v>471981</v>
      </c>
      <c r="B200">
        <v>0</v>
      </c>
      <c r="C200" s="14" t="s">
        <v>171</v>
      </c>
      <c r="D200" s="14" t="s">
        <v>48</v>
      </c>
      <c r="E200" s="14" t="s">
        <v>49</v>
      </c>
      <c r="F200" s="27">
        <v>3.5</v>
      </c>
      <c r="G200" s="15">
        <v>40553</v>
      </c>
      <c r="H200" s="14" t="s">
        <v>64</v>
      </c>
    </row>
    <row r="201" spans="1:8">
      <c r="A201" s="14">
        <v>942722</v>
      </c>
      <c r="B201">
        <v>0</v>
      </c>
      <c r="C201" s="14" t="s">
        <v>106</v>
      </c>
      <c r="D201" s="14" t="s">
        <v>58</v>
      </c>
      <c r="E201" s="14" t="s">
        <v>49</v>
      </c>
      <c r="F201" s="27">
        <v>8</v>
      </c>
      <c r="G201" s="15">
        <v>40546</v>
      </c>
      <c r="H201" s="14" t="s">
        <v>64</v>
      </c>
    </row>
    <row r="202" spans="1:8">
      <c r="A202" s="14">
        <v>942722</v>
      </c>
      <c r="B202">
        <v>0</v>
      </c>
      <c r="C202" s="14" t="s">
        <v>106</v>
      </c>
      <c r="D202" s="14" t="s">
        <v>58</v>
      </c>
      <c r="E202" s="14" t="s">
        <v>49</v>
      </c>
      <c r="F202" s="27">
        <v>8</v>
      </c>
      <c r="G202" s="15">
        <v>40547</v>
      </c>
      <c r="H202" s="14" t="s">
        <v>65</v>
      </c>
    </row>
    <row r="203" spans="1:8">
      <c r="A203" s="14">
        <v>942722</v>
      </c>
      <c r="B203">
        <v>0</v>
      </c>
      <c r="C203" s="14" t="s">
        <v>106</v>
      </c>
      <c r="D203" s="14" t="s">
        <v>58</v>
      </c>
      <c r="E203" s="14" t="s">
        <v>49</v>
      </c>
      <c r="F203" s="27">
        <v>8</v>
      </c>
      <c r="G203" s="15">
        <v>40548</v>
      </c>
      <c r="H203" s="14" t="s">
        <v>53</v>
      </c>
    </row>
    <row r="204" spans="1:8">
      <c r="A204" s="14">
        <v>942722</v>
      </c>
      <c r="B204">
        <v>0</v>
      </c>
      <c r="C204" s="14" t="s">
        <v>106</v>
      </c>
      <c r="D204" s="14" t="s">
        <v>58</v>
      </c>
      <c r="E204" s="14" t="s">
        <v>49</v>
      </c>
      <c r="F204" s="27">
        <v>8</v>
      </c>
      <c r="G204" s="15">
        <v>40549</v>
      </c>
      <c r="H204" s="14" t="s">
        <v>50</v>
      </c>
    </row>
    <row r="205" spans="1:8">
      <c r="A205" s="14">
        <v>942722</v>
      </c>
      <c r="B205">
        <v>0</v>
      </c>
      <c r="C205" s="14" t="s">
        <v>106</v>
      </c>
      <c r="D205" s="14" t="s">
        <v>58</v>
      </c>
      <c r="E205" s="14" t="s">
        <v>49</v>
      </c>
      <c r="F205" s="27">
        <v>8</v>
      </c>
      <c r="G205" s="15">
        <v>40550</v>
      </c>
      <c r="H205" s="14" t="s">
        <v>68</v>
      </c>
    </row>
    <row r="206" spans="1:8">
      <c r="A206" s="14">
        <v>544430</v>
      </c>
      <c r="B206">
        <v>0</v>
      </c>
      <c r="C206" s="14" t="s">
        <v>172</v>
      </c>
      <c r="D206" s="14" t="s">
        <v>58</v>
      </c>
      <c r="E206" s="14" t="s">
        <v>49</v>
      </c>
      <c r="F206" s="27">
        <v>1.5</v>
      </c>
      <c r="G206" s="15">
        <v>40553</v>
      </c>
      <c r="H206" s="14" t="s">
        <v>64</v>
      </c>
    </row>
    <row r="207" spans="1:8">
      <c r="A207" s="14">
        <v>904174</v>
      </c>
      <c r="B207">
        <v>0</v>
      </c>
      <c r="C207" s="14" t="s">
        <v>59</v>
      </c>
      <c r="D207" s="14" t="s">
        <v>48</v>
      </c>
      <c r="E207" s="14" t="s">
        <v>49</v>
      </c>
      <c r="F207" s="27">
        <v>4</v>
      </c>
      <c r="G207" s="15">
        <v>40547</v>
      </c>
      <c r="H207" s="14" t="s">
        <v>65</v>
      </c>
    </row>
    <row r="208" spans="1:8">
      <c r="A208" s="14">
        <v>904174</v>
      </c>
      <c r="B208">
        <v>0</v>
      </c>
      <c r="C208" s="14" t="s">
        <v>59</v>
      </c>
      <c r="D208" s="14" t="s">
        <v>48</v>
      </c>
      <c r="E208" s="14" t="s">
        <v>49</v>
      </c>
      <c r="F208" s="27">
        <v>4</v>
      </c>
      <c r="G208" s="15">
        <v>40554</v>
      </c>
      <c r="H208" s="14" t="s">
        <v>65</v>
      </c>
    </row>
    <row r="209" spans="1:8">
      <c r="A209" s="14">
        <v>268234</v>
      </c>
      <c r="B209">
        <v>0</v>
      </c>
      <c r="C209" s="14" t="s">
        <v>67</v>
      </c>
      <c r="D209" s="14" t="s">
        <v>48</v>
      </c>
      <c r="E209" s="14" t="s">
        <v>49</v>
      </c>
      <c r="F209" s="27">
        <v>1.5</v>
      </c>
      <c r="G209" s="15">
        <v>40549</v>
      </c>
      <c r="H209" s="14" t="s">
        <v>50</v>
      </c>
    </row>
    <row r="210" spans="1:8">
      <c r="A210" s="14">
        <v>66388</v>
      </c>
      <c r="B210">
        <v>0</v>
      </c>
      <c r="C210" s="14" t="s">
        <v>173</v>
      </c>
      <c r="D210" s="14" t="s">
        <v>58</v>
      </c>
      <c r="E210" s="14" t="s">
        <v>49</v>
      </c>
      <c r="F210" s="27">
        <v>8</v>
      </c>
      <c r="G210" s="15">
        <v>40550</v>
      </c>
      <c r="H210" s="14" t="s">
        <v>68</v>
      </c>
    </row>
    <row r="211" spans="1:8">
      <c r="A211" s="14">
        <v>209328</v>
      </c>
      <c r="B211">
        <v>0</v>
      </c>
      <c r="C211" s="14" t="s">
        <v>174</v>
      </c>
      <c r="D211" s="14" t="s">
        <v>48</v>
      </c>
      <c r="E211" s="14" t="s">
        <v>49</v>
      </c>
      <c r="F211" s="27">
        <v>1.75</v>
      </c>
      <c r="G211" s="15">
        <v>40546</v>
      </c>
      <c r="H211" s="14" t="s">
        <v>64</v>
      </c>
    </row>
    <row r="212" spans="1:8">
      <c r="A212" s="14">
        <v>27178</v>
      </c>
      <c r="B212">
        <v>0</v>
      </c>
      <c r="C212" s="14" t="s">
        <v>175</v>
      </c>
      <c r="D212" s="14" t="s">
        <v>48</v>
      </c>
      <c r="E212" s="14" t="s">
        <v>49</v>
      </c>
      <c r="F212" s="27">
        <v>8</v>
      </c>
      <c r="G212" s="15">
        <v>40554</v>
      </c>
      <c r="H212" s="14" t="s">
        <v>65</v>
      </c>
    </row>
    <row r="213" spans="1:8">
      <c r="A213" s="14">
        <v>129044</v>
      </c>
      <c r="B213">
        <v>0</v>
      </c>
      <c r="C213" s="14" t="s">
        <v>176</v>
      </c>
      <c r="D213" s="14" t="s">
        <v>48</v>
      </c>
      <c r="E213" s="14" t="s">
        <v>49</v>
      </c>
      <c r="F213" s="27">
        <v>1</v>
      </c>
      <c r="G213" s="15">
        <v>40554</v>
      </c>
      <c r="H213" s="14" t="s">
        <v>65</v>
      </c>
    </row>
    <row r="214" spans="1:8">
      <c r="A214" s="14">
        <v>560101</v>
      </c>
      <c r="B214">
        <v>0</v>
      </c>
      <c r="C214" s="14" t="s">
        <v>177</v>
      </c>
      <c r="D214" s="14" t="s">
        <v>48</v>
      </c>
      <c r="E214" s="14" t="s">
        <v>49</v>
      </c>
      <c r="F214" s="27">
        <v>1.5</v>
      </c>
      <c r="G214" s="15">
        <v>40549</v>
      </c>
      <c r="H214" s="14" t="s">
        <v>50</v>
      </c>
    </row>
    <row r="215" spans="1:8">
      <c r="A215" s="14">
        <v>162126</v>
      </c>
      <c r="B215">
        <v>0</v>
      </c>
      <c r="C215" s="14" t="s">
        <v>98</v>
      </c>
      <c r="D215" s="14" t="s">
        <v>48</v>
      </c>
      <c r="E215" s="14" t="s">
        <v>49</v>
      </c>
      <c r="F215" s="27">
        <v>3</v>
      </c>
      <c r="G215" s="15">
        <v>40549</v>
      </c>
      <c r="H215" s="14" t="s">
        <v>50</v>
      </c>
    </row>
    <row r="216" spans="1:8">
      <c r="A216" s="14">
        <v>694606</v>
      </c>
      <c r="B216">
        <v>0</v>
      </c>
      <c r="C216" s="14" t="s">
        <v>105</v>
      </c>
      <c r="D216" s="14" t="s">
        <v>48</v>
      </c>
      <c r="E216" s="14" t="s">
        <v>49</v>
      </c>
      <c r="F216" s="27">
        <v>2</v>
      </c>
      <c r="G216" s="15">
        <v>40547</v>
      </c>
      <c r="H216" s="14" t="s">
        <v>65</v>
      </c>
    </row>
    <row r="217" spans="1:8">
      <c r="A217" s="14">
        <v>968003</v>
      </c>
      <c r="B217">
        <v>0</v>
      </c>
      <c r="C217" s="14" t="s">
        <v>178</v>
      </c>
      <c r="D217" s="14" t="s">
        <v>48</v>
      </c>
      <c r="E217" s="14" t="s">
        <v>49</v>
      </c>
      <c r="F217" s="27">
        <v>3</v>
      </c>
      <c r="G217" s="15">
        <v>40555</v>
      </c>
      <c r="H217" s="14" t="s">
        <v>53</v>
      </c>
    </row>
  </sheetData>
  <customSheetViews>
    <customSheetView guid="{35868F84-30BB-46CE-8E91-DCBD494D63D4}" scale="95" fitToPage="1" showRuler="0" topLeftCell="A37">
      <selection activeCell="H96" sqref="H96"/>
      <pageMargins left="0.75" right="0.75" top="1" bottom="1" header="0.5" footer="0.5"/>
      <pageSetup scale="71" fitToHeight="0" orientation="landscape" r:id="rId1"/>
      <headerFooter alignWithMargins="0"/>
    </customSheetView>
    <customSheetView guid="{24FA60FA-7D0B-436C-8ED0-796B3F3C5F35}" scale="95" fitToPage="1" showRuler="0" topLeftCell="A37">
      <selection activeCell="H96" sqref="H96"/>
      <pageMargins left="0.75" right="0.75" top="1" bottom="1" header="0.5" footer="0.5"/>
      <pageSetup scale="71" fitToHeight="0" orientation="landscape" r:id="rId2"/>
      <headerFooter alignWithMargins="0"/>
    </customSheetView>
  </customSheetViews>
  <mergeCells count="1">
    <mergeCell ref="A1:G1"/>
  </mergeCells>
  <phoneticPr fontId="2" type="noConversion"/>
  <pageMargins left="0.75" right="0.75" top="1" bottom="1" header="0.5" footer="0.5"/>
  <pageSetup scale="70" fitToHeight="0"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tabColor indexed="49"/>
  </sheetPr>
  <dimension ref="A1:P43"/>
  <sheetViews>
    <sheetView topLeftCell="A2" workbookViewId="0">
      <selection activeCell="J4" sqref="J4"/>
    </sheetView>
  </sheetViews>
  <sheetFormatPr defaultRowHeight="13.2"/>
  <cols>
    <col min="1" max="1" width="10" bestFit="1" customWidth="1"/>
    <col min="4" max="4" width="12.77734375" bestFit="1" customWidth="1"/>
    <col min="6" max="6" width="13.21875" customWidth="1"/>
    <col min="7" max="7" width="13.77734375" bestFit="1" customWidth="1"/>
    <col min="8" max="8" width="12.77734375" bestFit="1" customWidth="1"/>
    <col min="9" max="9" width="12.33203125" customWidth="1"/>
  </cols>
  <sheetData>
    <row r="1" spans="1:16">
      <c r="A1" s="71" t="s">
        <v>459</v>
      </c>
      <c r="B1" s="71"/>
      <c r="C1" s="71"/>
      <c r="D1" s="71"/>
      <c r="E1" s="71"/>
      <c r="F1" s="71"/>
      <c r="G1" s="71"/>
      <c r="H1" s="71"/>
      <c r="I1" s="71"/>
      <c r="J1" s="71"/>
    </row>
    <row r="2" spans="1:16">
      <c r="D2" s="17"/>
    </row>
    <row r="3" spans="1:16" ht="27" customHeight="1">
      <c r="A3" s="19" t="s">
        <v>27</v>
      </c>
      <c r="B3" s="19" t="s">
        <v>19</v>
      </c>
      <c r="C3" s="19" t="s">
        <v>1</v>
      </c>
      <c r="D3" s="19" t="s">
        <v>37</v>
      </c>
      <c r="E3" s="19" t="s">
        <v>28</v>
      </c>
      <c r="F3" s="19" t="s">
        <v>32</v>
      </c>
      <c r="G3" s="19" t="s">
        <v>29</v>
      </c>
      <c r="H3" s="19" t="s">
        <v>38</v>
      </c>
      <c r="I3" s="19" t="s">
        <v>30</v>
      </c>
      <c r="J3" s="26" t="s">
        <v>478</v>
      </c>
      <c r="L3" s="37"/>
      <c r="M3" s="37"/>
      <c r="N3" s="37"/>
      <c r="O3" s="37"/>
      <c r="P3" s="37"/>
    </row>
    <row r="4" spans="1:16">
      <c r="A4" t="s">
        <v>31</v>
      </c>
      <c r="B4">
        <v>50110</v>
      </c>
      <c r="C4">
        <v>10010</v>
      </c>
      <c r="D4" s="22">
        <v>1301790.1100000001</v>
      </c>
      <c r="E4" s="22">
        <v>0</v>
      </c>
      <c r="F4" s="22">
        <v>0</v>
      </c>
      <c r="G4" s="22">
        <v>0</v>
      </c>
      <c r="H4" s="22">
        <v>1127344.67</v>
      </c>
      <c r="I4" s="22">
        <f>D4-H4</f>
        <v>174445.44000000018</v>
      </c>
      <c r="J4" s="46">
        <f>H4/D4</f>
        <v>0.86599572491759047</v>
      </c>
    </row>
    <row r="5" spans="1:16">
      <c r="A5" t="s">
        <v>31</v>
      </c>
      <c r="B5">
        <v>50120</v>
      </c>
      <c r="C5">
        <v>10010</v>
      </c>
      <c r="D5" s="23">
        <v>28120.39</v>
      </c>
      <c r="E5" s="23">
        <v>0</v>
      </c>
      <c r="F5" s="23">
        <v>0</v>
      </c>
      <c r="G5" s="23">
        <v>0</v>
      </c>
      <c r="H5" s="23">
        <v>28120.39</v>
      </c>
      <c r="I5" s="22">
        <f>D5-H5</f>
        <v>0</v>
      </c>
      <c r="J5" s="46">
        <f>H5/D5</f>
        <v>1</v>
      </c>
      <c r="L5" s="25"/>
    </row>
    <row r="6" spans="1:16" hidden="1">
      <c r="A6" t="s">
        <v>31</v>
      </c>
      <c r="B6">
        <v>50150</v>
      </c>
      <c r="C6">
        <v>10010</v>
      </c>
      <c r="D6" s="23">
        <v>0</v>
      </c>
      <c r="E6" s="23">
        <v>0</v>
      </c>
      <c r="F6" s="23">
        <v>0</v>
      </c>
      <c r="G6" s="23">
        <v>0</v>
      </c>
      <c r="H6" s="23">
        <v>0</v>
      </c>
      <c r="I6" s="23">
        <v>0</v>
      </c>
      <c r="J6" s="46"/>
      <c r="L6" s="25"/>
    </row>
    <row r="7" spans="1:16">
      <c r="A7" t="s">
        <v>31</v>
      </c>
      <c r="B7">
        <v>50160</v>
      </c>
      <c r="C7">
        <v>10010</v>
      </c>
      <c r="D7" s="23">
        <v>36648.5</v>
      </c>
      <c r="E7" s="23">
        <v>0</v>
      </c>
      <c r="F7" s="23">
        <v>0</v>
      </c>
      <c r="G7" s="23">
        <v>0</v>
      </c>
      <c r="H7" s="23">
        <v>32011.5</v>
      </c>
      <c r="I7" s="22">
        <f>D7-H7</f>
        <v>4637</v>
      </c>
      <c r="J7" s="46">
        <f>H7/D7</f>
        <v>0.87347367559381695</v>
      </c>
    </row>
    <row r="8" spans="1:16" hidden="1">
      <c r="A8" t="s">
        <v>31</v>
      </c>
      <c r="B8">
        <v>50170</v>
      </c>
      <c r="C8">
        <v>10010</v>
      </c>
      <c r="D8" s="23">
        <v>0</v>
      </c>
      <c r="E8" s="23">
        <v>0</v>
      </c>
      <c r="F8" s="23">
        <v>0</v>
      </c>
      <c r="G8" s="23">
        <v>0</v>
      </c>
      <c r="H8" s="23">
        <v>0</v>
      </c>
      <c r="I8" s="23">
        <v>0</v>
      </c>
      <c r="J8" s="46"/>
    </row>
    <row r="9" spans="1:16">
      <c r="A9" t="s">
        <v>31</v>
      </c>
      <c r="B9">
        <v>50190</v>
      </c>
      <c r="C9">
        <v>10010</v>
      </c>
      <c r="D9" s="23">
        <v>39860</v>
      </c>
      <c r="E9" s="23">
        <v>0</v>
      </c>
      <c r="F9" s="23">
        <v>0</v>
      </c>
      <c r="G9" s="23">
        <v>0</v>
      </c>
      <c r="H9" s="23">
        <v>39860</v>
      </c>
      <c r="I9" s="22">
        <f>D9-H9</f>
        <v>0</v>
      </c>
      <c r="J9" s="46">
        <f>H9/D9</f>
        <v>1</v>
      </c>
    </row>
    <row r="10" spans="1:16" hidden="1">
      <c r="A10" t="s">
        <v>31</v>
      </c>
      <c r="B10">
        <v>50410</v>
      </c>
      <c r="C10">
        <v>10010</v>
      </c>
      <c r="D10" s="23">
        <v>0</v>
      </c>
      <c r="E10" s="23">
        <v>0</v>
      </c>
      <c r="F10" s="23">
        <v>0</v>
      </c>
      <c r="G10" s="23">
        <v>0</v>
      </c>
      <c r="H10" s="23">
        <v>0</v>
      </c>
      <c r="I10" s="23">
        <v>0</v>
      </c>
      <c r="J10" s="46"/>
    </row>
    <row r="11" spans="1:16">
      <c r="A11" t="s">
        <v>31</v>
      </c>
      <c r="B11">
        <v>50410</v>
      </c>
      <c r="C11">
        <v>12244</v>
      </c>
      <c r="D11" s="23">
        <v>915.4</v>
      </c>
      <c r="E11" s="23">
        <v>0</v>
      </c>
      <c r="F11" s="23">
        <v>0</v>
      </c>
      <c r="G11" s="23">
        <v>0</v>
      </c>
      <c r="H11" s="23">
        <v>768.05</v>
      </c>
      <c r="I11" s="22">
        <f>D11-H11</f>
        <v>147.35000000000002</v>
      </c>
      <c r="J11" s="46">
        <f>H11/D11</f>
        <v>0.83903211710727543</v>
      </c>
    </row>
    <row r="12" spans="1:16" hidden="1">
      <c r="A12" t="s">
        <v>31</v>
      </c>
      <c r="B12">
        <v>50420</v>
      </c>
      <c r="C12">
        <v>10010</v>
      </c>
      <c r="D12" s="23">
        <v>0</v>
      </c>
      <c r="E12" s="23">
        <v>0</v>
      </c>
      <c r="F12" s="23">
        <v>0</v>
      </c>
      <c r="G12" s="23">
        <v>0</v>
      </c>
      <c r="H12" s="23">
        <v>0</v>
      </c>
      <c r="I12" s="23">
        <v>0</v>
      </c>
      <c r="J12" s="46"/>
    </row>
    <row r="13" spans="1:16">
      <c r="A13" t="s">
        <v>31</v>
      </c>
      <c r="B13">
        <v>50420</v>
      </c>
      <c r="C13">
        <v>12244</v>
      </c>
      <c r="D13" s="23">
        <v>132190.35</v>
      </c>
      <c r="E13" s="23">
        <v>0</v>
      </c>
      <c r="F13" s="23">
        <v>0</v>
      </c>
      <c r="G13" s="23">
        <v>0</v>
      </c>
      <c r="H13" s="23">
        <v>105327.44</v>
      </c>
      <c r="I13" s="22">
        <f>D13-H13</f>
        <v>26862.910000000003</v>
      </c>
      <c r="J13" s="46">
        <f>H13/D13</f>
        <v>0.79678614966977546</v>
      </c>
    </row>
    <row r="14" spans="1:16" hidden="1">
      <c r="A14" t="s">
        <v>31</v>
      </c>
      <c r="B14">
        <v>50430</v>
      </c>
      <c r="C14">
        <v>10010</v>
      </c>
      <c r="D14" s="23">
        <v>0</v>
      </c>
      <c r="E14" s="23">
        <v>0</v>
      </c>
      <c r="F14" s="23">
        <v>0</v>
      </c>
      <c r="G14" s="23">
        <v>0</v>
      </c>
      <c r="H14" s="23">
        <v>0</v>
      </c>
      <c r="I14" s="23">
        <v>0</v>
      </c>
      <c r="J14" s="46"/>
    </row>
    <row r="15" spans="1:16">
      <c r="A15" t="s">
        <v>31</v>
      </c>
      <c r="B15">
        <v>50430</v>
      </c>
      <c r="C15">
        <v>12244</v>
      </c>
      <c r="D15" s="23">
        <v>2204.88</v>
      </c>
      <c r="E15" s="23">
        <v>0</v>
      </c>
      <c r="F15" s="23">
        <v>0</v>
      </c>
      <c r="G15" s="23">
        <v>0</v>
      </c>
      <c r="H15" s="23">
        <v>2043.13</v>
      </c>
      <c r="I15" s="22">
        <f>D15-H15</f>
        <v>161.75</v>
      </c>
      <c r="J15" s="46">
        <f>H15/D15</f>
        <v>0.92663999854867385</v>
      </c>
    </row>
    <row r="16" spans="1:16" hidden="1">
      <c r="A16" t="s">
        <v>31</v>
      </c>
      <c r="B16">
        <v>50441</v>
      </c>
      <c r="C16">
        <v>10010</v>
      </c>
      <c r="D16" s="23">
        <v>0</v>
      </c>
      <c r="E16" s="23">
        <v>0</v>
      </c>
      <c r="F16" s="23">
        <v>0</v>
      </c>
      <c r="G16" s="23">
        <v>0</v>
      </c>
      <c r="H16" s="23">
        <v>0</v>
      </c>
      <c r="I16" s="23">
        <v>0</v>
      </c>
      <c r="J16" s="46"/>
    </row>
    <row r="17" spans="1:10">
      <c r="A17" t="s">
        <v>31</v>
      </c>
      <c r="B17">
        <v>50441</v>
      </c>
      <c r="C17">
        <v>12244</v>
      </c>
      <c r="D17" s="23">
        <v>74114.67</v>
      </c>
      <c r="E17" s="23">
        <v>0</v>
      </c>
      <c r="F17" s="23">
        <v>0</v>
      </c>
      <c r="G17" s="23">
        <v>0</v>
      </c>
      <c r="H17" s="23">
        <v>62122.79</v>
      </c>
      <c r="I17" s="22">
        <f>D17-H17</f>
        <v>11991.879999999997</v>
      </c>
      <c r="J17" s="46">
        <f>H17/D17</f>
        <v>0.83819829461562745</v>
      </c>
    </row>
    <row r="18" spans="1:10" hidden="1">
      <c r="A18" t="s">
        <v>31</v>
      </c>
      <c r="B18">
        <v>50442</v>
      </c>
      <c r="C18">
        <v>10010</v>
      </c>
      <c r="D18" s="23">
        <v>0</v>
      </c>
      <c r="E18" s="23">
        <v>0</v>
      </c>
      <c r="F18" s="23">
        <v>0</v>
      </c>
      <c r="G18" s="23">
        <v>0</v>
      </c>
      <c r="H18" s="23">
        <v>0</v>
      </c>
      <c r="I18" s="23">
        <v>0</v>
      </c>
      <c r="J18" s="46"/>
    </row>
    <row r="19" spans="1:10">
      <c r="A19" t="s">
        <v>31</v>
      </c>
      <c r="B19">
        <v>50442</v>
      </c>
      <c r="C19">
        <v>12244</v>
      </c>
      <c r="D19" s="23">
        <v>19164.689999999999</v>
      </c>
      <c r="E19" s="23">
        <v>0</v>
      </c>
      <c r="F19" s="23">
        <v>0</v>
      </c>
      <c r="G19" s="23">
        <v>0</v>
      </c>
      <c r="H19" s="23">
        <v>16553.919999999998</v>
      </c>
      <c r="I19" s="22">
        <f t="shared" ref="I19:I20" si="0">D19-H19</f>
        <v>2610.7700000000004</v>
      </c>
      <c r="J19" s="46">
        <f t="shared" ref="J19:J20" si="1">H19/D19</f>
        <v>0.8637718637765599</v>
      </c>
    </row>
    <row r="20" spans="1:10">
      <c r="A20" t="s">
        <v>31</v>
      </c>
      <c r="B20">
        <v>50460</v>
      </c>
      <c r="C20">
        <v>12244</v>
      </c>
      <c r="D20" s="23">
        <v>12446.1</v>
      </c>
      <c r="E20" s="23">
        <v>0</v>
      </c>
      <c r="F20" s="23">
        <v>0</v>
      </c>
      <c r="G20" s="23">
        <v>0</v>
      </c>
      <c r="H20" s="23">
        <v>10197.1</v>
      </c>
      <c r="I20" s="22">
        <f t="shared" si="0"/>
        <v>2249</v>
      </c>
      <c r="J20" s="46">
        <f t="shared" si="1"/>
        <v>0.81930082515808167</v>
      </c>
    </row>
    <row r="21" spans="1:10" hidden="1">
      <c r="A21" t="s">
        <v>31</v>
      </c>
      <c r="B21">
        <v>50471</v>
      </c>
      <c r="C21">
        <v>10010</v>
      </c>
      <c r="D21" s="23">
        <v>0</v>
      </c>
      <c r="E21" s="23">
        <v>0</v>
      </c>
      <c r="F21" s="23">
        <v>0</v>
      </c>
      <c r="G21" s="23">
        <v>0</v>
      </c>
      <c r="H21" s="23">
        <v>0</v>
      </c>
      <c r="I21" s="23">
        <v>0</v>
      </c>
      <c r="J21" s="46"/>
    </row>
    <row r="22" spans="1:10">
      <c r="A22" t="s">
        <v>31</v>
      </c>
      <c r="B22">
        <v>50471</v>
      </c>
      <c r="C22">
        <v>12244</v>
      </c>
      <c r="D22" s="23">
        <v>368461.38</v>
      </c>
      <c r="E22" s="23">
        <v>0</v>
      </c>
      <c r="F22" s="23">
        <v>0</v>
      </c>
      <c r="G22" s="23">
        <v>0</v>
      </c>
      <c r="H22" s="23">
        <v>335749.81</v>
      </c>
      <c r="I22" s="22">
        <f t="shared" ref="I22:I24" si="2">D22-H22</f>
        <v>32711.570000000007</v>
      </c>
      <c r="J22" s="46">
        <f t="shared" ref="J22:J24" si="3">H22/D22</f>
        <v>0.91122117058781027</v>
      </c>
    </row>
    <row r="23" spans="1:10">
      <c r="A23" t="s">
        <v>31</v>
      </c>
      <c r="B23">
        <v>50511</v>
      </c>
      <c r="C23">
        <v>12244</v>
      </c>
      <c r="D23" s="23">
        <v>48522.91</v>
      </c>
      <c r="E23" s="23">
        <v>0</v>
      </c>
      <c r="F23" s="23">
        <v>0</v>
      </c>
      <c r="G23" s="23">
        <v>0</v>
      </c>
      <c r="H23" s="23">
        <v>48522.91</v>
      </c>
      <c r="I23" s="22">
        <f t="shared" si="2"/>
        <v>0</v>
      </c>
      <c r="J23" s="46">
        <f t="shared" si="3"/>
        <v>1</v>
      </c>
    </row>
    <row r="24" spans="1:10">
      <c r="A24" t="s">
        <v>31</v>
      </c>
      <c r="B24">
        <v>50710</v>
      </c>
      <c r="C24">
        <v>10010</v>
      </c>
      <c r="D24" s="23">
        <v>59.88</v>
      </c>
      <c r="E24" s="23">
        <v>0</v>
      </c>
      <c r="F24" s="23">
        <v>0</v>
      </c>
      <c r="G24" s="23">
        <v>0</v>
      </c>
      <c r="H24" s="23">
        <v>59.88</v>
      </c>
      <c r="I24" s="22">
        <f t="shared" si="2"/>
        <v>0</v>
      </c>
      <c r="J24" s="46">
        <f t="shared" si="3"/>
        <v>1</v>
      </c>
    </row>
    <row r="25" spans="1:10" hidden="1">
      <c r="A25" t="s">
        <v>31</v>
      </c>
      <c r="B25">
        <v>50740</v>
      </c>
      <c r="C25">
        <v>10010</v>
      </c>
      <c r="D25" s="23">
        <v>0</v>
      </c>
      <c r="E25" s="23">
        <v>0</v>
      </c>
      <c r="F25" s="23">
        <v>0</v>
      </c>
      <c r="G25" s="23">
        <v>0</v>
      </c>
      <c r="H25" s="23">
        <v>0</v>
      </c>
      <c r="I25" s="23">
        <v>0</v>
      </c>
      <c r="J25" s="46"/>
    </row>
    <row r="26" spans="1:10" hidden="1">
      <c r="A26" t="s">
        <v>31</v>
      </c>
      <c r="B26">
        <v>50780</v>
      </c>
      <c r="C26">
        <v>10010</v>
      </c>
      <c r="D26" s="23">
        <v>0</v>
      </c>
      <c r="E26" s="23">
        <v>0</v>
      </c>
      <c r="F26" s="23">
        <v>0</v>
      </c>
      <c r="G26" s="23">
        <v>0</v>
      </c>
      <c r="H26" s="23">
        <v>0</v>
      </c>
      <c r="I26" s="23">
        <v>0</v>
      </c>
      <c r="J26" s="46"/>
    </row>
    <row r="27" spans="1:10">
      <c r="A27" t="s">
        <v>31</v>
      </c>
      <c r="B27">
        <v>50780</v>
      </c>
      <c r="C27">
        <v>10020</v>
      </c>
      <c r="D27" s="23">
        <v>3325.1</v>
      </c>
      <c r="E27" s="23">
        <v>0</v>
      </c>
      <c r="F27" s="23">
        <v>0</v>
      </c>
      <c r="G27" s="23">
        <v>0</v>
      </c>
      <c r="H27" s="23">
        <v>2310.1</v>
      </c>
      <c r="I27" s="22">
        <f t="shared" ref="I27:I28" si="4">D27-H27</f>
        <v>1015</v>
      </c>
      <c r="J27" s="46">
        <f t="shared" ref="J27:J28" si="5">H27/D27</f>
        <v>0.69474602267600971</v>
      </c>
    </row>
    <row r="28" spans="1:10">
      <c r="A28" t="s">
        <v>31</v>
      </c>
      <c r="B28">
        <v>50780</v>
      </c>
      <c r="C28">
        <v>35181</v>
      </c>
      <c r="D28" s="23">
        <v>487.84</v>
      </c>
      <c r="E28" s="23">
        <v>0</v>
      </c>
      <c r="F28" s="23">
        <v>0</v>
      </c>
      <c r="G28" s="23">
        <v>0</v>
      </c>
      <c r="H28" s="23">
        <v>487.84</v>
      </c>
      <c r="I28" s="22">
        <f t="shared" si="4"/>
        <v>0</v>
      </c>
      <c r="J28" s="46">
        <f t="shared" si="5"/>
        <v>1</v>
      </c>
    </row>
    <row r="29" spans="1:10" hidden="1">
      <c r="A29" t="s">
        <v>31</v>
      </c>
      <c r="B29">
        <v>50790</v>
      </c>
      <c r="C29">
        <v>10010</v>
      </c>
      <c r="D29" s="23">
        <v>0</v>
      </c>
      <c r="E29" s="23">
        <v>0</v>
      </c>
      <c r="F29" s="23">
        <v>0</v>
      </c>
      <c r="G29" s="23">
        <v>0</v>
      </c>
      <c r="H29" s="23">
        <v>0</v>
      </c>
      <c r="I29" s="23">
        <v>0</v>
      </c>
      <c r="J29" s="46"/>
    </row>
    <row r="30" spans="1:10">
      <c r="A30" t="s">
        <v>31</v>
      </c>
      <c r="B30">
        <v>50790</v>
      </c>
      <c r="C30">
        <v>10020</v>
      </c>
      <c r="D30" s="23">
        <v>29426.400000000001</v>
      </c>
      <c r="E30" s="23">
        <v>0</v>
      </c>
      <c r="F30" s="23">
        <v>0</v>
      </c>
      <c r="G30" s="23">
        <v>0</v>
      </c>
      <c r="H30" s="23">
        <v>29426.400000000001</v>
      </c>
      <c r="I30" s="22">
        <f>D30-H30</f>
        <v>0</v>
      </c>
      <c r="J30" s="46">
        <f>H30/D30</f>
        <v>1</v>
      </c>
    </row>
    <row r="31" spans="1:10" hidden="1">
      <c r="A31" t="s">
        <v>31</v>
      </c>
      <c r="B31">
        <v>50800</v>
      </c>
      <c r="C31">
        <v>10010</v>
      </c>
      <c r="D31" s="23">
        <v>0</v>
      </c>
      <c r="E31" s="23">
        <v>0</v>
      </c>
      <c r="F31" s="23">
        <v>0</v>
      </c>
      <c r="G31" s="23">
        <v>0</v>
      </c>
      <c r="H31" s="23">
        <v>0</v>
      </c>
      <c r="I31" s="23">
        <v>0</v>
      </c>
      <c r="J31" s="46"/>
    </row>
    <row r="32" spans="1:10">
      <c r="A32" t="s">
        <v>31</v>
      </c>
      <c r="B32">
        <v>50800</v>
      </c>
      <c r="C32">
        <v>10020</v>
      </c>
      <c r="D32" s="23">
        <v>2287.31</v>
      </c>
      <c r="E32" s="23">
        <v>0</v>
      </c>
      <c r="F32" s="23">
        <v>0</v>
      </c>
      <c r="G32" s="23">
        <v>0</v>
      </c>
      <c r="H32" s="23">
        <v>1981.31</v>
      </c>
      <c r="I32" s="22">
        <f>D32-H32</f>
        <v>306</v>
      </c>
      <c r="J32" s="46">
        <f>H32/D32</f>
        <v>0.86621839628209552</v>
      </c>
    </row>
    <row r="33" spans="1:11" hidden="1">
      <c r="A33" t="s">
        <v>31</v>
      </c>
      <c r="B33">
        <v>51114</v>
      </c>
      <c r="C33">
        <v>10020</v>
      </c>
      <c r="D33" s="23">
        <v>0</v>
      </c>
      <c r="E33" s="23">
        <v>0</v>
      </c>
      <c r="F33" s="23">
        <v>0</v>
      </c>
      <c r="G33" s="23">
        <v>40.299999999999997</v>
      </c>
      <c r="H33" s="23">
        <v>0</v>
      </c>
      <c r="I33" s="23">
        <v>-40.299999999999997</v>
      </c>
      <c r="J33" s="46"/>
    </row>
    <row r="34" spans="1:11">
      <c r="A34" t="s">
        <v>31</v>
      </c>
      <c r="B34">
        <v>51115</v>
      </c>
      <c r="C34">
        <v>10020</v>
      </c>
      <c r="D34" s="23">
        <v>120.9</v>
      </c>
      <c r="E34" s="23">
        <v>0</v>
      </c>
      <c r="F34" s="23">
        <v>0</v>
      </c>
      <c r="G34" s="23">
        <v>0</v>
      </c>
      <c r="H34" s="23">
        <v>120.9</v>
      </c>
      <c r="I34" s="22">
        <f t="shared" ref="I34:I36" si="6">D34-H34</f>
        <v>0</v>
      </c>
      <c r="J34" s="46">
        <f t="shared" ref="J34:J36" si="7">H34/D34</f>
        <v>1</v>
      </c>
    </row>
    <row r="35" spans="1:11">
      <c r="A35" t="s">
        <v>31</v>
      </c>
      <c r="B35">
        <v>51180</v>
      </c>
      <c r="C35">
        <v>10020</v>
      </c>
      <c r="D35" s="23">
        <v>2186.59</v>
      </c>
      <c r="E35" s="23">
        <v>0</v>
      </c>
      <c r="F35" s="23">
        <v>0</v>
      </c>
      <c r="G35" s="23">
        <v>0</v>
      </c>
      <c r="H35" s="23">
        <v>2186.59</v>
      </c>
      <c r="I35" s="22">
        <f t="shared" si="6"/>
        <v>0</v>
      </c>
      <c r="J35" s="46">
        <f t="shared" si="7"/>
        <v>1</v>
      </c>
    </row>
    <row r="36" spans="1:11">
      <c r="A36" t="s">
        <v>31</v>
      </c>
      <c r="B36">
        <v>51180</v>
      </c>
      <c r="C36">
        <v>35181</v>
      </c>
      <c r="D36" s="23">
        <v>50</v>
      </c>
      <c r="E36" s="23">
        <v>0</v>
      </c>
      <c r="F36" s="23">
        <v>0</v>
      </c>
      <c r="G36" s="23">
        <v>0</v>
      </c>
      <c r="H36" s="23">
        <v>50</v>
      </c>
      <c r="I36" s="22">
        <f t="shared" si="6"/>
        <v>0</v>
      </c>
      <c r="J36" s="46">
        <f t="shared" si="7"/>
        <v>1</v>
      </c>
    </row>
    <row r="37" spans="1:11" hidden="1">
      <c r="A37" t="s">
        <v>31</v>
      </c>
      <c r="B37">
        <v>51200</v>
      </c>
      <c r="C37">
        <v>10020</v>
      </c>
      <c r="D37" s="23">
        <v>0</v>
      </c>
      <c r="E37" s="23">
        <v>0</v>
      </c>
      <c r="F37" s="23">
        <v>0</v>
      </c>
      <c r="G37" s="23">
        <v>0</v>
      </c>
      <c r="H37" s="23">
        <v>0</v>
      </c>
      <c r="I37" s="23">
        <v>0</v>
      </c>
      <c r="J37" s="46"/>
    </row>
    <row r="38" spans="1:11">
      <c r="A38" t="s">
        <v>31</v>
      </c>
      <c r="B38">
        <v>51210</v>
      </c>
      <c r="C38">
        <v>10020</v>
      </c>
      <c r="D38" s="23">
        <v>209100</v>
      </c>
      <c r="E38" s="23">
        <v>0</v>
      </c>
      <c r="F38" s="23">
        <v>0</v>
      </c>
      <c r="G38" s="23">
        <v>0</v>
      </c>
      <c r="H38" s="23">
        <v>209100</v>
      </c>
      <c r="I38" s="22">
        <f>D38-H38</f>
        <v>0</v>
      </c>
      <c r="J38" s="46">
        <f>H38/D38</f>
        <v>1</v>
      </c>
    </row>
    <row r="39" spans="1:11" hidden="1">
      <c r="A39" t="s">
        <v>31</v>
      </c>
      <c r="B39">
        <v>51230</v>
      </c>
      <c r="C39">
        <v>10020</v>
      </c>
      <c r="D39" s="23">
        <v>0</v>
      </c>
      <c r="E39" s="23">
        <v>0</v>
      </c>
      <c r="F39" s="23">
        <v>0</v>
      </c>
      <c r="G39" s="23">
        <v>0</v>
      </c>
      <c r="H39" s="23">
        <v>0</v>
      </c>
      <c r="I39" s="23">
        <v>0</v>
      </c>
      <c r="J39" s="46"/>
    </row>
    <row r="40" spans="1:11" hidden="1">
      <c r="A40" t="s">
        <v>31</v>
      </c>
      <c r="B40">
        <v>51245</v>
      </c>
      <c r="C40">
        <v>10020</v>
      </c>
      <c r="D40" s="23">
        <v>0</v>
      </c>
      <c r="E40" s="23">
        <v>0</v>
      </c>
      <c r="F40" s="23">
        <v>0</v>
      </c>
      <c r="G40" s="23">
        <v>0</v>
      </c>
      <c r="H40" s="23">
        <v>0</v>
      </c>
      <c r="I40" s="23">
        <v>0</v>
      </c>
      <c r="J40" s="46"/>
    </row>
    <row r="41" spans="1:11">
      <c r="A41" t="s">
        <v>31</v>
      </c>
      <c r="B41">
        <v>51290</v>
      </c>
      <c r="C41">
        <v>10020</v>
      </c>
      <c r="D41" s="23">
        <v>4930</v>
      </c>
      <c r="E41" s="23">
        <v>0</v>
      </c>
      <c r="F41" s="23">
        <v>0</v>
      </c>
      <c r="G41" s="23">
        <v>0</v>
      </c>
      <c r="H41" s="23">
        <v>3735</v>
      </c>
      <c r="I41" s="22">
        <f>D41-H41</f>
        <v>1195</v>
      </c>
      <c r="J41" s="46">
        <f t="shared" ref="J41:J42" si="8">H41/D41</f>
        <v>0.75760649087221099</v>
      </c>
    </row>
    <row r="42" spans="1:11" ht="13.8" thickBot="1">
      <c r="A42" s="24"/>
      <c r="B42" s="20"/>
      <c r="C42" s="20"/>
      <c r="D42" s="21">
        <f t="shared" ref="D42:I42" si="9">SUM(D4:D41)</f>
        <v>2316413.3999999994</v>
      </c>
      <c r="E42" s="21">
        <f t="shared" si="9"/>
        <v>0</v>
      </c>
      <c r="F42" s="21">
        <f t="shared" si="9"/>
        <v>0</v>
      </c>
      <c r="G42" s="21">
        <f t="shared" si="9"/>
        <v>40.299999999999997</v>
      </c>
      <c r="H42" s="21">
        <f>SUM(H4:H41)</f>
        <v>2058079.7299999997</v>
      </c>
      <c r="I42" s="21">
        <f t="shared" si="9"/>
        <v>258293.3700000002</v>
      </c>
      <c r="J42" s="46">
        <f t="shared" si="8"/>
        <v>0.88847687118370156</v>
      </c>
      <c r="K42" s="50"/>
    </row>
    <row r="43" spans="1:11" ht="13.8" thickTop="1"/>
  </sheetData>
  <autoFilter ref="A3:J42" xr:uid="{00000000-0001-0000-0800-000000000000}">
    <filterColumn colId="7">
      <filters>
        <filter val="1,05,327.44"/>
        <filter val="1,981.31"/>
        <filter val="10,197.10"/>
        <filter val="11,27,344.67"/>
        <filter val="120.90"/>
        <filter val="16,553.92"/>
        <filter val="2,043.13"/>
        <filter val="2,09,100.00"/>
        <filter val="2,186.59"/>
        <filter val="2,310.10"/>
        <filter val="20,58,079.73"/>
        <filter val="28,120.39"/>
        <filter val="29,426.40"/>
        <filter val="3,35,749.81"/>
        <filter val="3,735.00"/>
        <filter val="32,011.50"/>
        <filter val="39,860.00"/>
        <filter val="48,522.91"/>
        <filter val="487.84"/>
        <filter val="50.00"/>
        <filter val="59.88"/>
        <filter val="62,122.79"/>
        <filter val="768.05"/>
      </filters>
    </filterColumn>
  </autoFilter>
  <mergeCells count="1">
    <mergeCell ref="A1:J1"/>
  </mergeCells>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9"/>
  </sheetPr>
  <dimension ref="A1:H34"/>
  <sheetViews>
    <sheetView workbookViewId="0">
      <selection activeCell="K11" sqref="K11"/>
    </sheetView>
  </sheetViews>
  <sheetFormatPr defaultRowHeight="13.2"/>
  <cols>
    <col min="1" max="1" width="14.44140625" customWidth="1"/>
    <col min="2" max="2" width="14.5546875" bestFit="1" customWidth="1"/>
    <col min="3" max="3" width="18.21875" customWidth="1"/>
    <col min="4" max="4" width="22.5546875" bestFit="1" customWidth="1"/>
    <col min="5" max="5" width="11.77734375" bestFit="1" customWidth="1"/>
    <col min="6" max="6" width="12" bestFit="1" customWidth="1"/>
    <col min="7" max="7" width="10" bestFit="1" customWidth="1"/>
    <col min="8" max="8" width="10.77734375" bestFit="1" customWidth="1"/>
  </cols>
  <sheetData>
    <row r="1" spans="1:8">
      <c r="A1" s="71" t="s">
        <v>454</v>
      </c>
      <c r="B1" s="71"/>
      <c r="C1" s="71"/>
      <c r="D1" s="71"/>
      <c r="E1" s="71"/>
      <c r="F1" s="71"/>
      <c r="G1" s="71"/>
      <c r="H1" s="71"/>
    </row>
    <row r="2" spans="1:8">
      <c r="A2" s="36" t="s">
        <v>445</v>
      </c>
    </row>
    <row r="3" spans="1:8">
      <c r="A3" s="36" t="s">
        <v>446</v>
      </c>
    </row>
    <row r="4" spans="1:8">
      <c r="A4" s="36" t="s">
        <v>447</v>
      </c>
    </row>
    <row r="6" spans="1:8" ht="13.8" thickBot="1"/>
    <row r="7" spans="1:8" ht="51.75" customHeight="1" thickTop="1" thickBot="1">
      <c r="A7" s="8" t="s">
        <v>20</v>
      </c>
      <c r="B7" s="8" t="s">
        <v>21</v>
      </c>
      <c r="C7" s="12" t="s">
        <v>24</v>
      </c>
      <c r="D7" s="10" t="s">
        <v>22</v>
      </c>
      <c r="E7" s="12" t="s">
        <v>443</v>
      </c>
      <c r="F7" s="12" t="s">
        <v>442</v>
      </c>
      <c r="G7" s="12" t="s">
        <v>444</v>
      </c>
    </row>
    <row r="8" spans="1:8" ht="13.8" thickTop="1">
      <c r="A8" s="3" t="s">
        <v>23</v>
      </c>
      <c r="B8" s="3">
        <v>5</v>
      </c>
      <c r="C8" s="3">
        <v>2</v>
      </c>
      <c r="D8" s="3" t="s">
        <v>377</v>
      </c>
      <c r="E8" s="9" t="str">
        <f>IF(B8&gt;10,"Bonus","Slacker")</f>
        <v>Slacker</v>
      </c>
      <c r="F8" s="9" t="str">
        <f>IF( AND(B8&gt;=10,C8&lt;=3),"Bonus","Slacker")</f>
        <v>Slacker</v>
      </c>
      <c r="G8" s="9" t="str">
        <f>IF( OR(B8&gt;=10,C8&lt;=3),"Bonus","Slacker")</f>
        <v>Bonus</v>
      </c>
    </row>
    <row r="9" spans="1:8">
      <c r="A9" s="3" t="s">
        <v>23</v>
      </c>
      <c r="B9" s="3">
        <v>13</v>
      </c>
      <c r="C9" s="3">
        <v>5</v>
      </c>
      <c r="D9" s="3" t="s">
        <v>381</v>
      </c>
      <c r="E9" s="9" t="str">
        <f t="shared" ref="E9:E23" si="0">IF(B9&gt;10,"Bonus","Slacker")</f>
        <v>Bonus</v>
      </c>
      <c r="F9" s="9" t="str">
        <f t="shared" ref="F9:F23" si="1">IF( AND(B9&gt;=10,C9&lt;=3),"Bonus","Slacker")</f>
        <v>Slacker</v>
      </c>
      <c r="G9" s="9" t="str">
        <f t="shared" ref="G9:G23" si="2">IF( OR(B9&gt;=10,C9&lt;=3),"Bonus","Slacker")</f>
        <v>Bonus</v>
      </c>
    </row>
    <row r="10" spans="1:8">
      <c r="A10" s="3" t="s">
        <v>23</v>
      </c>
      <c r="B10" s="3">
        <v>8</v>
      </c>
      <c r="C10" s="3">
        <v>5</v>
      </c>
      <c r="D10" s="3" t="s">
        <v>389</v>
      </c>
      <c r="E10" s="9" t="str">
        <f t="shared" si="0"/>
        <v>Slacker</v>
      </c>
      <c r="F10" s="9" t="str">
        <f t="shared" si="1"/>
        <v>Slacker</v>
      </c>
      <c r="G10" s="9" t="str">
        <f t="shared" si="2"/>
        <v>Slacker</v>
      </c>
    </row>
    <row r="11" spans="1:8">
      <c r="A11" s="3" t="s">
        <v>23</v>
      </c>
      <c r="B11" s="3">
        <v>33</v>
      </c>
      <c r="C11" s="3">
        <v>4</v>
      </c>
      <c r="D11" s="3" t="s">
        <v>412</v>
      </c>
      <c r="E11" s="9" t="str">
        <f t="shared" si="0"/>
        <v>Bonus</v>
      </c>
      <c r="F11" s="9" t="str">
        <f t="shared" si="1"/>
        <v>Slacker</v>
      </c>
      <c r="G11" s="9" t="str">
        <f t="shared" si="2"/>
        <v>Bonus</v>
      </c>
    </row>
    <row r="12" spans="1:8">
      <c r="A12" s="3" t="s">
        <v>23</v>
      </c>
      <c r="B12" s="3">
        <v>14</v>
      </c>
      <c r="C12" s="3">
        <v>3</v>
      </c>
      <c r="D12" s="3" t="s">
        <v>408</v>
      </c>
      <c r="E12" s="9" t="str">
        <f t="shared" si="0"/>
        <v>Bonus</v>
      </c>
      <c r="F12" s="9" t="str">
        <f t="shared" si="1"/>
        <v>Bonus</v>
      </c>
      <c r="G12" s="9" t="str">
        <f t="shared" si="2"/>
        <v>Bonus</v>
      </c>
    </row>
    <row r="13" spans="1:8">
      <c r="A13" s="3" t="s">
        <v>23</v>
      </c>
      <c r="B13" s="3">
        <v>25</v>
      </c>
      <c r="C13" s="3">
        <v>2</v>
      </c>
      <c r="D13" s="3" t="s">
        <v>390</v>
      </c>
      <c r="E13" s="9" t="str">
        <f t="shared" si="0"/>
        <v>Bonus</v>
      </c>
      <c r="F13" s="9" t="str">
        <f t="shared" si="1"/>
        <v>Bonus</v>
      </c>
      <c r="G13" s="9" t="str">
        <f t="shared" si="2"/>
        <v>Bonus</v>
      </c>
    </row>
    <row r="14" spans="1:8">
      <c r="A14" s="3" t="s">
        <v>23</v>
      </c>
      <c r="B14" s="3">
        <v>5</v>
      </c>
      <c r="C14" s="3">
        <v>3</v>
      </c>
      <c r="D14" s="3" t="s">
        <v>355</v>
      </c>
      <c r="E14" s="9" t="str">
        <f t="shared" si="0"/>
        <v>Slacker</v>
      </c>
      <c r="F14" s="9" t="str">
        <f t="shared" si="1"/>
        <v>Slacker</v>
      </c>
      <c r="G14" s="9" t="str">
        <f t="shared" si="2"/>
        <v>Bonus</v>
      </c>
    </row>
    <row r="15" spans="1:8">
      <c r="A15" s="3" t="s">
        <v>23</v>
      </c>
      <c r="B15" s="3">
        <v>2</v>
      </c>
      <c r="C15" s="3">
        <v>3</v>
      </c>
      <c r="D15" s="3" t="s">
        <v>375</v>
      </c>
      <c r="E15" s="9" t="str">
        <f t="shared" si="0"/>
        <v>Slacker</v>
      </c>
      <c r="F15" s="9" t="str">
        <f t="shared" si="1"/>
        <v>Slacker</v>
      </c>
      <c r="G15" s="9" t="str">
        <f t="shared" si="2"/>
        <v>Bonus</v>
      </c>
    </row>
    <row r="16" spans="1:8">
      <c r="A16" s="3" t="s">
        <v>23</v>
      </c>
      <c r="B16" s="3">
        <v>15</v>
      </c>
      <c r="C16" s="3">
        <v>4</v>
      </c>
      <c r="D16" s="3" t="s">
        <v>410</v>
      </c>
      <c r="E16" s="9" t="str">
        <f t="shared" si="0"/>
        <v>Bonus</v>
      </c>
      <c r="F16" s="9" t="str">
        <f t="shared" si="1"/>
        <v>Slacker</v>
      </c>
      <c r="G16" s="9" t="str">
        <f t="shared" si="2"/>
        <v>Bonus</v>
      </c>
    </row>
    <row r="17" spans="1:7">
      <c r="A17" s="3" t="s">
        <v>23</v>
      </c>
      <c r="B17" s="3">
        <v>12</v>
      </c>
      <c r="C17" s="3">
        <v>3</v>
      </c>
      <c r="D17" s="3" t="s">
        <v>420</v>
      </c>
      <c r="E17" s="9" t="str">
        <f t="shared" si="0"/>
        <v>Bonus</v>
      </c>
      <c r="F17" s="9" t="str">
        <f t="shared" si="1"/>
        <v>Bonus</v>
      </c>
      <c r="G17" s="9" t="str">
        <f t="shared" si="2"/>
        <v>Bonus</v>
      </c>
    </row>
    <row r="18" spans="1:7">
      <c r="A18" s="3" t="s">
        <v>23</v>
      </c>
      <c r="B18" s="3">
        <v>7</v>
      </c>
      <c r="C18" s="3">
        <v>3</v>
      </c>
      <c r="D18" s="3" t="s">
        <v>423</v>
      </c>
      <c r="E18" s="9" t="str">
        <f t="shared" si="0"/>
        <v>Slacker</v>
      </c>
      <c r="F18" s="9" t="str">
        <f t="shared" si="1"/>
        <v>Slacker</v>
      </c>
      <c r="G18" s="9" t="str">
        <f t="shared" si="2"/>
        <v>Bonus</v>
      </c>
    </row>
    <row r="19" spans="1:7">
      <c r="A19" s="3" t="s">
        <v>23</v>
      </c>
      <c r="B19" s="3">
        <v>11</v>
      </c>
      <c r="C19" s="3">
        <v>3</v>
      </c>
      <c r="D19" s="3" t="s">
        <v>372</v>
      </c>
      <c r="E19" s="9" t="str">
        <f t="shared" si="0"/>
        <v>Bonus</v>
      </c>
      <c r="F19" s="9" t="str">
        <f t="shared" si="1"/>
        <v>Bonus</v>
      </c>
      <c r="G19" s="9" t="str">
        <f t="shared" si="2"/>
        <v>Bonus</v>
      </c>
    </row>
    <row r="20" spans="1:7">
      <c r="A20" s="3" t="s">
        <v>23</v>
      </c>
      <c r="B20" s="3">
        <v>1</v>
      </c>
      <c r="C20" s="3">
        <v>3</v>
      </c>
      <c r="D20" s="3" t="s">
        <v>397</v>
      </c>
      <c r="E20" s="9" t="str">
        <f t="shared" si="0"/>
        <v>Slacker</v>
      </c>
      <c r="F20" s="9" t="str">
        <f t="shared" si="1"/>
        <v>Slacker</v>
      </c>
      <c r="G20" s="9" t="str">
        <f t="shared" si="2"/>
        <v>Bonus</v>
      </c>
    </row>
    <row r="21" spans="1:7">
      <c r="A21" s="3" t="s">
        <v>23</v>
      </c>
      <c r="B21" s="3">
        <v>2</v>
      </c>
      <c r="C21" s="3">
        <v>1</v>
      </c>
      <c r="D21" s="3" t="s">
        <v>418</v>
      </c>
      <c r="E21" s="9" t="str">
        <f t="shared" si="0"/>
        <v>Slacker</v>
      </c>
      <c r="F21" s="9" t="str">
        <f t="shared" si="1"/>
        <v>Slacker</v>
      </c>
      <c r="G21" s="9" t="str">
        <f t="shared" si="2"/>
        <v>Bonus</v>
      </c>
    </row>
    <row r="22" spans="1:7">
      <c r="A22" s="3" t="s">
        <v>23</v>
      </c>
      <c r="B22" s="3">
        <v>27</v>
      </c>
      <c r="C22" s="3">
        <v>4</v>
      </c>
      <c r="D22" s="3" t="s">
        <v>366</v>
      </c>
      <c r="E22" s="9" t="str">
        <f t="shared" si="0"/>
        <v>Bonus</v>
      </c>
      <c r="F22" s="9" t="str">
        <f t="shared" si="1"/>
        <v>Slacker</v>
      </c>
      <c r="G22" s="9" t="str">
        <f t="shared" si="2"/>
        <v>Bonus</v>
      </c>
    </row>
    <row r="23" spans="1:7">
      <c r="A23" s="3" t="s">
        <v>23</v>
      </c>
      <c r="B23" s="3">
        <v>15</v>
      </c>
      <c r="C23" s="3">
        <v>1</v>
      </c>
      <c r="D23" s="3" t="s">
        <v>393</v>
      </c>
      <c r="E23" s="9" t="str">
        <f t="shared" si="0"/>
        <v>Bonus</v>
      </c>
      <c r="F23" s="9" t="str">
        <f t="shared" si="1"/>
        <v>Bonus</v>
      </c>
      <c r="G23" s="9" t="str">
        <f t="shared" si="2"/>
        <v>Bonus</v>
      </c>
    </row>
    <row r="34" spans="5:5">
      <c r="E34" s="33" t="s">
        <v>350</v>
      </c>
    </row>
  </sheetData>
  <customSheetViews>
    <customSheetView guid="{35868F84-30BB-46CE-8E91-DCBD494D63D4}" showRuler="0">
      <selection activeCell="B1" sqref="B1"/>
      <pageMargins left="0.75" right="0.75" top="1" bottom="1" header="0.5" footer="0.5"/>
      <pageSetup orientation="landscape" r:id="rId1"/>
      <headerFooter alignWithMargins="0"/>
    </customSheetView>
    <customSheetView guid="{24FA60FA-7D0B-436C-8ED0-796B3F3C5F35}" showRuler="0">
      <selection activeCell="B1" sqref="B1"/>
      <pageMargins left="0.75" right="0.75" top="1" bottom="1" header="0.5" footer="0.5"/>
      <pageSetup orientation="landscape" r:id="rId2"/>
      <headerFooter alignWithMargins="0"/>
    </customSheetView>
  </customSheetViews>
  <mergeCells count="1">
    <mergeCell ref="A1:H1"/>
  </mergeCells>
  <phoneticPr fontId="2" type="noConversion"/>
  <pageMargins left="0.75" right="0.75" top="1" bottom="1" header="0.5" footer="0.5"/>
  <pageSetup orientation="landscape"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0"/>
    <pageSetUpPr autoPageBreaks="0"/>
  </sheetPr>
  <dimension ref="B1:M53"/>
  <sheetViews>
    <sheetView workbookViewId="0">
      <selection activeCell="J6" sqref="J6"/>
    </sheetView>
  </sheetViews>
  <sheetFormatPr defaultRowHeight="13.2"/>
  <cols>
    <col min="1" max="1" width="4.21875" customWidth="1"/>
    <col min="2" max="2" width="18.5546875" bestFit="1" customWidth="1"/>
    <col min="3" max="3" width="32.21875" customWidth="1"/>
    <col min="4" max="4" width="4.21875" customWidth="1"/>
    <col min="5" max="5" width="18.5546875" bestFit="1" customWidth="1"/>
    <col min="6" max="6" width="23.77734375" bestFit="1" customWidth="1"/>
    <col min="7" max="7" width="8.5546875" customWidth="1"/>
    <col min="8" max="8" width="17" bestFit="1" customWidth="1"/>
    <col min="9" max="9" width="9.5546875" bestFit="1" customWidth="1"/>
    <col min="10" max="10" width="12.44140625" style="2" bestFit="1" customWidth="1"/>
    <col min="11" max="11" width="4.21875" customWidth="1"/>
    <col min="12" max="13" width="12.44140625" bestFit="1" customWidth="1"/>
  </cols>
  <sheetData>
    <row r="1" spans="2:13">
      <c r="C1" s="17"/>
    </row>
    <row r="2" spans="2:13">
      <c r="B2" s="71" t="s">
        <v>455</v>
      </c>
      <c r="C2" s="71"/>
      <c r="D2" s="71"/>
      <c r="E2" s="71"/>
      <c r="F2" s="71"/>
    </row>
    <row r="3" spans="2:13">
      <c r="J3"/>
    </row>
    <row r="5" spans="2:13">
      <c r="B5" s="6" t="s">
        <v>352</v>
      </c>
      <c r="C5" s="6" t="s">
        <v>353</v>
      </c>
      <c r="E5" s="6" t="s">
        <v>352</v>
      </c>
      <c r="F5" s="6" t="s">
        <v>353</v>
      </c>
      <c r="H5" s="6" t="s">
        <v>17</v>
      </c>
      <c r="I5" s="6" t="s">
        <v>18</v>
      </c>
      <c r="J5" s="6" t="s">
        <v>3</v>
      </c>
      <c r="L5" s="6" t="s">
        <v>2</v>
      </c>
      <c r="M5" s="6" t="s">
        <v>3</v>
      </c>
    </row>
    <row r="6" spans="2:13">
      <c r="B6" s="11" t="s">
        <v>354</v>
      </c>
      <c r="C6" s="9" t="str">
        <f t="shared" ref="C6:C38" si="0">VLOOKUP(B6,$E$5:$F$53,2,FALSE)</f>
        <v>Psych</v>
      </c>
      <c r="E6" s="11" t="s">
        <v>355</v>
      </c>
      <c r="F6" s="11" t="s">
        <v>356</v>
      </c>
      <c r="H6" s="11" t="s">
        <v>357</v>
      </c>
      <c r="I6" s="3">
        <v>98</v>
      </c>
      <c r="J6" s="4" t="str">
        <f>VLOOKUP(I6,$L$6:$M$18,2,TRUE)</f>
        <v>A+</v>
      </c>
      <c r="L6" s="3">
        <v>0</v>
      </c>
      <c r="M6" s="3" t="s">
        <v>4</v>
      </c>
    </row>
    <row r="7" spans="2:13">
      <c r="B7" s="11" t="s">
        <v>358</v>
      </c>
      <c r="C7" s="9" t="str">
        <f t="shared" si="0"/>
        <v>Twin Peaks</v>
      </c>
      <c r="E7" s="11" t="s">
        <v>359</v>
      </c>
      <c r="F7" s="11" t="s">
        <v>360</v>
      </c>
      <c r="H7" s="11" t="s">
        <v>361</v>
      </c>
      <c r="I7" s="3">
        <v>79</v>
      </c>
      <c r="J7" s="4" t="str">
        <f t="shared" ref="J7:J42" si="1">VLOOKUP(I7,$L$6:$M$18,2,TRUE)</f>
        <v>C+</v>
      </c>
      <c r="L7" s="3">
        <v>60</v>
      </c>
      <c r="M7" s="3" t="s">
        <v>5</v>
      </c>
    </row>
    <row r="8" spans="2:13">
      <c r="B8" s="11" t="s">
        <v>362</v>
      </c>
      <c r="C8" s="9" t="str">
        <f t="shared" si="0"/>
        <v>Moonlighting</v>
      </c>
      <c r="E8" s="11" t="s">
        <v>362</v>
      </c>
      <c r="F8" s="11" t="s">
        <v>356</v>
      </c>
      <c r="H8" s="11" t="s">
        <v>363</v>
      </c>
      <c r="I8" s="3">
        <v>72</v>
      </c>
      <c r="J8" s="4" t="str">
        <f t="shared" si="1"/>
        <v>C-</v>
      </c>
      <c r="L8" s="3">
        <v>64</v>
      </c>
      <c r="M8" s="3" t="s">
        <v>6</v>
      </c>
    </row>
    <row r="9" spans="2:13">
      <c r="B9" s="11" t="s">
        <v>363</v>
      </c>
      <c r="C9" s="9" t="str">
        <f t="shared" si="0"/>
        <v>Dexter</v>
      </c>
      <c r="E9" s="11" t="s">
        <v>364</v>
      </c>
      <c r="F9" s="11" t="s">
        <v>365</v>
      </c>
      <c r="H9" s="11" t="s">
        <v>366</v>
      </c>
      <c r="I9" s="3">
        <v>93</v>
      </c>
      <c r="J9" s="4" t="str">
        <f t="shared" si="1"/>
        <v>A-</v>
      </c>
      <c r="L9" s="3">
        <v>67</v>
      </c>
      <c r="M9" s="3" t="s">
        <v>7</v>
      </c>
    </row>
    <row r="10" spans="2:13">
      <c r="B10" s="11" t="s">
        <v>367</v>
      </c>
      <c r="C10" s="9" t="str">
        <f t="shared" si="0"/>
        <v>Scrubs</v>
      </c>
      <c r="E10" s="11" t="s">
        <v>368</v>
      </c>
      <c r="F10" s="11" t="s">
        <v>369</v>
      </c>
      <c r="H10" s="11" t="s">
        <v>370</v>
      </c>
      <c r="I10" s="3">
        <v>64</v>
      </c>
      <c r="J10" s="4" t="str">
        <f t="shared" si="1"/>
        <v>D</v>
      </c>
      <c r="L10" s="3">
        <v>70</v>
      </c>
      <c r="M10" s="3" t="s">
        <v>8</v>
      </c>
    </row>
    <row r="11" spans="2:13">
      <c r="B11" s="11" t="s">
        <v>371</v>
      </c>
      <c r="C11" s="9" t="str">
        <f t="shared" si="0"/>
        <v>House, M.D.</v>
      </c>
      <c r="E11" s="11" t="s">
        <v>372</v>
      </c>
      <c r="F11" s="11" t="s">
        <v>360</v>
      </c>
      <c r="H11" s="11" t="s">
        <v>373</v>
      </c>
      <c r="I11" s="3">
        <v>92</v>
      </c>
      <c r="J11" s="4" t="str">
        <f t="shared" si="1"/>
        <v>A-</v>
      </c>
      <c r="L11" s="3">
        <v>74</v>
      </c>
      <c r="M11" s="3" t="s">
        <v>9</v>
      </c>
    </row>
    <row r="12" spans="2:13">
      <c r="B12" s="11" t="s">
        <v>374</v>
      </c>
      <c r="C12" s="9" t="str">
        <f t="shared" si="0"/>
        <v>Blackadder</v>
      </c>
      <c r="E12" s="11" t="s">
        <v>375</v>
      </c>
      <c r="F12" s="11" t="s">
        <v>376</v>
      </c>
      <c r="H12" s="11" t="s">
        <v>377</v>
      </c>
      <c r="I12" s="3">
        <v>70</v>
      </c>
      <c r="J12" s="4" t="str">
        <f t="shared" si="1"/>
        <v>C-</v>
      </c>
      <c r="L12" s="3">
        <v>77</v>
      </c>
      <c r="M12" s="3" t="s">
        <v>10</v>
      </c>
    </row>
    <row r="13" spans="2:13">
      <c r="B13" s="11" t="s">
        <v>378</v>
      </c>
      <c r="C13" s="9" t="str">
        <f t="shared" si="0"/>
        <v>South Park</v>
      </c>
      <c r="E13" s="11" t="s">
        <v>379</v>
      </c>
      <c r="F13" s="11" t="s">
        <v>380</v>
      </c>
      <c r="H13" s="11" t="s">
        <v>381</v>
      </c>
      <c r="I13" s="3">
        <v>91</v>
      </c>
      <c r="J13" s="4" t="str">
        <f t="shared" si="1"/>
        <v>A-</v>
      </c>
      <c r="L13" s="3">
        <v>80</v>
      </c>
      <c r="M13" s="3" t="s">
        <v>11</v>
      </c>
    </row>
    <row r="14" spans="2:13">
      <c r="B14" s="11" t="s">
        <v>382</v>
      </c>
      <c r="C14" s="9" t="str">
        <f t="shared" si="0"/>
        <v>The X Files</v>
      </c>
      <c r="E14" s="11" t="s">
        <v>383</v>
      </c>
      <c r="F14" s="11" t="s">
        <v>384</v>
      </c>
      <c r="H14" s="11" t="s">
        <v>383</v>
      </c>
      <c r="I14" s="3">
        <v>96</v>
      </c>
      <c r="J14" s="4" t="str">
        <f t="shared" si="1"/>
        <v>A</v>
      </c>
      <c r="L14" s="3">
        <v>84</v>
      </c>
      <c r="M14" s="3" t="s">
        <v>12</v>
      </c>
    </row>
    <row r="15" spans="2:13">
      <c r="B15" s="11" t="s">
        <v>385</v>
      </c>
      <c r="C15" s="9" t="str">
        <f t="shared" si="0"/>
        <v>Seinfeld</v>
      </c>
      <c r="E15" s="11" t="s">
        <v>386</v>
      </c>
      <c r="F15" s="11" t="s">
        <v>387</v>
      </c>
      <c r="H15" s="11" t="s">
        <v>364</v>
      </c>
      <c r="I15" s="3">
        <v>68</v>
      </c>
      <c r="J15" s="4" t="str">
        <f t="shared" si="1"/>
        <v>D+</v>
      </c>
      <c r="L15" s="3">
        <v>87</v>
      </c>
      <c r="M15" s="3" t="s">
        <v>13</v>
      </c>
    </row>
    <row r="16" spans="2:13">
      <c r="B16" s="11" t="s">
        <v>388</v>
      </c>
      <c r="C16" s="9" t="str">
        <f t="shared" si="0"/>
        <v>Modern Family</v>
      </c>
      <c r="E16" s="11" t="s">
        <v>389</v>
      </c>
      <c r="F16" s="11">
        <v>24</v>
      </c>
      <c r="H16" s="11" t="s">
        <v>390</v>
      </c>
      <c r="I16" s="3">
        <v>51</v>
      </c>
      <c r="J16" s="4" t="str">
        <f t="shared" si="1"/>
        <v>F</v>
      </c>
      <c r="L16" s="3">
        <v>90</v>
      </c>
      <c r="M16" s="3" t="s">
        <v>14</v>
      </c>
    </row>
    <row r="17" spans="2:13">
      <c r="B17" s="11" t="s">
        <v>391</v>
      </c>
      <c r="C17" s="9" t="str">
        <f t="shared" si="0"/>
        <v>King of the Hill</v>
      </c>
      <c r="E17" s="11" t="s">
        <v>388</v>
      </c>
      <c r="F17" s="11" t="s">
        <v>392</v>
      </c>
      <c r="H17" s="11" t="s">
        <v>393</v>
      </c>
      <c r="I17" s="3">
        <v>94</v>
      </c>
      <c r="J17" s="4" t="str">
        <f t="shared" si="1"/>
        <v>A</v>
      </c>
      <c r="L17" s="3">
        <v>94</v>
      </c>
      <c r="M17" s="3" t="s">
        <v>15</v>
      </c>
    </row>
    <row r="18" spans="2:13">
      <c r="B18" s="11" t="s">
        <v>370</v>
      </c>
      <c r="C18" s="9" t="str">
        <f t="shared" si="0"/>
        <v>Night Court</v>
      </c>
      <c r="E18" s="11" t="s">
        <v>394</v>
      </c>
      <c r="F18" s="11">
        <v>24</v>
      </c>
      <c r="H18" s="11" t="s">
        <v>359</v>
      </c>
      <c r="I18" s="3">
        <v>74</v>
      </c>
      <c r="J18" s="4" t="str">
        <f t="shared" si="1"/>
        <v>C</v>
      </c>
      <c r="L18" s="3">
        <v>97</v>
      </c>
      <c r="M18" s="3" t="s">
        <v>16</v>
      </c>
    </row>
    <row r="19" spans="2:13">
      <c r="B19" s="11" t="s">
        <v>386</v>
      </c>
      <c r="C19" s="9" t="str">
        <f t="shared" si="0"/>
        <v>3rd Rock from the Sun</v>
      </c>
      <c r="E19" s="11" t="s">
        <v>385</v>
      </c>
      <c r="F19" s="11" t="s">
        <v>395</v>
      </c>
      <c r="H19" s="11" t="s">
        <v>396</v>
      </c>
      <c r="I19" s="3">
        <v>53</v>
      </c>
      <c r="J19" s="4" t="str">
        <f t="shared" si="1"/>
        <v>F</v>
      </c>
    </row>
    <row r="20" spans="2:13">
      <c r="B20" s="11" t="s">
        <v>396</v>
      </c>
      <c r="C20" s="9" t="str">
        <f t="shared" si="0"/>
        <v>The Simpsons</v>
      </c>
      <c r="E20" s="11" t="s">
        <v>397</v>
      </c>
      <c r="F20" s="11" t="s">
        <v>392</v>
      </c>
      <c r="H20" s="11" t="s">
        <v>367</v>
      </c>
      <c r="I20" s="3">
        <v>89</v>
      </c>
      <c r="J20" s="4" t="str">
        <f t="shared" si="1"/>
        <v>B+</v>
      </c>
    </row>
    <row r="21" spans="2:13">
      <c r="B21" s="11" t="s">
        <v>398</v>
      </c>
      <c r="C21" s="9" t="str">
        <f t="shared" si="0"/>
        <v>Lost</v>
      </c>
      <c r="E21" s="11" t="s">
        <v>390</v>
      </c>
      <c r="F21" s="11" t="s">
        <v>399</v>
      </c>
      <c r="H21" s="11" t="s">
        <v>400</v>
      </c>
      <c r="I21" s="3">
        <v>55</v>
      </c>
      <c r="J21" s="4" t="str">
        <f t="shared" si="1"/>
        <v>F</v>
      </c>
    </row>
    <row r="22" spans="2:13">
      <c r="B22" s="11" t="s">
        <v>394</v>
      </c>
      <c r="C22" s="9">
        <f t="shared" si="0"/>
        <v>24</v>
      </c>
      <c r="E22" s="11" t="s">
        <v>391</v>
      </c>
      <c r="F22" s="11" t="s">
        <v>401</v>
      </c>
      <c r="H22" s="11" t="s">
        <v>371</v>
      </c>
      <c r="I22" s="3">
        <v>79</v>
      </c>
      <c r="J22" s="4" t="str">
        <f t="shared" si="1"/>
        <v>C+</v>
      </c>
    </row>
    <row r="23" spans="2:13">
      <c r="B23" s="11" t="s">
        <v>402</v>
      </c>
      <c r="C23" s="9" t="str">
        <f t="shared" si="0"/>
        <v>Without A Trace</v>
      </c>
      <c r="E23" s="11" t="s">
        <v>403</v>
      </c>
      <c r="F23" s="11" t="s">
        <v>404</v>
      </c>
      <c r="H23" s="11" t="s">
        <v>358</v>
      </c>
      <c r="I23" s="3">
        <v>98</v>
      </c>
      <c r="J23" s="4" t="str">
        <f t="shared" si="1"/>
        <v>A+</v>
      </c>
    </row>
    <row r="24" spans="2:13">
      <c r="B24" s="11" t="s">
        <v>368</v>
      </c>
      <c r="C24" s="9" t="str">
        <f t="shared" si="0"/>
        <v>Curb Your Enthusiasm</v>
      </c>
      <c r="E24" s="11" t="s">
        <v>405</v>
      </c>
      <c r="F24" s="11" t="s">
        <v>406</v>
      </c>
      <c r="H24" s="11" t="s">
        <v>398</v>
      </c>
      <c r="I24" s="3">
        <v>95</v>
      </c>
      <c r="J24" s="4" t="str">
        <f t="shared" si="1"/>
        <v>A</v>
      </c>
    </row>
    <row r="25" spans="2:13">
      <c r="B25" s="11" t="s">
        <v>377</v>
      </c>
      <c r="C25" s="9" t="str">
        <f t="shared" si="0"/>
        <v>Taxi</v>
      </c>
      <c r="E25" s="11" t="s">
        <v>373</v>
      </c>
      <c r="F25" s="11" t="s">
        <v>407</v>
      </c>
      <c r="H25" s="11" t="s">
        <v>408</v>
      </c>
      <c r="I25" s="3">
        <v>63</v>
      </c>
      <c r="J25" s="4" t="str">
        <f t="shared" si="1"/>
        <v>D-</v>
      </c>
    </row>
    <row r="26" spans="2:13">
      <c r="B26" s="11" t="s">
        <v>381</v>
      </c>
      <c r="C26" s="9" t="str">
        <f t="shared" si="0"/>
        <v>Lost</v>
      </c>
      <c r="E26" s="11" t="s">
        <v>400</v>
      </c>
      <c r="F26" s="11" t="s">
        <v>409</v>
      </c>
      <c r="H26" s="11" t="s">
        <v>386</v>
      </c>
      <c r="I26" s="3">
        <v>57</v>
      </c>
      <c r="J26" s="4" t="str">
        <f t="shared" si="1"/>
        <v>F</v>
      </c>
    </row>
    <row r="27" spans="2:13">
      <c r="B27" s="11" t="s">
        <v>389</v>
      </c>
      <c r="C27" s="9">
        <f t="shared" si="0"/>
        <v>24</v>
      </c>
      <c r="E27" s="11" t="s">
        <v>410</v>
      </c>
      <c r="F27" s="11" t="s">
        <v>411</v>
      </c>
      <c r="H27" s="11" t="s">
        <v>391</v>
      </c>
      <c r="I27" s="3">
        <v>91</v>
      </c>
      <c r="J27" s="4" t="str">
        <f t="shared" si="1"/>
        <v>A-</v>
      </c>
    </row>
    <row r="28" spans="2:13">
      <c r="B28" s="11" t="s">
        <v>412</v>
      </c>
      <c r="C28" s="9" t="str">
        <f t="shared" si="0"/>
        <v>30 Rock</v>
      </c>
      <c r="E28" s="11" t="s">
        <v>370</v>
      </c>
      <c r="F28" s="11" t="s">
        <v>413</v>
      </c>
      <c r="H28" s="11" t="s">
        <v>354</v>
      </c>
      <c r="I28" s="3">
        <v>95</v>
      </c>
      <c r="J28" s="4" t="str">
        <f t="shared" si="1"/>
        <v>A</v>
      </c>
    </row>
    <row r="29" spans="2:13">
      <c r="B29" s="11" t="s">
        <v>408</v>
      </c>
      <c r="C29" s="9" t="str">
        <f t="shared" si="0"/>
        <v>Gilmore Girls</v>
      </c>
      <c r="E29" s="11" t="s">
        <v>354</v>
      </c>
      <c r="F29" s="11" t="s">
        <v>407</v>
      </c>
      <c r="H29" s="11" t="s">
        <v>379</v>
      </c>
      <c r="I29" s="3">
        <v>97</v>
      </c>
      <c r="J29" s="4" t="str">
        <f t="shared" si="1"/>
        <v>A+</v>
      </c>
    </row>
    <row r="30" spans="2:13">
      <c r="B30" s="11" t="s">
        <v>390</v>
      </c>
      <c r="C30" s="9" t="str">
        <f t="shared" si="0"/>
        <v>Desperate Housewives</v>
      </c>
      <c r="E30" s="11" t="s">
        <v>378</v>
      </c>
      <c r="F30" s="11" t="s">
        <v>414</v>
      </c>
      <c r="H30" s="11" t="s">
        <v>405</v>
      </c>
      <c r="I30" s="3">
        <v>97</v>
      </c>
      <c r="J30" s="4" t="str">
        <f t="shared" si="1"/>
        <v>A+</v>
      </c>
    </row>
    <row r="31" spans="2:13">
      <c r="B31" s="11" t="s">
        <v>355</v>
      </c>
      <c r="C31" s="9" t="str">
        <f t="shared" si="0"/>
        <v>Moonlighting</v>
      </c>
      <c r="E31" s="11" t="s">
        <v>415</v>
      </c>
      <c r="F31" s="11" t="s">
        <v>416</v>
      </c>
      <c r="H31" s="11" t="s">
        <v>375</v>
      </c>
      <c r="I31" s="3">
        <v>70</v>
      </c>
      <c r="J31" s="4" t="str">
        <f t="shared" si="1"/>
        <v>C-</v>
      </c>
    </row>
    <row r="32" spans="2:13">
      <c r="B32" s="11" t="s">
        <v>375</v>
      </c>
      <c r="C32" s="9" t="str">
        <f t="shared" si="0"/>
        <v>Friday Night Lights</v>
      </c>
      <c r="E32" s="11" t="s">
        <v>366</v>
      </c>
      <c r="F32" s="11" t="s">
        <v>417</v>
      </c>
      <c r="H32" s="11" t="s">
        <v>385</v>
      </c>
      <c r="I32" s="3">
        <v>55</v>
      </c>
      <c r="J32" s="4" t="str">
        <f t="shared" si="1"/>
        <v>F</v>
      </c>
    </row>
    <row r="33" spans="2:10">
      <c r="B33" s="11" t="s">
        <v>410</v>
      </c>
      <c r="C33" s="9" t="str">
        <f t="shared" si="0"/>
        <v>Friends</v>
      </c>
      <c r="E33" s="11" t="s">
        <v>418</v>
      </c>
      <c r="F33" s="11" t="s">
        <v>419</v>
      </c>
      <c r="H33" s="11" t="s">
        <v>402</v>
      </c>
      <c r="I33" s="3">
        <v>89</v>
      </c>
      <c r="J33" s="4" t="str">
        <f t="shared" si="1"/>
        <v>B+</v>
      </c>
    </row>
    <row r="34" spans="2:10">
      <c r="B34" s="11" t="s">
        <v>420</v>
      </c>
      <c r="C34" s="9" t="str">
        <f t="shared" si="0"/>
        <v>Monk</v>
      </c>
      <c r="E34" s="11" t="s">
        <v>393</v>
      </c>
      <c r="F34" s="11" t="s">
        <v>421</v>
      </c>
      <c r="H34" s="11" t="s">
        <v>422</v>
      </c>
      <c r="I34" s="3">
        <v>77</v>
      </c>
      <c r="J34" s="4" t="str">
        <f t="shared" si="1"/>
        <v>C+</v>
      </c>
    </row>
    <row r="35" spans="2:10">
      <c r="B35" s="11" t="s">
        <v>423</v>
      </c>
      <c r="C35" s="9" t="str">
        <f t="shared" si="0"/>
        <v>Frasier</v>
      </c>
      <c r="E35" s="11" t="s">
        <v>424</v>
      </c>
      <c r="F35" s="11" t="s">
        <v>425</v>
      </c>
      <c r="H35" s="11" t="s">
        <v>403</v>
      </c>
      <c r="I35" s="3">
        <v>90</v>
      </c>
      <c r="J35" s="4" t="str">
        <f t="shared" si="1"/>
        <v>A-</v>
      </c>
    </row>
    <row r="36" spans="2:10">
      <c r="B36" s="11" t="s">
        <v>372</v>
      </c>
      <c r="C36" s="9" t="str">
        <f t="shared" si="0"/>
        <v>Cheers</v>
      </c>
      <c r="E36" s="11" t="s">
        <v>382</v>
      </c>
      <c r="F36" s="11" t="s">
        <v>426</v>
      </c>
      <c r="H36" s="11" t="s">
        <v>394</v>
      </c>
      <c r="I36" s="3">
        <v>79</v>
      </c>
      <c r="J36" s="4" t="str">
        <f t="shared" si="1"/>
        <v>C+</v>
      </c>
    </row>
    <row r="37" spans="2:10">
      <c r="B37" s="11" t="s">
        <v>397</v>
      </c>
      <c r="C37" s="9" t="str">
        <f t="shared" si="0"/>
        <v>Modern Family</v>
      </c>
      <c r="E37" s="11" t="s">
        <v>402</v>
      </c>
      <c r="F37" s="11" t="s">
        <v>427</v>
      </c>
      <c r="H37" s="11" t="s">
        <v>389</v>
      </c>
      <c r="I37" s="3">
        <v>84</v>
      </c>
      <c r="J37" s="4" t="str">
        <f t="shared" si="1"/>
        <v>B</v>
      </c>
    </row>
    <row r="38" spans="2:10">
      <c r="B38" s="11" t="s">
        <v>418</v>
      </c>
      <c r="C38" s="9" t="str">
        <f t="shared" si="0"/>
        <v>Futurama</v>
      </c>
      <c r="E38" s="11" t="s">
        <v>381</v>
      </c>
      <c r="F38" s="11" t="s">
        <v>425</v>
      </c>
      <c r="H38" s="11" t="s">
        <v>368</v>
      </c>
      <c r="I38" s="3">
        <v>56</v>
      </c>
      <c r="J38" s="4" t="str">
        <f t="shared" si="1"/>
        <v>F</v>
      </c>
    </row>
    <row r="39" spans="2:10">
      <c r="C39" s="9"/>
      <c r="E39" s="11" t="s">
        <v>377</v>
      </c>
      <c r="F39" s="11" t="s">
        <v>428</v>
      </c>
      <c r="H39" s="11" t="s">
        <v>372</v>
      </c>
      <c r="I39" s="3">
        <v>52</v>
      </c>
      <c r="J39" s="4" t="str">
        <f t="shared" si="1"/>
        <v>F</v>
      </c>
    </row>
    <row r="40" spans="2:10">
      <c r="C40" s="9"/>
      <c r="E40" s="11" t="s">
        <v>396</v>
      </c>
      <c r="F40" s="11" t="s">
        <v>429</v>
      </c>
      <c r="H40" s="11" t="s">
        <v>378</v>
      </c>
      <c r="I40" s="3">
        <v>94</v>
      </c>
      <c r="J40" s="4" t="str">
        <f t="shared" si="1"/>
        <v>A</v>
      </c>
    </row>
    <row r="41" spans="2:10">
      <c r="C41" s="9"/>
      <c r="E41" s="11" t="s">
        <v>374</v>
      </c>
      <c r="F41" s="11" t="s">
        <v>430</v>
      </c>
      <c r="H41" s="11" t="s">
        <v>420</v>
      </c>
      <c r="I41" s="3">
        <v>55</v>
      </c>
      <c r="J41" s="4" t="str">
        <f t="shared" si="1"/>
        <v>F</v>
      </c>
    </row>
    <row r="42" spans="2:10">
      <c r="C42" s="9"/>
      <c r="E42" s="11" t="s">
        <v>422</v>
      </c>
      <c r="F42" s="11" t="s">
        <v>431</v>
      </c>
      <c r="H42" s="11" t="s">
        <v>362</v>
      </c>
      <c r="I42" s="3">
        <v>54</v>
      </c>
      <c r="J42" s="4" t="str">
        <f t="shared" si="1"/>
        <v>F</v>
      </c>
    </row>
    <row r="43" spans="2:10">
      <c r="E43" s="11" t="s">
        <v>367</v>
      </c>
      <c r="F43" s="11" t="s">
        <v>409</v>
      </c>
    </row>
    <row r="44" spans="2:10">
      <c r="E44" s="11" t="s">
        <v>357</v>
      </c>
      <c r="F44" s="11" t="s">
        <v>411</v>
      </c>
    </row>
    <row r="45" spans="2:10">
      <c r="E45" s="11" t="s">
        <v>358</v>
      </c>
      <c r="F45" s="11" t="s">
        <v>432</v>
      </c>
    </row>
    <row r="46" spans="2:10">
      <c r="E46" s="11" t="s">
        <v>420</v>
      </c>
      <c r="F46" s="11" t="s">
        <v>365</v>
      </c>
    </row>
    <row r="47" spans="2:10">
      <c r="E47" s="11" t="s">
        <v>371</v>
      </c>
      <c r="F47" s="11" t="s">
        <v>433</v>
      </c>
    </row>
    <row r="48" spans="2:10">
      <c r="E48" s="11" t="s">
        <v>363</v>
      </c>
      <c r="F48" s="11" t="s">
        <v>434</v>
      </c>
    </row>
    <row r="49" spans="5:6">
      <c r="E49" s="11" t="s">
        <v>398</v>
      </c>
      <c r="F49" s="11" t="s">
        <v>425</v>
      </c>
    </row>
    <row r="50" spans="5:6">
      <c r="E50" s="11" t="s">
        <v>408</v>
      </c>
      <c r="F50" s="11" t="s">
        <v>435</v>
      </c>
    </row>
    <row r="51" spans="5:6">
      <c r="E51" s="11" t="s">
        <v>423</v>
      </c>
      <c r="F51" s="11" t="s">
        <v>436</v>
      </c>
    </row>
    <row r="52" spans="5:6">
      <c r="E52" s="11" t="s">
        <v>412</v>
      </c>
      <c r="F52" s="11" t="s">
        <v>437</v>
      </c>
    </row>
    <row r="53" spans="5:6">
      <c r="E53" s="11" t="s">
        <v>361</v>
      </c>
      <c r="F53" s="11" t="s">
        <v>438</v>
      </c>
    </row>
  </sheetData>
  <customSheetViews>
    <customSheetView guid="{35868F84-30BB-46CE-8E91-DCBD494D63D4}" printArea="1" showRuler="0">
      <selection activeCell="G43" sqref="G43"/>
      <pageMargins left="0.75" right="0.75" top="0.72" bottom="0.7" header="0.5" footer="0.5"/>
      <pageSetup orientation="portrait" r:id="rId1"/>
      <headerFooter alignWithMargins="0"/>
    </customSheetView>
    <customSheetView guid="{24FA60FA-7D0B-436C-8ED0-796B3F3C5F35}" showRuler="0">
      <selection activeCell="G43" sqref="G43"/>
      <pageMargins left="0.75" right="0.75" top="0.72" bottom="0.7" header="0.5" footer="0.5"/>
      <pageSetup orientation="portrait" r:id="rId2"/>
      <headerFooter alignWithMargins="0"/>
    </customSheetView>
  </customSheetViews>
  <mergeCells count="1">
    <mergeCell ref="B2:F2"/>
  </mergeCells>
  <phoneticPr fontId="2" type="noConversion"/>
  <pageMargins left="0.75" right="0.75" top="0.72" bottom="0.7" header="0.5" footer="0.5"/>
  <pageSetup orientation="portrait" r:id="rId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0"/>
    <pageSetUpPr autoPageBreaks="0" fitToPage="1"/>
  </sheetPr>
  <dimension ref="B1:N106"/>
  <sheetViews>
    <sheetView showGridLines="0" topLeftCell="A77" workbookViewId="0">
      <selection activeCell="C87" sqref="C87"/>
    </sheetView>
  </sheetViews>
  <sheetFormatPr defaultRowHeight="13.2"/>
  <cols>
    <col min="1" max="1" width="4.44140625" customWidth="1"/>
    <col min="2" max="2" width="19.21875" bestFit="1" customWidth="1"/>
    <col min="5" max="5" width="14.77734375" customWidth="1"/>
    <col min="8" max="8" width="12.77734375" customWidth="1"/>
    <col min="9" max="9" width="4.21875" customWidth="1"/>
  </cols>
  <sheetData>
    <row r="1" spans="2:14">
      <c r="B1" s="72" t="s">
        <v>474</v>
      </c>
      <c r="C1" s="72"/>
      <c r="D1" s="72"/>
      <c r="E1" s="72"/>
      <c r="F1" s="72"/>
      <c r="G1" s="72"/>
      <c r="H1" s="72"/>
      <c r="I1" s="72"/>
      <c r="J1" s="72"/>
      <c r="K1" s="72"/>
      <c r="L1" s="72"/>
      <c r="M1" s="72"/>
      <c r="N1" s="72"/>
    </row>
    <row r="2" spans="2:14" ht="13.8" thickBot="1"/>
    <row r="3" spans="2:14" ht="14.4" thickTop="1" thickBot="1">
      <c r="B3" s="8" t="s">
        <v>349</v>
      </c>
      <c r="C3" s="8" t="s">
        <v>33</v>
      </c>
      <c r="D3" s="8" t="s">
        <v>35</v>
      </c>
      <c r="E3" s="8" t="s">
        <v>0</v>
      </c>
      <c r="F3" s="8" t="s">
        <v>351</v>
      </c>
    </row>
    <row r="4" spans="2:14" ht="13.8" thickTop="1">
      <c r="B4" s="5">
        <v>41547</v>
      </c>
      <c r="C4" s="7">
        <f>DAY(B4)</f>
        <v>30</v>
      </c>
      <c r="D4" s="7" t="str">
        <f>TEXT(B4,"yyyy")</f>
        <v>2013</v>
      </c>
      <c r="E4" s="7" t="str">
        <f>TEXT(B4,"mmmm")</f>
        <v>September</v>
      </c>
      <c r="F4" s="7" t="str">
        <f>"Quarter"&amp;ROUNDUP(MONTH(B4)/3,0)</f>
        <v>Quarter3</v>
      </c>
    </row>
    <row r="5" spans="2:14">
      <c r="B5" s="5">
        <v>41486</v>
      </c>
      <c r="C5" s="7">
        <f t="shared" ref="C5:C68" si="0">DAY(B5)</f>
        <v>31</v>
      </c>
      <c r="D5" s="7" t="str">
        <f t="shared" ref="D5:D68" si="1">TEXT(B5,"yyyy")</f>
        <v>2013</v>
      </c>
      <c r="E5" s="7" t="str">
        <f t="shared" ref="E5:E68" si="2">TEXT(B5,"mmmm")</f>
        <v>July</v>
      </c>
      <c r="F5" s="7" t="str">
        <f t="shared" ref="F5:F68" si="3">"Quarter"&amp;ROUNDUP(MONTH(B5)/3,0)</f>
        <v>Quarter3</v>
      </c>
    </row>
    <row r="6" spans="2:14">
      <c r="B6" s="5">
        <v>41608</v>
      </c>
      <c r="C6" s="7">
        <f t="shared" si="0"/>
        <v>30</v>
      </c>
      <c r="D6" s="7" t="str">
        <f t="shared" si="1"/>
        <v>2013</v>
      </c>
      <c r="E6" s="7" t="str">
        <f t="shared" si="2"/>
        <v>November</v>
      </c>
      <c r="F6" s="7" t="str">
        <f t="shared" si="3"/>
        <v>Quarter4</v>
      </c>
    </row>
    <row r="7" spans="2:14">
      <c r="B7" s="5">
        <v>41547</v>
      </c>
      <c r="C7" s="7">
        <f t="shared" si="0"/>
        <v>30</v>
      </c>
      <c r="D7" s="7" t="str">
        <f t="shared" si="1"/>
        <v>2013</v>
      </c>
      <c r="E7" s="7" t="str">
        <f t="shared" si="2"/>
        <v>September</v>
      </c>
      <c r="F7" s="7" t="str">
        <f t="shared" si="3"/>
        <v>Quarter3</v>
      </c>
    </row>
    <row r="8" spans="2:14">
      <c r="B8" s="5">
        <v>41820</v>
      </c>
      <c r="C8" s="7">
        <f t="shared" si="0"/>
        <v>30</v>
      </c>
      <c r="D8" s="7" t="str">
        <f t="shared" si="1"/>
        <v>2014</v>
      </c>
      <c r="E8" s="7" t="str">
        <f t="shared" si="2"/>
        <v>June</v>
      </c>
      <c r="F8" s="7" t="str">
        <f t="shared" si="3"/>
        <v>Quarter2</v>
      </c>
    </row>
    <row r="9" spans="2:14">
      <c r="B9" s="5">
        <v>41729</v>
      </c>
      <c r="C9" s="7">
        <f t="shared" si="0"/>
        <v>31</v>
      </c>
      <c r="D9" s="7" t="str">
        <f t="shared" si="1"/>
        <v>2014</v>
      </c>
      <c r="E9" s="7" t="str">
        <f t="shared" si="2"/>
        <v>March</v>
      </c>
      <c r="F9" s="7" t="str">
        <f t="shared" si="3"/>
        <v>Quarter1</v>
      </c>
    </row>
    <row r="10" spans="2:14">
      <c r="B10" s="5">
        <v>41820</v>
      </c>
      <c r="C10" s="7">
        <f t="shared" si="0"/>
        <v>30</v>
      </c>
      <c r="D10" s="7" t="str">
        <f t="shared" si="1"/>
        <v>2014</v>
      </c>
      <c r="E10" s="7" t="str">
        <f t="shared" si="2"/>
        <v>June</v>
      </c>
      <c r="F10" s="7" t="str">
        <f t="shared" si="3"/>
        <v>Quarter2</v>
      </c>
    </row>
    <row r="11" spans="2:14">
      <c r="B11" s="5">
        <v>42155</v>
      </c>
      <c r="C11" s="7">
        <f t="shared" si="0"/>
        <v>31</v>
      </c>
      <c r="D11" s="7" t="str">
        <f t="shared" si="1"/>
        <v>2015</v>
      </c>
      <c r="E11" s="7" t="str">
        <f t="shared" si="2"/>
        <v>May</v>
      </c>
      <c r="F11" s="7" t="str">
        <f t="shared" si="3"/>
        <v>Quarter2</v>
      </c>
    </row>
    <row r="12" spans="2:14">
      <c r="B12" s="5">
        <v>41578</v>
      </c>
      <c r="C12" s="7">
        <f t="shared" si="0"/>
        <v>31</v>
      </c>
      <c r="D12" s="7" t="str">
        <f t="shared" si="1"/>
        <v>2013</v>
      </c>
      <c r="E12" s="7" t="str">
        <f t="shared" si="2"/>
        <v>October</v>
      </c>
      <c r="F12" s="7" t="str">
        <f t="shared" si="3"/>
        <v>Quarter4</v>
      </c>
    </row>
    <row r="13" spans="2:14">
      <c r="B13" s="5">
        <v>42155</v>
      </c>
      <c r="C13" s="7">
        <f t="shared" si="0"/>
        <v>31</v>
      </c>
      <c r="D13" s="7" t="str">
        <f t="shared" si="1"/>
        <v>2015</v>
      </c>
      <c r="E13" s="7" t="str">
        <f t="shared" si="2"/>
        <v>May</v>
      </c>
      <c r="F13" s="7" t="str">
        <f t="shared" si="3"/>
        <v>Quarter2</v>
      </c>
    </row>
    <row r="14" spans="2:14">
      <c r="B14" s="5">
        <v>41729</v>
      </c>
      <c r="C14" s="7">
        <f t="shared" si="0"/>
        <v>31</v>
      </c>
      <c r="D14" s="7" t="str">
        <f t="shared" si="1"/>
        <v>2014</v>
      </c>
      <c r="E14" s="7" t="str">
        <f t="shared" si="2"/>
        <v>March</v>
      </c>
      <c r="F14" s="7" t="str">
        <f t="shared" si="3"/>
        <v>Quarter1</v>
      </c>
    </row>
    <row r="15" spans="2:14">
      <c r="B15" s="5">
        <v>41851</v>
      </c>
      <c r="C15" s="7">
        <f t="shared" si="0"/>
        <v>31</v>
      </c>
      <c r="D15" s="7" t="str">
        <f t="shared" si="1"/>
        <v>2014</v>
      </c>
      <c r="E15" s="7" t="str">
        <f t="shared" si="2"/>
        <v>July</v>
      </c>
      <c r="F15" s="7" t="str">
        <f t="shared" si="3"/>
        <v>Quarter3</v>
      </c>
    </row>
    <row r="16" spans="2:14">
      <c r="B16" s="5">
        <v>41639</v>
      </c>
      <c r="C16" s="7">
        <f t="shared" si="0"/>
        <v>31</v>
      </c>
      <c r="D16" s="7" t="str">
        <f t="shared" si="1"/>
        <v>2013</v>
      </c>
      <c r="E16" s="7" t="str">
        <f t="shared" si="2"/>
        <v>December</v>
      </c>
      <c r="F16" s="7" t="str">
        <f t="shared" si="3"/>
        <v>Quarter4</v>
      </c>
    </row>
    <row r="17" spans="2:6">
      <c r="B17" s="5">
        <v>41851</v>
      </c>
      <c r="C17" s="7">
        <f t="shared" si="0"/>
        <v>31</v>
      </c>
      <c r="D17" s="7" t="str">
        <f t="shared" si="1"/>
        <v>2014</v>
      </c>
      <c r="E17" s="7" t="str">
        <f t="shared" si="2"/>
        <v>July</v>
      </c>
      <c r="F17" s="7" t="str">
        <f t="shared" si="3"/>
        <v>Quarter3</v>
      </c>
    </row>
    <row r="18" spans="2:6">
      <c r="B18" s="5">
        <v>42338</v>
      </c>
      <c r="C18" s="7">
        <f t="shared" si="0"/>
        <v>30</v>
      </c>
      <c r="D18" s="7" t="str">
        <f t="shared" si="1"/>
        <v>2015</v>
      </c>
      <c r="E18" s="7" t="str">
        <f t="shared" si="2"/>
        <v>November</v>
      </c>
      <c r="F18" s="7" t="str">
        <f t="shared" si="3"/>
        <v>Quarter4</v>
      </c>
    </row>
    <row r="19" spans="2:6">
      <c r="B19" s="5">
        <v>41729</v>
      </c>
      <c r="C19" s="7">
        <f t="shared" si="0"/>
        <v>31</v>
      </c>
      <c r="D19" s="7" t="str">
        <f t="shared" si="1"/>
        <v>2014</v>
      </c>
      <c r="E19" s="7" t="str">
        <f t="shared" si="2"/>
        <v>March</v>
      </c>
      <c r="F19" s="7" t="str">
        <f t="shared" si="3"/>
        <v>Quarter1</v>
      </c>
    </row>
    <row r="20" spans="2:6">
      <c r="B20" s="5">
        <v>43008</v>
      </c>
      <c r="C20" s="7">
        <f t="shared" si="0"/>
        <v>30</v>
      </c>
      <c r="D20" s="7" t="str">
        <f t="shared" si="1"/>
        <v>2017</v>
      </c>
      <c r="E20" s="7" t="str">
        <f t="shared" si="2"/>
        <v>September</v>
      </c>
      <c r="F20" s="7" t="str">
        <f t="shared" si="3"/>
        <v>Quarter3</v>
      </c>
    </row>
    <row r="21" spans="2:6">
      <c r="B21" s="5">
        <v>42551</v>
      </c>
      <c r="C21" s="7">
        <f t="shared" si="0"/>
        <v>30</v>
      </c>
      <c r="D21" s="7" t="str">
        <f t="shared" si="1"/>
        <v>2016</v>
      </c>
      <c r="E21" s="7" t="str">
        <f t="shared" si="2"/>
        <v>June</v>
      </c>
      <c r="F21" s="7" t="str">
        <f t="shared" si="3"/>
        <v>Quarter2</v>
      </c>
    </row>
    <row r="22" spans="2:6">
      <c r="B22" s="5">
        <v>42185</v>
      </c>
      <c r="C22" s="7">
        <f t="shared" si="0"/>
        <v>30</v>
      </c>
      <c r="D22" s="7" t="str">
        <f t="shared" si="1"/>
        <v>2015</v>
      </c>
      <c r="E22" s="7" t="str">
        <f t="shared" si="2"/>
        <v>June</v>
      </c>
      <c r="F22" s="7" t="str">
        <f t="shared" si="3"/>
        <v>Quarter2</v>
      </c>
    </row>
    <row r="23" spans="2:6">
      <c r="B23" s="5">
        <v>41882</v>
      </c>
      <c r="C23" s="7">
        <f t="shared" si="0"/>
        <v>31</v>
      </c>
      <c r="D23" s="7" t="str">
        <f t="shared" si="1"/>
        <v>2014</v>
      </c>
      <c r="E23" s="7" t="str">
        <f t="shared" si="2"/>
        <v>August</v>
      </c>
      <c r="F23" s="7" t="str">
        <f t="shared" si="3"/>
        <v>Quarter3</v>
      </c>
    </row>
    <row r="24" spans="2:6">
      <c r="B24" s="5">
        <v>42063</v>
      </c>
      <c r="C24" s="7">
        <f t="shared" si="0"/>
        <v>28</v>
      </c>
      <c r="D24" s="7" t="str">
        <f t="shared" si="1"/>
        <v>2015</v>
      </c>
      <c r="E24" s="7" t="str">
        <f t="shared" si="2"/>
        <v>February</v>
      </c>
      <c r="F24" s="7" t="str">
        <f t="shared" si="3"/>
        <v>Quarter1</v>
      </c>
    </row>
    <row r="25" spans="2:6">
      <c r="B25" s="5">
        <v>41882</v>
      </c>
      <c r="C25" s="7">
        <f t="shared" si="0"/>
        <v>31</v>
      </c>
      <c r="D25" s="7" t="str">
        <f t="shared" si="1"/>
        <v>2014</v>
      </c>
      <c r="E25" s="7" t="str">
        <f t="shared" si="2"/>
        <v>August</v>
      </c>
      <c r="F25" s="7" t="str">
        <f t="shared" si="3"/>
        <v>Quarter3</v>
      </c>
    </row>
    <row r="26" spans="2:6">
      <c r="B26" s="5">
        <v>42369</v>
      </c>
      <c r="C26" s="7">
        <f t="shared" si="0"/>
        <v>31</v>
      </c>
      <c r="D26" s="7" t="str">
        <f t="shared" si="1"/>
        <v>2015</v>
      </c>
      <c r="E26" s="7" t="str">
        <f t="shared" si="2"/>
        <v>December</v>
      </c>
      <c r="F26" s="7" t="str">
        <f t="shared" si="3"/>
        <v>Quarter4</v>
      </c>
    </row>
    <row r="27" spans="2:6">
      <c r="B27" s="5">
        <v>42369</v>
      </c>
      <c r="C27" s="7">
        <f t="shared" si="0"/>
        <v>31</v>
      </c>
      <c r="D27" s="7" t="str">
        <f t="shared" si="1"/>
        <v>2015</v>
      </c>
      <c r="E27" s="7" t="str">
        <f t="shared" si="2"/>
        <v>December</v>
      </c>
      <c r="F27" s="7" t="str">
        <f t="shared" si="3"/>
        <v>Quarter4</v>
      </c>
    </row>
    <row r="28" spans="2:6">
      <c r="B28" s="5">
        <v>42429</v>
      </c>
      <c r="C28" s="7">
        <f t="shared" si="0"/>
        <v>29</v>
      </c>
      <c r="D28" s="7" t="str">
        <f t="shared" si="1"/>
        <v>2016</v>
      </c>
      <c r="E28" s="7" t="str">
        <f t="shared" si="2"/>
        <v>February</v>
      </c>
      <c r="F28" s="7" t="str">
        <f t="shared" si="3"/>
        <v>Quarter1</v>
      </c>
    </row>
    <row r="29" spans="2:6">
      <c r="B29" s="5">
        <v>41729</v>
      </c>
      <c r="C29" s="7">
        <f t="shared" si="0"/>
        <v>31</v>
      </c>
      <c r="D29" s="7" t="str">
        <f t="shared" si="1"/>
        <v>2014</v>
      </c>
      <c r="E29" s="7" t="str">
        <f t="shared" si="2"/>
        <v>March</v>
      </c>
      <c r="F29" s="7" t="str">
        <f t="shared" si="3"/>
        <v>Quarter1</v>
      </c>
    </row>
    <row r="30" spans="2:6">
      <c r="B30" s="5">
        <v>42429</v>
      </c>
      <c r="C30" s="7">
        <f t="shared" si="0"/>
        <v>29</v>
      </c>
      <c r="D30" s="7" t="str">
        <f t="shared" si="1"/>
        <v>2016</v>
      </c>
      <c r="E30" s="7" t="str">
        <f t="shared" si="2"/>
        <v>February</v>
      </c>
      <c r="F30" s="7" t="str">
        <f t="shared" si="3"/>
        <v>Quarter1</v>
      </c>
    </row>
    <row r="31" spans="2:6">
      <c r="B31" s="5">
        <v>41851</v>
      </c>
      <c r="C31" s="7">
        <f t="shared" si="0"/>
        <v>31</v>
      </c>
      <c r="D31" s="7" t="str">
        <f t="shared" si="1"/>
        <v>2014</v>
      </c>
      <c r="E31" s="7" t="str">
        <f t="shared" si="2"/>
        <v>July</v>
      </c>
      <c r="F31" s="7" t="str">
        <f t="shared" si="3"/>
        <v>Quarter3</v>
      </c>
    </row>
    <row r="32" spans="2:6">
      <c r="B32" s="5">
        <v>41851</v>
      </c>
      <c r="C32" s="7">
        <f t="shared" si="0"/>
        <v>31</v>
      </c>
      <c r="D32" s="7" t="str">
        <f t="shared" si="1"/>
        <v>2014</v>
      </c>
      <c r="E32" s="7" t="str">
        <f t="shared" si="2"/>
        <v>July</v>
      </c>
      <c r="F32" s="7" t="str">
        <f t="shared" si="3"/>
        <v>Quarter3</v>
      </c>
    </row>
    <row r="33" spans="2:7">
      <c r="B33" s="5">
        <v>42338</v>
      </c>
      <c r="C33" s="7">
        <f t="shared" si="0"/>
        <v>30</v>
      </c>
      <c r="D33" s="7" t="str">
        <f t="shared" si="1"/>
        <v>2015</v>
      </c>
      <c r="E33" s="7" t="str">
        <f t="shared" si="2"/>
        <v>November</v>
      </c>
      <c r="F33" s="7" t="str">
        <f t="shared" si="3"/>
        <v>Quarter4</v>
      </c>
    </row>
    <row r="34" spans="2:7">
      <c r="B34" s="5">
        <v>42155</v>
      </c>
      <c r="C34" s="7">
        <f t="shared" si="0"/>
        <v>31</v>
      </c>
      <c r="D34" s="7" t="str">
        <f t="shared" si="1"/>
        <v>2015</v>
      </c>
      <c r="E34" s="7" t="str">
        <f t="shared" si="2"/>
        <v>May</v>
      </c>
      <c r="F34" s="7" t="str">
        <f t="shared" si="3"/>
        <v>Quarter2</v>
      </c>
    </row>
    <row r="35" spans="2:7">
      <c r="B35" s="5">
        <v>42400</v>
      </c>
      <c r="C35" s="7">
        <f t="shared" si="0"/>
        <v>31</v>
      </c>
      <c r="D35" s="7" t="str">
        <f t="shared" si="1"/>
        <v>2016</v>
      </c>
      <c r="E35" s="7" t="str">
        <f t="shared" si="2"/>
        <v>January</v>
      </c>
      <c r="F35" s="7" t="str">
        <f t="shared" si="3"/>
        <v>Quarter1</v>
      </c>
    </row>
    <row r="36" spans="2:7">
      <c r="B36" s="5">
        <v>41608</v>
      </c>
      <c r="C36" s="7">
        <f t="shared" si="0"/>
        <v>30</v>
      </c>
      <c r="D36" s="7" t="str">
        <f t="shared" si="1"/>
        <v>2013</v>
      </c>
      <c r="E36" s="7" t="str">
        <f t="shared" si="2"/>
        <v>November</v>
      </c>
      <c r="F36" s="7" t="str">
        <f t="shared" si="3"/>
        <v>Quarter4</v>
      </c>
    </row>
    <row r="37" spans="2:7">
      <c r="B37" s="5">
        <v>41608</v>
      </c>
      <c r="C37" s="7">
        <f t="shared" si="0"/>
        <v>30</v>
      </c>
      <c r="D37" s="7" t="str">
        <f t="shared" si="1"/>
        <v>2013</v>
      </c>
      <c r="E37" s="7" t="str">
        <f t="shared" si="2"/>
        <v>November</v>
      </c>
      <c r="F37" s="7" t="str">
        <f t="shared" si="3"/>
        <v>Quarter4</v>
      </c>
    </row>
    <row r="38" spans="2:7">
      <c r="B38" s="5">
        <v>41578</v>
      </c>
      <c r="C38" s="7">
        <f t="shared" si="0"/>
        <v>31</v>
      </c>
      <c r="D38" s="7" t="str">
        <f t="shared" si="1"/>
        <v>2013</v>
      </c>
      <c r="E38" s="7" t="str">
        <f t="shared" si="2"/>
        <v>October</v>
      </c>
      <c r="F38" s="7" t="str">
        <f t="shared" si="3"/>
        <v>Quarter4</v>
      </c>
      <c r="G38" s="17"/>
    </row>
    <row r="39" spans="2:7">
      <c r="B39" s="5">
        <v>41759</v>
      </c>
      <c r="C39" s="7">
        <f t="shared" si="0"/>
        <v>30</v>
      </c>
      <c r="D39" s="7" t="str">
        <f t="shared" si="1"/>
        <v>2014</v>
      </c>
      <c r="E39" s="7" t="str">
        <f t="shared" si="2"/>
        <v>April</v>
      </c>
      <c r="F39" s="7" t="str">
        <f t="shared" si="3"/>
        <v>Quarter2</v>
      </c>
    </row>
    <row r="40" spans="2:7">
      <c r="B40" s="5">
        <v>41547</v>
      </c>
      <c r="C40" s="7">
        <f t="shared" si="0"/>
        <v>30</v>
      </c>
      <c r="D40" s="7" t="str">
        <f t="shared" si="1"/>
        <v>2013</v>
      </c>
      <c r="E40" s="7" t="str">
        <f t="shared" si="2"/>
        <v>September</v>
      </c>
      <c r="F40" s="7" t="str">
        <f t="shared" si="3"/>
        <v>Quarter3</v>
      </c>
    </row>
    <row r="41" spans="2:7">
      <c r="B41" s="5">
        <v>41608</v>
      </c>
      <c r="C41" s="7">
        <f t="shared" si="0"/>
        <v>30</v>
      </c>
      <c r="D41" s="7" t="str">
        <f t="shared" si="1"/>
        <v>2013</v>
      </c>
      <c r="E41" s="7" t="str">
        <f t="shared" si="2"/>
        <v>November</v>
      </c>
      <c r="F41" s="7" t="str">
        <f t="shared" si="3"/>
        <v>Quarter4</v>
      </c>
    </row>
    <row r="42" spans="2:7">
      <c r="B42" s="5">
        <v>41608</v>
      </c>
      <c r="C42" s="7">
        <f t="shared" si="0"/>
        <v>30</v>
      </c>
      <c r="D42" s="7" t="str">
        <f t="shared" si="1"/>
        <v>2013</v>
      </c>
      <c r="E42" s="7" t="str">
        <f t="shared" si="2"/>
        <v>November</v>
      </c>
      <c r="F42" s="7" t="str">
        <f t="shared" si="3"/>
        <v>Quarter4</v>
      </c>
    </row>
    <row r="43" spans="2:7">
      <c r="B43" s="5">
        <v>41729</v>
      </c>
      <c r="C43" s="7">
        <f t="shared" si="0"/>
        <v>31</v>
      </c>
      <c r="D43" s="7" t="str">
        <f t="shared" si="1"/>
        <v>2014</v>
      </c>
      <c r="E43" s="7" t="str">
        <f t="shared" si="2"/>
        <v>March</v>
      </c>
      <c r="F43" s="7" t="str">
        <f t="shared" si="3"/>
        <v>Quarter1</v>
      </c>
    </row>
    <row r="44" spans="2:7">
      <c r="B44" s="5">
        <v>41820</v>
      </c>
      <c r="C44" s="7">
        <f t="shared" si="0"/>
        <v>30</v>
      </c>
      <c r="D44" s="7" t="str">
        <f t="shared" si="1"/>
        <v>2014</v>
      </c>
      <c r="E44" s="7" t="str">
        <f t="shared" si="2"/>
        <v>June</v>
      </c>
      <c r="F44" s="7" t="str">
        <f t="shared" si="3"/>
        <v>Quarter2</v>
      </c>
    </row>
    <row r="45" spans="2:7">
      <c r="B45" s="5">
        <v>41547</v>
      </c>
      <c r="C45" s="7">
        <f t="shared" si="0"/>
        <v>30</v>
      </c>
      <c r="D45" s="7" t="str">
        <f t="shared" si="1"/>
        <v>2013</v>
      </c>
      <c r="E45" s="7" t="str">
        <f t="shared" si="2"/>
        <v>September</v>
      </c>
      <c r="F45" s="7" t="str">
        <f t="shared" si="3"/>
        <v>Quarter3</v>
      </c>
    </row>
    <row r="46" spans="2:7">
      <c r="B46" s="5">
        <v>41912</v>
      </c>
      <c r="C46" s="7">
        <f t="shared" si="0"/>
        <v>30</v>
      </c>
      <c r="D46" s="7" t="str">
        <f t="shared" si="1"/>
        <v>2014</v>
      </c>
      <c r="E46" s="7" t="str">
        <f t="shared" si="2"/>
        <v>September</v>
      </c>
      <c r="F46" s="7" t="str">
        <f t="shared" si="3"/>
        <v>Quarter3</v>
      </c>
    </row>
    <row r="47" spans="2:7">
      <c r="B47" s="5">
        <v>42369</v>
      </c>
      <c r="C47" s="7">
        <f t="shared" si="0"/>
        <v>31</v>
      </c>
      <c r="D47" s="7" t="str">
        <f t="shared" si="1"/>
        <v>2015</v>
      </c>
      <c r="E47" s="7" t="str">
        <f t="shared" si="2"/>
        <v>December</v>
      </c>
      <c r="F47" s="7" t="str">
        <f t="shared" si="3"/>
        <v>Quarter4</v>
      </c>
    </row>
    <row r="48" spans="2:7">
      <c r="B48" s="5">
        <v>41729</v>
      </c>
      <c r="C48" s="7">
        <f t="shared" si="0"/>
        <v>31</v>
      </c>
      <c r="D48" s="7" t="str">
        <f t="shared" si="1"/>
        <v>2014</v>
      </c>
      <c r="E48" s="7" t="str">
        <f t="shared" si="2"/>
        <v>March</v>
      </c>
      <c r="F48" s="7" t="str">
        <f t="shared" si="3"/>
        <v>Quarter1</v>
      </c>
    </row>
    <row r="49" spans="2:6">
      <c r="B49" s="5">
        <v>41820</v>
      </c>
      <c r="C49" s="7">
        <f t="shared" si="0"/>
        <v>30</v>
      </c>
      <c r="D49" s="7" t="str">
        <f t="shared" si="1"/>
        <v>2014</v>
      </c>
      <c r="E49" s="7" t="str">
        <f t="shared" si="2"/>
        <v>June</v>
      </c>
      <c r="F49" s="7" t="str">
        <f t="shared" si="3"/>
        <v>Quarter2</v>
      </c>
    </row>
    <row r="50" spans="2:6">
      <c r="B50" s="5">
        <v>43281</v>
      </c>
      <c r="C50" s="7">
        <f t="shared" si="0"/>
        <v>30</v>
      </c>
      <c r="D50" s="7" t="str">
        <f t="shared" si="1"/>
        <v>2018</v>
      </c>
      <c r="E50" s="7" t="str">
        <f t="shared" si="2"/>
        <v>June</v>
      </c>
      <c r="F50" s="7" t="str">
        <f t="shared" si="3"/>
        <v>Quarter2</v>
      </c>
    </row>
    <row r="51" spans="2:6">
      <c r="B51" s="5">
        <v>41578</v>
      </c>
      <c r="C51" s="7">
        <f t="shared" si="0"/>
        <v>31</v>
      </c>
      <c r="D51" s="7" t="str">
        <f t="shared" si="1"/>
        <v>2013</v>
      </c>
      <c r="E51" s="7" t="str">
        <f t="shared" si="2"/>
        <v>October</v>
      </c>
      <c r="F51" s="7" t="str">
        <f t="shared" si="3"/>
        <v>Quarter4</v>
      </c>
    </row>
    <row r="52" spans="2:6">
      <c r="B52" s="5">
        <v>41608</v>
      </c>
      <c r="C52" s="7">
        <f t="shared" si="0"/>
        <v>30</v>
      </c>
      <c r="D52" s="7" t="str">
        <f t="shared" si="1"/>
        <v>2013</v>
      </c>
      <c r="E52" s="7" t="str">
        <f t="shared" si="2"/>
        <v>November</v>
      </c>
      <c r="F52" s="7" t="str">
        <f t="shared" si="3"/>
        <v>Quarter4</v>
      </c>
    </row>
    <row r="53" spans="2:6">
      <c r="B53" s="5">
        <v>42462</v>
      </c>
      <c r="C53" s="7">
        <f t="shared" si="0"/>
        <v>2</v>
      </c>
      <c r="D53" s="7" t="str">
        <f t="shared" si="1"/>
        <v>2016</v>
      </c>
      <c r="E53" s="7" t="str">
        <f t="shared" si="2"/>
        <v>April</v>
      </c>
      <c r="F53" s="7" t="str">
        <f t="shared" si="3"/>
        <v>Quarter2</v>
      </c>
    </row>
    <row r="54" spans="2:6">
      <c r="B54" s="5">
        <v>41820</v>
      </c>
      <c r="C54" s="7">
        <f t="shared" si="0"/>
        <v>30</v>
      </c>
      <c r="D54" s="7" t="str">
        <f t="shared" si="1"/>
        <v>2014</v>
      </c>
      <c r="E54" s="7" t="str">
        <f t="shared" si="2"/>
        <v>June</v>
      </c>
      <c r="F54" s="7" t="str">
        <f t="shared" si="3"/>
        <v>Quarter2</v>
      </c>
    </row>
    <row r="55" spans="2:6">
      <c r="B55" s="5">
        <v>41851</v>
      </c>
      <c r="C55" s="7">
        <f t="shared" si="0"/>
        <v>31</v>
      </c>
      <c r="D55" s="7" t="str">
        <f t="shared" si="1"/>
        <v>2014</v>
      </c>
      <c r="E55" s="7" t="str">
        <f t="shared" si="2"/>
        <v>July</v>
      </c>
      <c r="F55" s="7" t="str">
        <f t="shared" si="3"/>
        <v>Quarter3</v>
      </c>
    </row>
    <row r="56" spans="2:6">
      <c r="B56" s="5">
        <v>43008</v>
      </c>
      <c r="C56" s="7">
        <f t="shared" si="0"/>
        <v>30</v>
      </c>
      <c r="D56" s="7" t="str">
        <f t="shared" si="1"/>
        <v>2017</v>
      </c>
      <c r="E56" s="7" t="str">
        <f t="shared" si="2"/>
        <v>September</v>
      </c>
      <c r="F56" s="7" t="str">
        <f t="shared" si="3"/>
        <v>Quarter3</v>
      </c>
    </row>
    <row r="57" spans="2:6">
      <c r="B57" s="5">
        <v>41729</v>
      </c>
      <c r="C57" s="7">
        <f t="shared" si="0"/>
        <v>31</v>
      </c>
      <c r="D57" s="7" t="str">
        <f t="shared" si="1"/>
        <v>2014</v>
      </c>
      <c r="E57" s="7" t="str">
        <f t="shared" si="2"/>
        <v>March</v>
      </c>
      <c r="F57" s="7" t="str">
        <f t="shared" si="3"/>
        <v>Quarter1</v>
      </c>
    </row>
    <row r="58" spans="2:6">
      <c r="B58" s="5">
        <v>41729</v>
      </c>
      <c r="C58" s="7">
        <f t="shared" si="0"/>
        <v>31</v>
      </c>
      <c r="D58" s="7" t="str">
        <f t="shared" si="1"/>
        <v>2014</v>
      </c>
      <c r="E58" s="7" t="str">
        <f t="shared" si="2"/>
        <v>March</v>
      </c>
      <c r="F58" s="7" t="str">
        <f t="shared" si="3"/>
        <v>Quarter1</v>
      </c>
    </row>
    <row r="59" spans="2:6">
      <c r="B59" s="5">
        <v>41517</v>
      </c>
      <c r="C59" s="7">
        <f t="shared" si="0"/>
        <v>31</v>
      </c>
      <c r="D59" s="7" t="str">
        <f t="shared" si="1"/>
        <v>2013</v>
      </c>
      <c r="E59" s="7" t="str">
        <f t="shared" si="2"/>
        <v>August</v>
      </c>
      <c r="F59" s="7" t="str">
        <f t="shared" si="3"/>
        <v>Quarter3</v>
      </c>
    </row>
    <row r="60" spans="2:6">
      <c r="B60" s="5">
        <v>43008</v>
      </c>
      <c r="C60" s="7">
        <f t="shared" si="0"/>
        <v>30</v>
      </c>
      <c r="D60" s="7" t="str">
        <f t="shared" si="1"/>
        <v>2017</v>
      </c>
      <c r="E60" s="7" t="str">
        <f t="shared" si="2"/>
        <v>September</v>
      </c>
      <c r="F60" s="7" t="str">
        <f t="shared" si="3"/>
        <v>Quarter3</v>
      </c>
    </row>
    <row r="61" spans="2:6">
      <c r="B61" s="5">
        <v>42429</v>
      </c>
      <c r="C61" s="7">
        <f t="shared" si="0"/>
        <v>29</v>
      </c>
      <c r="D61" s="7" t="str">
        <f t="shared" si="1"/>
        <v>2016</v>
      </c>
      <c r="E61" s="7" t="str">
        <f t="shared" si="2"/>
        <v>February</v>
      </c>
      <c r="F61" s="7" t="str">
        <f t="shared" si="3"/>
        <v>Quarter1</v>
      </c>
    </row>
    <row r="62" spans="2:6">
      <c r="B62" s="5">
        <v>43008</v>
      </c>
      <c r="C62" s="7">
        <f t="shared" si="0"/>
        <v>30</v>
      </c>
      <c r="D62" s="7" t="str">
        <f t="shared" si="1"/>
        <v>2017</v>
      </c>
      <c r="E62" s="7" t="str">
        <f t="shared" si="2"/>
        <v>September</v>
      </c>
      <c r="F62" s="7" t="str">
        <f t="shared" si="3"/>
        <v>Quarter3</v>
      </c>
    </row>
    <row r="63" spans="2:6">
      <c r="B63" s="5">
        <v>42369</v>
      </c>
      <c r="C63" s="7">
        <f t="shared" si="0"/>
        <v>31</v>
      </c>
      <c r="D63" s="7" t="str">
        <f t="shared" si="1"/>
        <v>2015</v>
      </c>
      <c r="E63" s="7" t="str">
        <f t="shared" si="2"/>
        <v>December</v>
      </c>
      <c r="F63" s="7" t="str">
        <f t="shared" si="3"/>
        <v>Quarter4</v>
      </c>
    </row>
    <row r="64" spans="2:6">
      <c r="B64" s="5">
        <v>42155</v>
      </c>
      <c r="C64" s="7">
        <f t="shared" si="0"/>
        <v>31</v>
      </c>
      <c r="D64" s="7" t="str">
        <f t="shared" si="1"/>
        <v>2015</v>
      </c>
      <c r="E64" s="7" t="str">
        <f t="shared" si="2"/>
        <v>May</v>
      </c>
      <c r="F64" s="7" t="str">
        <f t="shared" si="3"/>
        <v>Quarter2</v>
      </c>
    </row>
    <row r="65" spans="2:6">
      <c r="B65" s="5">
        <v>42155</v>
      </c>
      <c r="C65" s="7">
        <f t="shared" si="0"/>
        <v>31</v>
      </c>
      <c r="D65" s="7" t="str">
        <f t="shared" si="1"/>
        <v>2015</v>
      </c>
      <c r="E65" s="7" t="str">
        <f t="shared" si="2"/>
        <v>May</v>
      </c>
      <c r="F65" s="7" t="str">
        <f t="shared" si="3"/>
        <v>Quarter2</v>
      </c>
    </row>
    <row r="66" spans="2:6">
      <c r="B66" s="5">
        <v>41547</v>
      </c>
      <c r="C66" s="7">
        <f t="shared" si="0"/>
        <v>30</v>
      </c>
      <c r="D66" s="7" t="str">
        <f t="shared" si="1"/>
        <v>2013</v>
      </c>
      <c r="E66" s="7" t="str">
        <f t="shared" si="2"/>
        <v>September</v>
      </c>
      <c r="F66" s="7" t="str">
        <f t="shared" si="3"/>
        <v>Quarter3</v>
      </c>
    </row>
    <row r="67" spans="2:6">
      <c r="B67" s="5">
        <v>42277</v>
      </c>
      <c r="C67" s="7">
        <f t="shared" si="0"/>
        <v>30</v>
      </c>
      <c r="D67" s="7" t="str">
        <f t="shared" si="1"/>
        <v>2015</v>
      </c>
      <c r="E67" s="7" t="str">
        <f t="shared" si="2"/>
        <v>September</v>
      </c>
      <c r="F67" s="7" t="str">
        <f t="shared" si="3"/>
        <v>Quarter3</v>
      </c>
    </row>
    <row r="68" spans="2:6">
      <c r="B68" s="5">
        <v>42490</v>
      </c>
      <c r="C68" s="7">
        <f t="shared" si="0"/>
        <v>30</v>
      </c>
      <c r="D68" s="7" t="str">
        <f t="shared" si="1"/>
        <v>2016</v>
      </c>
      <c r="E68" s="7" t="str">
        <f t="shared" si="2"/>
        <v>April</v>
      </c>
      <c r="F68" s="7" t="str">
        <f t="shared" si="3"/>
        <v>Quarter2</v>
      </c>
    </row>
    <row r="69" spans="2:6">
      <c r="B69" s="5">
        <v>42490</v>
      </c>
      <c r="C69" s="7">
        <f t="shared" ref="C69:C105" si="4">DAY(B69)</f>
        <v>30</v>
      </c>
      <c r="D69" s="7" t="str">
        <f t="shared" ref="D69:D105" si="5">TEXT(B69,"yyyy")</f>
        <v>2016</v>
      </c>
      <c r="E69" s="7" t="str">
        <f t="shared" ref="E69:E105" si="6">TEXT(B69,"mmmm")</f>
        <v>April</v>
      </c>
      <c r="F69" s="7" t="str">
        <f t="shared" ref="F69:F105" si="7">"Quarter"&amp;ROUNDUP(MONTH(B69)/3,0)</f>
        <v>Quarter2</v>
      </c>
    </row>
    <row r="70" spans="2:6">
      <c r="B70" s="5">
        <v>41729</v>
      </c>
      <c r="C70" s="7">
        <f t="shared" si="4"/>
        <v>31</v>
      </c>
      <c r="D70" s="7" t="str">
        <f t="shared" si="5"/>
        <v>2014</v>
      </c>
      <c r="E70" s="7" t="str">
        <f t="shared" si="6"/>
        <v>March</v>
      </c>
      <c r="F70" s="7" t="str">
        <f t="shared" si="7"/>
        <v>Quarter1</v>
      </c>
    </row>
    <row r="71" spans="2:6">
      <c r="B71" s="5">
        <v>41578</v>
      </c>
      <c r="C71" s="7">
        <f t="shared" si="4"/>
        <v>31</v>
      </c>
      <c r="D71" s="7" t="str">
        <f t="shared" si="5"/>
        <v>2013</v>
      </c>
      <c r="E71" s="7" t="str">
        <f t="shared" si="6"/>
        <v>October</v>
      </c>
      <c r="F71" s="7" t="str">
        <f t="shared" si="7"/>
        <v>Quarter4</v>
      </c>
    </row>
    <row r="72" spans="2:6">
      <c r="B72" s="5">
        <v>42094</v>
      </c>
      <c r="C72" s="7">
        <f t="shared" si="4"/>
        <v>31</v>
      </c>
      <c r="D72" s="7" t="str">
        <f t="shared" si="5"/>
        <v>2015</v>
      </c>
      <c r="E72" s="7" t="str">
        <f t="shared" si="6"/>
        <v>March</v>
      </c>
      <c r="F72" s="7" t="str">
        <f t="shared" si="7"/>
        <v>Quarter1</v>
      </c>
    </row>
    <row r="73" spans="2:6">
      <c r="B73" s="5">
        <v>41973</v>
      </c>
      <c r="C73" s="7">
        <f t="shared" si="4"/>
        <v>30</v>
      </c>
      <c r="D73" s="7" t="str">
        <f t="shared" si="5"/>
        <v>2014</v>
      </c>
      <c r="E73" s="7" t="str">
        <f t="shared" si="6"/>
        <v>November</v>
      </c>
      <c r="F73" s="7" t="str">
        <f t="shared" si="7"/>
        <v>Quarter4</v>
      </c>
    </row>
    <row r="74" spans="2:6">
      <c r="B74" s="5">
        <v>41973</v>
      </c>
      <c r="C74" s="7">
        <f t="shared" si="4"/>
        <v>30</v>
      </c>
      <c r="D74" s="7" t="str">
        <f t="shared" si="5"/>
        <v>2014</v>
      </c>
      <c r="E74" s="7" t="str">
        <f t="shared" si="6"/>
        <v>November</v>
      </c>
      <c r="F74" s="7" t="str">
        <f t="shared" si="7"/>
        <v>Quarter4</v>
      </c>
    </row>
    <row r="75" spans="2:6">
      <c r="B75" s="5">
        <v>41820</v>
      </c>
      <c r="C75" s="7">
        <f t="shared" si="4"/>
        <v>30</v>
      </c>
      <c r="D75" s="7" t="str">
        <f t="shared" si="5"/>
        <v>2014</v>
      </c>
      <c r="E75" s="7" t="str">
        <f t="shared" si="6"/>
        <v>June</v>
      </c>
      <c r="F75" s="7" t="str">
        <f t="shared" si="7"/>
        <v>Quarter2</v>
      </c>
    </row>
    <row r="76" spans="2:6">
      <c r="B76" s="5">
        <v>41759</v>
      </c>
      <c r="C76" s="7">
        <f t="shared" si="4"/>
        <v>30</v>
      </c>
      <c r="D76" s="7" t="str">
        <f t="shared" si="5"/>
        <v>2014</v>
      </c>
      <c r="E76" s="7" t="str">
        <f t="shared" si="6"/>
        <v>April</v>
      </c>
      <c r="F76" s="7" t="str">
        <f t="shared" si="7"/>
        <v>Quarter2</v>
      </c>
    </row>
    <row r="77" spans="2:6">
      <c r="B77" s="5">
        <v>42155</v>
      </c>
      <c r="C77" s="7">
        <f t="shared" si="4"/>
        <v>31</v>
      </c>
      <c r="D77" s="7" t="str">
        <f t="shared" si="5"/>
        <v>2015</v>
      </c>
      <c r="E77" s="7" t="str">
        <f t="shared" si="6"/>
        <v>May</v>
      </c>
      <c r="F77" s="7" t="str">
        <f t="shared" si="7"/>
        <v>Quarter2</v>
      </c>
    </row>
    <row r="78" spans="2:6">
      <c r="B78" s="5">
        <v>42369</v>
      </c>
      <c r="C78" s="7">
        <f t="shared" si="4"/>
        <v>31</v>
      </c>
      <c r="D78" s="7" t="str">
        <f t="shared" si="5"/>
        <v>2015</v>
      </c>
      <c r="E78" s="7" t="str">
        <f t="shared" si="6"/>
        <v>December</v>
      </c>
      <c r="F78" s="7" t="str">
        <f t="shared" si="7"/>
        <v>Quarter4</v>
      </c>
    </row>
    <row r="79" spans="2:6">
      <c r="B79" s="5">
        <v>41973</v>
      </c>
      <c r="C79" s="7">
        <f t="shared" si="4"/>
        <v>30</v>
      </c>
      <c r="D79" s="7" t="str">
        <f t="shared" si="5"/>
        <v>2014</v>
      </c>
      <c r="E79" s="7" t="str">
        <f t="shared" si="6"/>
        <v>November</v>
      </c>
      <c r="F79" s="7" t="str">
        <f t="shared" si="7"/>
        <v>Quarter4</v>
      </c>
    </row>
    <row r="80" spans="2:6">
      <c r="B80" s="5">
        <v>41973</v>
      </c>
      <c r="C80" s="7">
        <f t="shared" si="4"/>
        <v>30</v>
      </c>
      <c r="D80" s="7" t="str">
        <f t="shared" si="5"/>
        <v>2014</v>
      </c>
      <c r="E80" s="7" t="str">
        <f t="shared" si="6"/>
        <v>November</v>
      </c>
      <c r="F80" s="7" t="str">
        <f t="shared" si="7"/>
        <v>Quarter4</v>
      </c>
    </row>
    <row r="81" spans="2:6">
      <c r="B81" s="5">
        <v>41729</v>
      </c>
      <c r="C81" s="7">
        <f t="shared" si="4"/>
        <v>31</v>
      </c>
      <c r="D81" s="7" t="str">
        <f t="shared" si="5"/>
        <v>2014</v>
      </c>
      <c r="E81" s="7" t="str">
        <f t="shared" si="6"/>
        <v>March</v>
      </c>
      <c r="F81" s="7" t="str">
        <f t="shared" si="7"/>
        <v>Quarter1</v>
      </c>
    </row>
    <row r="82" spans="2:6">
      <c r="B82" s="5">
        <v>42462</v>
      </c>
      <c r="C82" s="7">
        <f t="shared" si="4"/>
        <v>2</v>
      </c>
      <c r="D82" s="7" t="str">
        <f t="shared" si="5"/>
        <v>2016</v>
      </c>
      <c r="E82" s="7" t="str">
        <f t="shared" si="6"/>
        <v>April</v>
      </c>
      <c r="F82" s="7" t="str">
        <f t="shared" si="7"/>
        <v>Quarter2</v>
      </c>
    </row>
    <row r="83" spans="2:6">
      <c r="B83" s="5">
        <v>41882</v>
      </c>
      <c r="C83" s="7">
        <f t="shared" si="4"/>
        <v>31</v>
      </c>
      <c r="D83" s="7" t="str">
        <f t="shared" si="5"/>
        <v>2014</v>
      </c>
      <c r="E83" s="7" t="str">
        <f t="shared" si="6"/>
        <v>August</v>
      </c>
      <c r="F83" s="7" t="str">
        <f t="shared" si="7"/>
        <v>Quarter3</v>
      </c>
    </row>
    <row r="84" spans="2:6">
      <c r="B84" s="5">
        <v>41729</v>
      </c>
      <c r="C84" s="7">
        <f t="shared" si="4"/>
        <v>31</v>
      </c>
      <c r="D84" s="7" t="str">
        <f t="shared" si="5"/>
        <v>2014</v>
      </c>
      <c r="E84" s="7" t="str">
        <f t="shared" si="6"/>
        <v>March</v>
      </c>
      <c r="F84" s="7" t="str">
        <f t="shared" si="7"/>
        <v>Quarter1</v>
      </c>
    </row>
    <row r="85" spans="2:6">
      <c r="B85" s="5">
        <v>41547</v>
      </c>
      <c r="C85" s="7">
        <f t="shared" si="4"/>
        <v>30</v>
      </c>
      <c r="D85" s="7" t="str">
        <f t="shared" si="5"/>
        <v>2013</v>
      </c>
      <c r="E85" s="7" t="str">
        <f t="shared" si="6"/>
        <v>September</v>
      </c>
      <c r="F85" s="7" t="str">
        <f t="shared" si="7"/>
        <v>Quarter3</v>
      </c>
    </row>
    <row r="86" spans="2:6">
      <c r="B86" s="5">
        <v>41639</v>
      </c>
      <c r="C86" s="7">
        <f t="shared" si="4"/>
        <v>31</v>
      </c>
      <c r="D86" s="7" t="str">
        <f t="shared" si="5"/>
        <v>2013</v>
      </c>
      <c r="E86" s="7" t="str">
        <f t="shared" si="6"/>
        <v>December</v>
      </c>
      <c r="F86" s="7" t="str">
        <f t="shared" si="7"/>
        <v>Quarter4</v>
      </c>
    </row>
    <row r="87" spans="2:6">
      <c r="B87" s="5">
        <v>41729</v>
      </c>
      <c r="C87" s="7">
        <f t="shared" si="4"/>
        <v>31</v>
      </c>
      <c r="D87" s="7" t="str">
        <f t="shared" si="5"/>
        <v>2014</v>
      </c>
      <c r="E87" s="7" t="str">
        <f t="shared" si="6"/>
        <v>March</v>
      </c>
      <c r="F87" s="7" t="str">
        <f t="shared" si="7"/>
        <v>Quarter1</v>
      </c>
    </row>
    <row r="88" spans="2:6">
      <c r="B88" s="5">
        <v>43008</v>
      </c>
      <c r="C88" s="7">
        <f t="shared" si="4"/>
        <v>30</v>
      </c>
      <c r="D88" s="7" t="str">
        <f t="shared" si="5"/>
        <v>2017</v>
      </c>
      <c r="E88" s="7" t="str">
        <f t="shared" si="6"/>
        <v>September</v>
      </c>
      <c r="F88" s="7" t="str">
        <f t="shared" si="7"/>
        <v>Quarter3</v>
      </c>
    </row>
    <row r="89" spans="2:6">
      <c r="B89" s="5">
        <v>41643</v>
      </c>
      <c r="C89" s="7">
        <f t="shared" si="4"/>
        <v>4</v>
      </c>
      <c r="D89" s="7" t="str">
        <f t="shared" si="5"/>
        <v>2014</v>
      </c>
      <c r="E89" s="7" t="str">
        <f t="shared" si="6"/>
        <v>January</v>
      </c>
      <c r="F89" s="7" t="str">
        <f t="shared" si="7"/>
        <v>Quarter1</v>
      </c>
    </row>
    <row r="90" spans="2:6">
      <c r="B90" s="5">
        <v>43008</v>
      </c>
      <c r="C90" s="7">
        <f t="shared" si="4"/>
        <v>30</v>
      </c>
      <c r="D90" s="7" t="str">
        <f t="shared" si="5"/>
        <v>2017</v>
      </c>
      <c r="E90" s="7" t="str">
        <f t="shared" si="6"/>
        <v>September</v>
      </c>
      <c r="F90" s="7" t="str">
        <f t="shared" si="7"/>
        <v>Quarter3</v>
      </c>
    </row>
    <row r="91" spans="2:6">
      <c r="B91" s="5">
        <v>41729</v>
      </c>
      <c r="C91" s="7">
        <f t="shared" si="4"/>
        <v>31</v>
      </c>
      <c r="D91" s="7" t="str">
        <f t="shared" si="5"/>
        <v>2014</v>
      </c>
      <c r="E91" s="7" t="str">
        <f t="shared" si="6"/>
        <v>March</v>
      </c>
      <c r="F91" s="7" t="str">
        <f t="shared" si="7"/>
        <v>Quarter1</v>
      </c>
    </row>
    <row r="92" spans="2:6">
      <c r="B92" s="5">
        <v>42277</v>
      </c>
      <c r="C92" s="7">
        <f t="shared" si="4"/>
        <v>30</v>
      </c>
      <c r="D92" s="7" t="str">
        <f t="shared" si="5"/>
        <v>2015</v>
      </c>
      <c r="E92" s="7" t="str">
        <f t="shared" si="6"/>
        <v>September</v>
      </c>
      <c r="F92" s="7" t="str">
        <f t="shared" si="7"/>
        <v>Quarter3</v>
      </c>
    </row>
    <row r="93" spans="2:6">
      <c r="B93" s="5">
        <v>41578</v>
      </c>
      <c r="C93" s="7">
        <f t="shared" si="4"/>
        <v>31</v>
      </c>
      <c r="D93" s="7" t="str">
        <f t="shared" si="5"/>
        <v>2013</v>
      </c>
      <c r="E93" s="7" t="str">
        <f t="shared" si="6"/>
        <v>October</v>
      </c>
      <c r="F93" s="7" t="str">
        <f t="shared" si="7"/>
        <v>Quarter4</v>
      </c>
    </row>
    <row r="94" spans="2:6">
      <c r="B94" s="5">
        <v>42735</v>
      </c>
      <c r="C94" s="7">
        <f t="shared" si="4"/>
        <v>31</v>
      </c>
      <c r="D94" s="7" t="str">
        <f t="shared" si="5"/>
        <v>2016</v>
      </c>
      <c r="E94" s="7" t="str">
        <f t="shared" si="6"/>
        <v>December</v>
      </c>
      <c r="F94" s="7" t="str">
        <f t="shared" si="7"/>
        <v>Quarter4</v>
      </c>
    </row>
    <row r="95" spans="2:6">
      <c r="B95" s="5">
        <v>41882</v>
      </c>
      <c r="C95" s="7">
        <f t="shared" si="4"/>
        <v>31</v>
      </c>
      <c r="D95" s="7" t="str">
        <f t="shared" si="5"/>
        <v>2014</v>
      </c>
      <c r="E95" s="7" t="str">
        <f t="shared" si="6"/>
        <v>August</v>
      </c>
      <c r="F95" s="7" t="str">
        <f t="shared" si="7"/>
        <v>Quarter3</v>
      </c>
    </row>
    <row r="96" spans="2:6">
      <c r="B96" s="5">
        <v>41639</v>
      </c>
      <c r="C96" s="7">
        <f t="shared" si="4"/>
        <v>31</v>
      </c>
      <c r="D96" s="7" t="str">
        <f t="shared" si="5"/>
        <v>2013</v>
      </c>
      <c r="E96" s="7" t="str">
        <f t="shared" si="6"/>
        <v>December</v>
      </c>
      <c r="F96" s="7" t="str">
        <f t="shared" si="7"/>
        <v>Quarter4</v>
      </c>
    </row>
    <row r="97" spans="2:6">
      <c r="B97" s="5">
        <v>42462</v>
      </c>
      <c r="C97" s="7">
        <f t="shared" si="4"/>
        <v>2</v>
      </c>
      <c r="D97" s="7" t="str">
        <f t="shared" si="5"/>
        <v>2016</v>
      </c>
      <c r="E97" s="7" t="str">
        <f t="shared" si="6"/>
        <v>April</v>
      </c>
      <c r="F97" s="7" t="str">
        <f t="shared" si="7"/>
        <v>Quarter2</v>
      </c>
    </row>
    <row r="98" spans="2:6">
      <c r="B98" s="5">
        <v>41547</v>
      </c>
      <c r="C98" s="7">
        <f t="shared" si="4"/>
        <v>30</v>
      </c>
      <c r="D98" s="7" t="str">
        <f t="shared" si="5"/>
        <v>2013</v>
      </c>
      <c r="E98" s="7" t="str">
        <f t="shared" si="6"/>
        <v>September</v>
      </c>
      <c r="F98" s="7" t="str">
        <f t="shared" si="7"/>
        <v>Quarter3</v>
      </c>
    </row>
    <row r="99" spans="2:6">
      <c r="B99" s="5">
        <v>43008</v>
      </c>
      <c r="C99" s="7">
        <f t="shared" si="4"/>
        <v>30</v>
      </c>
      <c r="D99" s="7" t="str">
        <f t="shared" si="5"/>
        <v>2017</v>
      </c>
      <c r="E99" s="7" t="str">
        <f t="shared" si="6"/>
        <v>September</v>
      </c>
      <c r="F99" s="7" t="str">
        <f t="shared" si="7"/>
        <v>Quarter3</v>
      </c>
    </row>
    <row r="100" spans="2:6">
      <c r="B100" s="5">
        <v>41639</v>
      </c>
      <c r="C100" s="7">
        <f t="shared" si="4"/>
        <v>31</v>
      </c>
      <c r="D100" s="7" t="str">
        <f t="shared" si="5"/>
        <v>2013</v>
      </c>
      <c r="E100" s="7" t="str">
        <f t="shared" si="6"/>
        <v>December</v>
      </c>
      <c r="F100" s="7" t="str">
        <f t="shared" si="7"/>
        <v>Quarter4</v>
      </c>
    </row>
    <row r="101" spans="2:6">
      <c r="B101" s="5">
        <v>42369</v>
      </c>
      <c r="C101" s="7">
        <f t="shared" si="4"/>
        <v>31</v>
      </c>
      <c r="D101" s="7" t="str">
        <f t="shared" si="5"/>
        <v>2015</v>
      </c>
      <c r="E101" s="7" t="str">
        <f t="shared" si="6"/>
        <v>December</v>
      </c>
      <c r="F101" s="7" t="str">
        <f t="shared" si="7"/>
        <v>Quarter4</v>
      </c>
    </row>
    <row r="102" spans="2:6">
      <c r="B102" s="5">
        <v>42522</v>
      </c>
      <c r="C102" s="7">
        <f t="shared" si="4"/>
        <v>1</v>
      </c>
      <c r="D102" s="7" t="str">
        <f t="shared" si="5"/>
        <v>2016</v>
      </c>
      <c r="E102" s="7" t="str">
        <f t="shared" si="6"/>
        <v>June</v>
      </c>
      <c r="F102" s="7" t="str">
        <f t="shared" si="7"/>
        <v>Quarter2</v>
      </c>
    </row>
    <row r="103" spans="2:6">
      <c r="B103" s="5">
        <v>42094</v>
      </c>
      <c r="C103" s="7">
        <f t="shared" si="4"/>
        <v>31</v>
      </c>
      <c r="D103" s="7" t="str">
        <f t="shared" si="5"/>
        <v>2015</v>
      </c>
      <c r="E103" s="7" t="str">
        <f t="shared" si="6"/>
        <v>March</v>
      </c>
      <c r="F103" s="7" t="str">
        <f t="shared" si="7"/>
        <v>Quarter1</v>
      </c>
    </row>
    <row r="104" spans="2:6">
      <c r="B104" s="5">
        <v>42369</v>
      </c>
      <c r="C104" s="7">
        <f t="shared" si="4"/>
        <v>31</v>
      </c>
      <c r="D104" s="7" t="str">
        <f t="shared" si="5"/>
        <v>2015</v>
      </c>
      <c r="E104" s="7" t="str">
        <f t="shared" si="6"/>
        <v>December</v>
      </c>
      <c r="F104" s="7" t="str">
        <f t="shared" si="7"/>
        <v>Quarter4</v>
      </c>
    </row>
    <row r="105" spans="2:6">
      <c r="B105" s="5">
        <v>41547</v>
      </c>
      <c r="C105" s="7">
        <f t="shared" si="4"/>
        <v>30</v>
      </c>
      <c r="D105" s="7" t="str">
        <f t="shared" si="5"/>
        <v>2013</v>
      </c>
      <c r="E105" s="7" t="str">
        <f t="shared" si="6"/>
        <v>September</v>
      </c>
      <c r="F105" s="7" t="str">
        <f t="shared" si="7"/>
        <v>Quarter3</v>
      </c>
    </row>
    <row r="106" spans="2:6">
      <c r="D106" s="7"/>
    </row>
  </sheetData>
  <customSheetViews>
    <customSheetView guid="{35868F84-30BB-46CE-8E91-DCBD494D63D4}" fitToPage="1" printArea="1" showRuler="0">
      <selection activeCell="G38" sqref="G38"/>
      <pageMargins left="0.75" right="0.75" top="1" bottom="1" header="0.5" footer="0.5"/>
      <pageSetup scale="96" fitToHeight="0" orientation="landscape" r:id="rId1"/>
      <headerFooter alignWithMargins="0"/>
    </customSheetView>
    <customSheetView guid="{24FA60FA-7D0B-436C-8ED0-796B3F3C5F35}" fitToPage="1" showRuler="0">
      <selection activeCell="G38" sqref="G38"/>
      <pageMargins left="0.75" right="0.75" top="1" bottom="1" header="0.5" footer="0.5"/>
      <pageSetup scale="96" fitToHeight="0" orientation="landscape" r:id="rId2"/>
      <headerFooter alignWithMargins="0"/>
    </customSheetView>
  </customSheetViews>
  <mergeCells count="1">
    <mergeCell ref="B1:N1"/>
  </mergeCells>
  <phoneticPr fontId="2" type="noConversion"/>
  <hyperlinks>
    <hyperlink ref="G38" location="TEXT!A1" display="TEXT Tab" xr:uid="{00000000-0004-0000-0500-000001000000}"/>
  </hyperlinks>
  <pageMargins left="0.75" right="0.75" top="1" bottom="1" header="0.5" footer="0.5"/>
  <pageSetup scale="96" fitToHeight="0" orientation="landscape"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51"/>
  </sheetPr>
  <dimension ref="A1:N218"/>
  <sheetViews>
    <sheetView workbookViewId="0">
      <selection activeCell="N18" sqref="N18"/>
    </sheetView>
  </sheetViews>
  <sheetFormatPr defaultRowHeight="13.2"/>
  <cols>
    <col min="2" max="2" width="11.44140625" bestFit="1" customWidth="1"/>
    <col min="3" max="3" width="22.21875" bestFit="1" customWidth="1"/>
    <col min="4" max="4" width="15.21875" customWidth="1"/>
    <col min="5" max="5" width="11" bestFit="1" customWidth="1"/>
    <col min="7" max="7" width="10.21875" bestFit="1" customWidth="1"/>
    <col min="8" max="8" width="13.21875" bestFit="1" customWidth="1"/>
    <col min="9" max="9" width="10.33203125" bestFit="1" customWidth="1"/>
    <col min="10" max="10" width="13.33203125" bestFit="1" customWidth="1"/>
    <col min="11" max="11" width="6.44140625" bestFit="1" customWidth="1"/>
    <col min="12" max="12" width="9.5546875" bestFit="1" customWidth="1"/>
    <col min="13" max="13" width="11.33203125" bestFit="1" customWidth="1"/>
    <col min="14" max="14" width="14" bestFit="1" customWidth="1"/>
    <col min="15" max="15" width="7.5546875" bestFit="1" customWidth="1"/>
    <col min="16" max="16" width="11.33203125" bestFit="1" customWidth="1"/>
    <col min="17" max="19" width="16.21875" bestFit="1" customWidth="1"/>
    <col min="20" max="20" width="19.88671875" bestFit="1" customWidth="1"/>
    <col min="21" max="21" width="18" bestFit="1" customWidth="1"/>
    <col min="22" max="29" width="16.21875" bestFit="1" customWidth="1"/>
    <col min="30" max="30" width="11.33203125" bestFit="1" customWidth="1"/>
  </cols>
  <sheetData>
    <row r="1" spans="1:14">
      <c r="A1" s="71" t="s">
        <v>448</v>
      </c>
      <c r="B1" s="71"/>
      <c r="C1" s="71"/>
      <c r="D1" s="71"/>
      <c r="E1" s="71"/>
    </row>
    <row r="2" spans="1:14" ht="13.8" thickBot="1">
      <c r="B2" s="13"/>
      <c r="D2" s="18"/>
    </row>
    <row r="3" spans="1:14" ht="14.4" thickTop="1" thickBot="1">
      <c r="A3" s="30" t="s">
        <v>39</v>
      </c>
      <c r="B3" s="8" t="s">
        <v>40</v>
      </c>
      <c r="C3" s="8" t="s">
        <v>41</v>
      </c>
      <c r="D3" s="8" t="s">
        <v>42</v>
      </c>
      <c r="E3" s="8" t="s">
        <v>43</v>
      </c>
      <c r="F3" s="8" t="s">
        <v>44</v>
      </c>
      <c r="G3" s="8" t="s">
        <v>45</v>
      </c>
      <c r="H3" s="8" t="s">
        <v>46</v>
      </c>
      <c r="I3" s="70" t="s">
        <v>513</v>
      </c>
    </row>
    <row r="4" spans="1:14" ht="13.8" thickTop="1">
      <c r="A4" s="31">
        <v>311587</v>
      </c>
      <c r="B4">
        <v>0</v>
      </c>
      <c r="C4" s="14" t="s">
        <v>47</v>
      </c>
      <c r="D4" s="14" t="s">
        <v>48</v>
      </c>
      <c r="E4" s="14" t="s">
        <v>49</v>
      </c>
      <c r="F4" s="27">
        <v>2</v>
      </c>
      <c r="G4" s="15">
        <v>40528</v>
      </c>
      <c r="H4" s="14" t="s">
        <v>50</v>
      </c>
      <c r="I4" s="48">
        <f>DAY(G4)</f>
        <v>16</v>
      </c>
    </row>
    <row r="5" spans="1:14">
      <c r="A5" s="31">
        <v>645109</v>
      </c>
      <c r="B5">
        <v>0</v>
      </c>
      <c r="C5" s="14" t="s">
        <v>51</v>
      </c>
      <c r="D5" s="14" t="s">
        <v>52</v>
      </c>
      <c r="E5" s="14" t="s">
        <v>49</v>
      </c>
      <c r="F5" s="27">
        <v>8</v>
      </c>
      <c r="G5" s="15">
        <v>40527</v>
      </c>
      <c r="H5" s="14" t="s">
        <v>53</v>
      </c>
      <c r="I5" s="48">
        <f t="shared" ref="I5:I68" si="0">DAY(G5)</f>
        <v>15</v>
      </c>
    </row>
    <row r="6" spans="1:14">
      <c r="A6" s="31">
        <v>645109</v>
      </c>
      <c r="B6">
        <v>0</v>
      </c>
      <c r="C6" s="14" t="s">
        <v>51</v>
      </c>
      <c r="D6" s="14" t="s">
        <v>52</v>
      </c>
      <c r="E6" s="14" t="s">
        <v>49</v>
      </c>
      <c r="F6" s="27">
        <v>8</v>
      </c>
      <c r="G6" s="15">
        <v>40528</v>
      </c>
      <c r="H6" s="14" t="s">
        <v>50</v>
      </c>
      <c r="I6" s="48">
        <f t="shared" si="0"/>
        <v>16</v>
      </c>
    </row>
    <row r="7" spans="1:14">
      <c r="A7" s="31">
        <v>835119</v>
      </c>
      <c r="B7">
        <v>0</v>
      </c>
      <c r="C7" s="14" t="s">
        <v>55</v>
      </c>
      <c r="D7" s="14" t="s">
        <v>54</v>
      </c>
      <c r="E7" s="14" t="s">
        <v>49</v>
      </c>
      <c r="F7" s="27">
        <v>5</v>
      </c>
      <c r="G7" s="15">
        <v>40527</v>
      </c>
      <c r="H7" s="14" t="s">
        <v>53</v>
      </c>
      <c r="I7" s="48">
        <f t="shared" si="0"/>
        <v>15</v>
      </c>
    </row>
    <row r="8" spans="1:14">
      <c r="A8" s="31">
        <v>921565</v>
      </c>
      <c r="B8">
        <v>0</v>
      </c>
      <c r="C8" s="14" t="s">
        <v>57</v>
      </c>
      <c r="D8" s="14" t="s">
        <v>56</v>
      </c>
      <c r="E8" s="14" t="s">
        <v>49</v>
      </c>
      <c r="F8" s="27">
        <v>8</v>
      </c>
      <c r="G8" s="15">
        <v>40528</v>
      </c>
      <c r="H8" s="14" t="s">
        <v>50</v>
      </c>
      <c r="I8" s="48">
        <f t="shared" si="0"/>
        <v>16</v>
      </c>
    </row>
    <row r="9" spans="1:14">
      <c r="A9" s="31">
        <v>904174</v>
      </c>
      <c r="B9">
        <v>0</v>
      </c>
      <c r="C9" s="14" t="s">
        <v>59</v>
      </c>
      <c r="D9" s="14" t="s">
        <v>48</v>
      </c>
      <c r="E9" s="14" t="s">
        <v>49</v>
      </c>
      <c r="F9" s="27">
        <v>4</v>
      </c>
      <c r="G9" s="15">
        <v>40528</v>
      </c>
      <c r="H9" s="14" t="s">
        <v>50</v>
      </c>
      <c r="I9" s="48">
        <f t="shared" si="0"/>
        <v>16</v>
      </c>
    </row>
    <row r="10" spans="1:14">
      <c r="A10" s="31">
        <v>108501</v>
      </c>
      <c r="B10">
        <v>0</v>
      </c>
      <c r="C10" s="14" t="s">
        <v>60</v>
      </c>
      <c r="D10" s="14" t="s">
        <v>54</v>
      </c>
      <c r="E10" s="14" t="s">
        <v>49</v>
      </c>
      <c r="F10" s="27">
        <v>3.5</v>
      </c>
      <c r="G10" s="15">
        <v>40527</v>
      </c>
      <c r="H10" s="14" t="s">
        <v>53</v>
      </c>
      <c r="I10" s="48">
        <f t="shared" si="0"/>
        <v>15</v>
      </c>
    </row>
    <row r="11" spans="1:14">
      <c r="A11" s="31">
        <v>806984</v>
      </c>
      <c r="B11">
        <v>0</v>
      </c>
      <c r="C11" s="14" t="s">
        <v>61</v>
      </c>
      <c r="D11" s="14" t="s">
        <v>58</v>
      </c>
      <c r="E11" s="14" t="s">
        <v>49</v>
      </c>
      <c r="F11" s="27">
        <v>8</v>
      </c>
      <c r="G11" s="15">
        <v>40528</v>
      </c>
      <c r="H11" s="14" t="s">
        <v>50</v>
      </c>
      <c r="I11" s="48">
        <f t="shared" si="0"/>
        <v>16</v>
      </c>
    </row>
    <row r="12" spans="1:14">
      <c r="A12" s="31">
        <v>605544</v>
      </c>
      <c r="B12">
        <v>0</v>
      </c>
      <c r="C12" s="14" t="s">
        <v>62</v>
      </c>
      <c r="D12" s="14" t="s">
        <v>52</v>
      </c>
      <c r="E12" s="14" t="s">
        <v>49</v>
      </c>
      <c r="F12" s="27">
        <v>8</v>
      </c>
      <c r="G12" s="15">
        <v>40527</v>
      </c>
      <c r="H12" s="14" t="s">
        <v>53</v>
      </c>
      <c r="I12" s="48">
        <f t="shared" si="0"/>
        <v>15</v>
      </c>
    </row>
    <row r="13" spans="1:14">
      <c r="A13" s="31">
        <v>261528</v>
      </c>
      <c r="B13">
        <v>0</v>
      </c>
      <c r="C13" s="14" t="s">
        <v>63</v>
      </c>
      <c r="D13" s="14" t="s">
        <v>58</v>
      </c>
      <c r="E13" s="14" t="s">
        <v>49</v>
      </c>
      <c r="F13" s="27">
        <v>8</v>
      </c>
      <c r="G13" s="15">
        <v>40527</v>
      </c>
      <c r="H13" s="14" t="s">
        <v>53</v>
      </c>
      <c r="I13" s="48">
        <f t="shared" si="0"/>
        <v>15</v>
      </c>
    </row>
    <row r="14" spans="1:14">
      <c r="A14" s="31">
        <v>261528</v>
      </c>
      <c r="B14">
        <v>0</v>
      </c>
      <c r="C14" s="14" t="s">
        <v>63</v>
      </c>
      <c r="D14" s="14" t="s">
        <v>58</v>
      </c>
      <c r="E14" s="14" t="s">
        <v>49</v>
      </c>
      <c r="F14" s="27">
        <v>8</v>
      </c>
      <c r="G14" s="15">
        <v>40528</v>
      </c>
      <c r="H14" s="14" t="s">
        <v>50</v>
      </c>
      <c r="I14" s="48">
        <f t="shared" si="0"/>
        <v>16</v>
      </c>
    </row>
    <row r="15" spans="1:14">
      <c r="A15" s="31">
        <v>682726</v>
      </c>
      <c r="B15">
        <v>0</v>
      </c>
      <c r="C15" s="14" t="s">
        <v>66</v>
      </c>
      <c r="D15" s="14" t="s">
        <v>48</v>
      </c>
      <c r="E15" s="14" t="s">
        <v>49</v>
      </c>
      <c r="F15" s="27">
        <v>1</v>
      </c>
      <c r="G15" s="15">
        <v>40527</v>
      </c>
      <c r="H15" s="14" t="s">
        <v>53</v>
      </c>
      <c r="I15" s="48">
        <f t="shared" si="0"/>
        <v>15</v>
      </c>
      <c r="M15" s="47" t="s">
        <v>514</v>
      </c>
      <c r="N15" t="s">
        <v>515</v>
      </c>
    </row>
    <row r="16" spans="1:14">
      <c r="A16" s="31">
        <v>682726</v>
      </c>
      <c r="B16">
        <v>0</v>
      </c>
      <c r="C16" s="14" t="s">
        <v>66</v>
      </c>
      <c r="D16" s="14" t="s">
        <v>48</v>
      </c>
      <c r="E16" s="14" t="s">
        <v>49</v>
      </c>
      <c r="F16" s="27">
        <v>1.5</v>
      </c>
      <c r="G16" s="15">
        <v>40528</v>
      </c>
      <c r="H16" s="14" t="s">
        <v>50</v>
      </c>
      <c r="I16" s="48">
        <f t="shared" si="0"/>
        <v>16</v>
      </c>
      <c r="M16" s="49">
        <v>3</v>
      </c>
      <c r="N16" s="48">
        <v>8</v>
      </c>
    </row>
    <row r="17" spans="1:14">
      <c r="A17" s="31">
        <v>268234</v>
      </c>
      <c r="B17">
        <v>0</v>
      </c>
      <c r="C17" s="14" t="s">
        <v>67</v>
      </c>
      <c r="D17" s="14" t="s">
        <v>48</v>
      </c>
      <c r="E17" s="14" t="s">
        <v>49</v>
      </c>
      <c r="F17" s="27">
        <v>1.5</v>
      </c>
      <c r="G17" s="15">
        <v>40527</v>
      </c>
      <c r="H17" s="14" t="s">
        <v>53</v>
      </c>
      <c r="I17" s="48">
        <f t="shared" si="0"/>
        <v>15</v>
      </c>
      <c r="M17" s="49">
        <v>4</v>
      </c>
      <c r="N17" s="48">
        <v>8</v>
      </c>
    </row>
    <row r="18" spans="1:14">
      <c r="A18" s="31">
        <v>537900</v>
      </c>
      <c r="B18">
        <v>0</v>
      </c>
      <c r="C18" s="14" t="s">
        <v>69</v>
      </c>
      <c r="D18" s="14" t="s">
        <v>48</v>
      </c>
      <c r="E18" s="14" t="s">
        <v>49</v>
      </c>
      <c r="F18" s="27">
        <v>2</v>
      </c>
      <c r="G18" s="15">
        <v>40527</v>
      </c>
      <c r="H18" s="14" t="s">
        <v>53</v>
      </c>
      <c r="I18" s="48">
        <f t="shared" si="0"/>
        <v>15</v>
      </c>
      <c r="M18" s="49">
        <v>5</v>
      </c>
      <c r="N18" s="48">
        <v>7</v>
      </c>
    </row>
    <row r="19" spans="1:14">
      <c r="A19" s="31">
        <v>935382</v>
      </c>
      <c r="B19">
        <v>0</v>
      </c>
      <c r="C19" s="14" t="s">
        <v>70</v>
      </c>
      <c r="D19" s="14" t="s">
        <v>48</v>
      </c>
      <c r="E19" s="14" t="s">
        <v>49</v>
      </c>
      <c r="F19" s="27">
        <v>3.5</v>
      </c>
      <c r="G19" s="15">
        <v>40527</v>
      </c>
      <c r="H19" s="14" t="s">
        <v>53</v>
      </c>
      <c r="I19" s="48">
        <f t="shared" si="0"/>
        <v>15</v>
      </c>
      <c r="M19" s="49">
        <v>6</v>
      </c>
      <c r="N19" s="48">
        <v>8</v>
      </c>
    </row>
    <row r="20" spans="1:14">
      <c r="A20" s="31">
        <v>602526</v>
      </c>
      <c r="B20">
        <v>0</v>
      </c>
      <c r="C20" s="14" t="s">
        <v>71</v>
      </c>
      <c r="D20" s="14" t="s">
        <v>48</v>
      </c>
      <c r="E20" s="14" t="s">
        <v>49</v>
      </c>
      <c r="F20" s="27">
        <v>2</v>
      </c>
      <c r="G20" s="15">
        <v>40527</v>
      </c>
      <c r="H20" s="14" t="s">
        <v>53</v>
      </c>
      <c r="I20" s="48">
        <f t="shared" si="0"/>
        <v>15</v>
      </c>
      <c r="M20" s="49">
        <v>7</v>
      </c>
      <c r="N20" s="48">
        <v>5</v>
      </c>
    </row>
    <row r="21" spans="1:14">
      <c r="A21" s="31">
        <v>624084</v>
      </c>
      <c r="B21">
        <v>0</v>
      </c>
      <c r="C21" s="14" t="s">
        <v>72</v>
      </c>
      <c r="D21" s="14" t="s">
        <v>48</v>
      </c>
      <c r="E21" s="14" t="s">
        <v>49</v>
      </c>
      <c r="F21" s="27">
        <v>1.25</v>
      </c>
      <c r="G21" s="15">
        <v>40528</v>
      </c>
      <c r="H21" s="14" t="s">
        <v>50</v>
      </c>
      <c r="I21" s="48">
        <f t="shared" si="0"/>
        <v>16</v>
      </c>
      <c r="M21" s="49">
        <v>10</v>
      </c>
      <c r="N21" s="48">
        <v>4</v>
      </c>
    </row>
    <row r="22" spans="1:14">
      <c r="A22" s="31">
        <v>341458</v>
      </c>
      <c r="B22">
        <v>0</v>
      </c>
      <c r="C22" s="14" t="s">
        <v>73</v>
      </c>
      <c r="D22" s="14" t="s">
        <v>58</v>
      </c>
      <c r="E22" s="14" t="s">
        <v>49</v>
      </c>
      <c r="F22" s="27">
        <v>8</v>
      </c>
      <c r="G22" s="15">
        <v>40528</v>
      </c>
      <c r="H22" s="14" t="s">
        <v>50</v>
      </c>
      <c r="I22" s="48">
        <f t="shared" si="0"/>
        <v>16</v>
      </c>
      <c r="M22" s="49">
        <v>11</v>
      </c>
      <c r="N22" s="48">
        <v>4</v>
      </c>
    </row>
    <row r="23" spans="1:14">
      <c r="A23" s="31">
        <v>674630</v>
      </c>
      <c r="B23">
        <v>0</v>
      </c>
      <c r="C23" s="14" t="s">
        <v>74</v>
      </c>
      <c r="D23" s="14" t="s">
        <v>48</v>
      </c>
      <c r="E23" s="14" t="s">
        <v>49</v>
      </c>
      <c r="F23" s="27">
        <v>2.75</v>
      </c>
      <c r="G23" s="15">
        <v>40528</v>
      </c>
      <c r="H23" s="14" t="s">
        <v>50</v>
      </c>
      <c r="I23" s="48">
        <f t="shared" si="0"/>
        <v>16</v>
      </c>
      <c r="M23" s="49">
        <v>12</v>
      </c>
      <c r="N23" s="48">
        <v>2</v>
      </c>
    </row>
    <row r="24" spans="1:14">
      <c r="A24" s="31">
        <v>674630</v>
      </c>
      <c r="B24">
        <v>0</v>
      </c>
      <c r="C24" s="14" t="s">
        <v>74</v>
      </c>
      <c r="D24" s="14" t="s">
        <v>54</v>
      </c>
      <c r="E24" s="14" t="s">
        <v>49</v>
      </c>
      <c r="F24" s="27">
        <v>1</v>
      </c>
      <c r="G24" s="15">
        <v>40528</v>
      </c>
      <c r="H24" s="14" t="s">
        <v>50</v>
      </c>
      <c r="I24" s="48">
        <f t="shared" si="0"/>
        <v>16</v>
      </c>
      <c r="M24" s="49">
        <v>13</v>
      </c>
      <c r="N24" s="48">
        <v>1</v>
      </c>
    </row>
    <row r="25" spans="1:14">
      <c r="A25" s="31">
        <v>752850</v>
      </c>
      <c r="B25">
        <v>0</v>
      </c>
      <c r="C25" s="14" t="s">
        <v>76</v>
      </c>
      <c r="D25" s="14" t="s">
        <v>54</v>
      </c>
      <c r="E25" s="14" t="s">
        <v>49</v>
      </c>
      <c r="F25" s="27">
        <v>1.25</v>
      </c>
      <c r="G25" s="15">
        <v>40527</v>
      </c>
      <c r="H25" s="14" t="s">
        <v>53</v>
      </c>
      <c r="I25" s="48">
        <f t="shared" si="0"/>
        <v>15</v>
      </c>
      <c r="M25" s="49">
        <v>14</v>
      </c>
      <c r="N25" s="48">
        <v>1</v>
      </c>
    </row>
    <row r="26" spans="1:14">
      <c r="A26" s="31">
        <v>951321</v>
      </c>
      <c r="B26">
        <v>1</v>
      </c>
      <c r="C26" s="14" t="s">
        <v>77</v>
      </c>
      <c r="D26" s="14" t="s">
        <v>48</v>
      </c>
      <c r="E26" s="14" t="s">
        <v>49</v>
      </c>
      <c r="F26" s="27">
        <v>8.75</v>
      </c>
      <c r="G26" s="15">
        <v>40529</v>
      </c>
      <c r="H26" s="14" t="s">
        <v>68</v>
      </c>
      <c r="I26" s="48">
        <f t="shared" si="0"/>
        <v>17</v>
      </c>
      <c r="M26" s="49">
        <v>15</v>
      </c>
      <c r="N26" s="48">
        <v>18</v>
      </c>
    </row>
    <row r="27" spans="1:14">
      <c r="A27" s="31">
        <v>311587</v>
      </c>
      <c r="B27">
        <v>0</v>
      </c>
      <c r="C27" s="14" t="s">
        <v>47</v>
      </c>
      <c r="D27" s="14" t="s">
        <v>56</v>
      </c>
      <c r="E27" s="14" t="s">
        <v>49</v>
      </c>
      <c r="F27" s="27">
        <v>4</v>
      </c>
      <c r="G27" s="15">
        <v>40529</v>
      </c>
      <c r="H27" s="14" t="s">
        <v>68</v>
      </c>
      <c r="I27" s="48">
        <f t="shared" si="0"/>
        <v>17</v>
      </c>
      <c r="M27" s="49">
        <v>16</v>
      </c>
      <c r="N27" s="48">
        <v>27</v>
      </c>
    </row>
    <row r="28" spans="1:14">
      <c r="A28" s="31">
        <v>140990</v>
      </c>
      <c r="B28">
        <v>0</v>
      </c>
      <c r="C28" s="14" t="s">
        <v>78</v>
      </c>
      <c r="D28" s="14" t="s">
        <v>48</v>
      </c>
      <c r="E28" s="14" t="s">
        <v>49</v>
      </c>
      <c r="F28" s="27">
        <v>2</v>
      </c>
      <c r="G28" s="15">
        <v>40540</v>
      </c>
      <c r="H28" s="14" t="s">
        <v>65</v>
      </c>
      <c r="I28" s="48">
        <f t="shared" si="0"/>
        <v>28</v>
      </c>
      <c r="M28" s="49">
        <v>17</v>
      </c>
      <c r="N28" s="48">
        <v>20</v>
      </c>
    </row>
    <row r="29" spans="1:14">
      <c r="A29" s="31">
        <v>883669</v>
      </c>
      <c r="B29">
        <v>0</v>
      </c>
      <c r="C29" s="14" t="s">
        <v>79</v>
      </c>
      <c r="D29" s="14" t="s">
        <v>58</v>
      </c>
      <c r="E29" s="14" t="s">
        <v>49</v>
      </c>
      <c r="F29" s="27">
        <v>4.75</v>
      </c>
      <c r="G29" s="15">
        <v>40534</v>
      </c>
      <c r="H29" s="14" t="s">
        <v>53</v>
      </c>
      <c r="I29" s="48">
        <f t="shared" si="0"/>
        <v>22</v>
      </c>
      <c r="M29" s="49">
        <v>20</v>
      </c>
      <c r="N29" s="48">
        <v>17</v>
      </c>
    </row>
    <row r="30" spans="1:14">
      <c r="A30" s="31">
        <v>733760</v>
      </c>
      <c r="B30">
        <v>0</v>
      </c>
      <c r="C30" s="14" t="s">
        <v>80</v>
      </c>
      <c r="D30" s="14" t="s">
        <v>48</v>
      </c>
      <c r="E30" s="14" t="s">
        <v>49</v>
      </c>
      <c r="F30" s="27">
        <v>3.5</v>
      </c>
      <c r="G30" s="15">
        <v>40532</v>
      </c>
      <c r="H30" s="14" t="s">
        <v>64</v>
      </c>
      <c r="I30" s="48">
        <f t="shared" si="0"/>
        <v>20</v>
      </c>
      <c r="M30" s="49">
        <v>21</v>
      </c>
      <c r="N30" s="48">
        <v>16</v>
      </c>
    </row>
    <row r="31" spans="1:14">
      <c r="A31" s="31">
        <v>474941</v>
      </c>
      <c r="B31">
        <v>0</v>
      </c>
      <c r="C31" s="14" t="s">
        <v>81</v>
      </c>
      <c r="D31" s="14" t="s">
        <v>48</v>
      </c>
      <c r="E31" s="14" t="s">
        <v>49</v>
      </c>
      <c r="F31" s="27">
        <v>2.5</v>
      </c>
      <c r="G31" s="15">
        <v>40534</v>
      </c>
      <c r="H31" s="14" t="s">
        <v>53</v>
      </c>
      <c r="I31" s="48">
        <f t="shared" si="0"/>
        <v>22</v>
      </c>
      <c r="M31" s="49">
        <v>22</v>
      </c>
      <c r="N31" s="48">
        <v>17</v>
      </c>
    </row>
    <row r="32" spans="1:14">
      <c r="A32" s="31">
        <v>474941</v>
      </c>
      <c r="B32">
        <v>0</v>
      </c>
      <c r="C32" s="14" t="s">
        <v>81</v>
      </c>
      <c r="D32" s="14" t="s">
        <v>48</v>
      </c>
      <c r="E32" s="14" t="s">
        <v>49</v>
      </c>
      <c r="F32" s="27">
        <v>1.5</v>
      </c>
      <c r="G32" s="15">
        <v>40540</v>
      </c>
      <c r="H32" s="14" t="s">
        <v>65</v>
      </c>
      <c r="I32" s="48">
        <f t="shared" si="0"/>
        <v>28</v>
      </c>
      <c r="M32" s="49">
        <v>23</v>
      </c>
      <c r="N32" s="48">
        <v>4</v>
      </c>
    </row>
    <row r="33" spans="1:14">
      <c r="A33" s="31">
        <v>615307</v>
      </c>
      <c r="B33">
        <v>0</v>
      </c>
      <c r="C33" s="14" t="s">
        <v>82</v>
      </c>
      <c r="D33" s="14" t="s">
        <v>48</v>
      </c>
      <c r="E33" s="14" t="s">
        <v>49</v>
      </c>
      <c r="F33" s="27">
        <v>4</v>
      </c>
      <c r="G33" s="15">
        <v>40529</v>
      </c>
      <c r="H33" s="14" t="s">
        <v>68</v>
      </c>
      <c r="I33" s="48">
        <f t="shared" si="0"/>
        <v>17</v>
      </c>
      <c r="M33" s="49">
        <v>28</v>
      </c>
      <c r="N33" s="48">
        <v>22</v>
      </c>
    </row>
    <row r="34" spans="1:14">
      <c r="A34" s="31">
        <v>144775</v>
      </c>
      <c r="B34">
        <v>0</v>
      </c>
      <c r="C34" s="14" t="s">
        <v>83</v>
      </c>
      <c r="D34" s="14" t="s">
        <v>48</v>
      </c>
      <c r="E34" s="14" t="s">
        <v>49</v>
      </c>
      <c r="F34" s="27">
        <v>2</v>
      </c>
      <c r="G34" s="15">
        <v>40540</v>
      </c>
      <c r="H34" s="14" t="s">
        <v>65</v>
      </c>
      <c r="I34" s="48">
        <f t="shared" si="0"/>
        <v>28</v>
      </c>
      <c r="M34" s="49">
        <v>29</v>
      </c>
      <c r="N34" s="48">
        <v>16</v>
      </c>
    </row>
    <row r="35" spans="1:14">
      <c r="A35" s="31">
        <v>54857</v>
      </c>
      <c r="B35">
        <v>0</v>
      </c>
      <c r="C35" s="14" t="s">
        <v>84</v>
      </c>
      <c r="D35" s="14" t="s">
        <v>48</v>
      </c>
      <c r="E35" s="14" t="s">
        <v>49</v>
      </c>
      <c r="F35" s="27">
        <v>1</v>
      </c>
      <c r="G35" s="15">
        <v>40533</v>
      </c>
      <c r="H35" s="14" t="s">
        <v>65</v>
      </c>
      <c r="I35" s="48">
        <f t="shared" si="0"/>
        <v>21</v>
      </c>
      <c r="M35" s="49">
        <v>30</v>
      </c>
      <c r="N35" s="48">
        <v>8</v>
      </c>
    </row>
    <row r="36" spans="1:14">
      <c r="A36" s="31">
        <v>969490</v>
      </c>
      <c r="B36">
        <v>0</v>
      </c>
      <c r="C36" s="14" t="s">
        <v>85</v>
      </c>
      <c r="D36" s="14" t="s">
        <v>54</v>
      </c>
      <c r="E36" s="14" t="s">
        <v>49</v>
      </c>
      <c r="F36" s="27">
        <v>3</v>
      </c>
      <c r="G36" s="15">
        <v>40533</v>
      </c>
      <c r="H36" s="14" t="s">
        <v>65</v>
      </c>
      <c r="I36" s="48">
        <f t="shared" si="0"/>
        <v>21</v>
      </c>
      <c r="M36" s="49" t="s">
        <v>476</v>
      </c>
      <c r="N36" s="48">
        <v>213</v>
      </c>
    </row>
    <row r="37" spans="1:14">
      <c r="A37" s="31">
        <v>969490</v>
      </c>
      <c r="B37">
        <v>0</v>
      </c>
      <c r="C37" s="14" t="s">
        <v>85</v>
      </c>
      <c r="D37" s="14" t="s">
        <v>58</v>
      </c>
      <c r="E37" s="14" t="s">
        <v>49</v>
      </c>
      <c r="F37" s="27">
        <v>8</v>
      </c>
      <c r="G37" s="15">
        <v>40534</v>
      </c>
      <c r="H37" s="14" t="s">
        <v>53</v>
      </c>
      <c r="I37" s="48">
        <f t="shared" si="0"/>
        <v>22</v>
      </c>
    </row>
    <row r="38" spans="1:14">
      <c r="A38" s="31">
        <v>579919</v>
      </c>
      <c r="B38">
        <v>0</v>
      </c>
      <c r="C38" s="14" t="s">
        <v>86</v>
      </c>
      <c r="D38" s="14" t="s">
        <v>58</v>
      </c>
      <c r="E38" s="14" t="s">
        <v>49</v>
      </c>
      <c r="F38" s="27">
        <v>2</v>
      </c>
      <c r="G38" s="15">
        <v>40534</v>
      </c>
      <c r="H38" s="14" t="s">
        <v>53</v>
      </c>
      <c r="I38" s="48">
        <f t="shared" si="0"/>
        <v>22</v>
      </c>
    </row>
    <row r="39" spans="1:14">
      <c r="A39" s="31">
        <v>599675</v>
      </c>
      <c r="B39">
        <v>0</v>
      </c>
      <c r="C39" s="14" t="s">
        <v>87</v>
      </c>
      <c r="D39" s="14" t="s">
        <v>48</v>
      </c>
      <c r="E39" s="14" t="s">
        <v>49</v>
      </c>
      <c r="F39" s="27">
        <v>2</v>
      </c>
      <c r="G39" s="15">
        <v>40534</v>
      </c>
      <c r="H39" s="14" t="s">
        <v>53</v>
      </c>
      <c r="I39" s="48">
        <f t="shared" si="0"/>
        <v>22</v>
      </c>
    </row>
    <row r="40" spans="1:14">
      <c r="A40" s="31">
        <v>625135</v>
      </c>
      <c r="B40">
        <v>0</v>
      </c>
      <c r="C40" s="14" t="s">
        <v>88</v>
      </c>
      <c r="D40" s="14" t="s">
        <v>48</v>
      </c>
      <c r="E40" s="14" t="s">
        <v>49</v>
      </c>
      <c r="F40" s="27">
        <v>1</v>
      </c>
      <c r="G40" s="15">
        <v>40540</v>
      </c>
      <c r="H40" s="14" t="s">
        <v>65</v>
      </c>
      <c r="I40" s="48">
        <f t="shared" si="0"/>
        <v>28</v>
      </c>
    </row>
    <row r="41" spans="1:14">
      <c r="A41" s="31">
        <v>664825</v>
      </c>
      <c r="B41">
        <v>0</v>
      </c>
      <c r="C41" s="14" t="s">
        <v>89</v>
      </c>
      <c r="D41" s="14" t="s">
        <v>58</v>
      </c>
      <c r="E41" s="14" t="s">
        <v>49</v>
      </c>
      <c r="F41" s="27">
        <v>8</v>
      </c>
      <c r="G41" s="15">
        <v>40542</v>
      </c>
      <c r="H41" s="14" t="s">
        <v>50</v>
      </c>
      <c r="I41" s="48">
        <f t="shared" si="0"/>
        <v>30</v>
      </c>
    </row>
    <row r="42" spans="1:14">
      <c r="A42" s="31">
        <v>664825</v>
      </c>
      <c r="B42">
        <v>0</v>
      </c>
      <c r="C42" s="14" t="s">
        <v>89</v>
      </c>
      <c r="D42" s="14" t="s">
        <v>58</v>
      </c>
      <c r="E42" s="14" t="s">
        <v>49</v>
      </c>
      <c r="F42" s="27">
        <v>6</v>
      </c>
      <c r="G42" s="15">
        <v>40541</v>
      </c>
      <c r="H42" s="14" t="s">
        <v>53</v>
      </c>
      <c r="I42" s="48">
        <f t="shared" si="0"/>
        <v>29</v>
      </c>
    </row>
    <row r="43" spans="1:14">
      <c r="A43" s="31">
        <v>459949</v>
      </c>
      <c r="B43">
        <v>0</v>
      </c>
      <c r="C43" s="14" t="s">
        <v>90</v>
      </c>
      <c r="D43" s="14" t="s">
        <v>48</v>
      </c>
      <c r="E43" s="14" t="s">
        <v>49</v>
      </c>
      <c r="F43" s="27">
        <v>2</v>
      </c>
      <c r="G43" s="15">
        <v>40529</v>
      </c>
      <c r="H43" s="14" t="s">
        <v>68</v>
      </c>
      <c r="I43" s="48">
        <f t="shared" si="0"/>
        <v>17</v>
      </c>
    </row>
    <row r="44" spans="1:14">
      <c r="A44" s="31">
        <v>375792</v>
      </c>
      <c r="B44">
        <v>0</v>
      </c>
      <c r="C44" s="14" t="s">
        <v>91</v>
      </c>
      <c r="D44" s="14" t="s">
        <v>56</v>
      </c>
      <c r="E44" s="14" t="s">
        <v>49</v>
      </c>
      <c r="F44" s="27">
        <v>4</v>
      </c>
      <c r="G44" s="15">
        <v>40532</v>
      </c>
      <c r="H44" s="14" t="s">
        <v>64</v>
      </c>
      <c r="I44" s="48">
        <f t="shared" si="0"/>
        <v>20</v>
      </c>
    </row>
    <row r="45" spans="1:14">
      <c r="A45" s="31">
        <v>459949</v>
      </c>
      <c r="B45">
        <v>0</v>
      </c>
      <c r="C45" s="14" t="s">
        <v>90</v>
      </c>
      <c r="D45" s="14" t="s">
        <v>54</v>
      </c>
      <c r="E45" s="14" t="s">
        <v>49</v>
      </c>
      <c r="F45" s="27">
        <v>8</v>
      </c>
      <c r="G45" s="15">
        <v>40546</v>
      </c>
      <c r="H45" s="14" t="s">
        <v>64</v>
      </c>
      <c r="I45" s="48">
        <f t="shared" si="0"/>
        <v>3</v>
      </c>
    </row>
    <row r="46" spans="1:14">
      <c r="A46" s="31">
        <v>459949</v>
      </c>
      <c r="B46">
        <v>0</v>
      </c>
      <c r="C46" s="14" t="s">
        <v>90</v>
      </c>
      <c r="D46" s="14" t="s">
        <v>54</v>
      </c>
      <c r="E46" s="14" t="s">
        <v>49</v>
      </c>
      <c r="F46" s="27">
        <v>4</v>
      </c>
      <c r="G46" s="15">
        <v>40547</v>
      </c>
      <c r="H46" s="14" t="s">
        <v>65</v>
      </c>
      <c r="I46" s="48">
        <f t="shared" si="0"/>
        <v>4</v>
      </c>
    </row>
    <row r="47" spans="1:14">
      <c r="A47" s="31">
        <v>869277</v>
      </c>
      <c r="B47">
        <v>0</v>
      </c>
      <c r="C47" s="14" t="s">
        <v>92</v>
      </c>
      <c r="D47" s="14" t="s">
        <v>58</v>
      </c>
      <c r="E47" s="14" t="s">
        <v>49</v>
      </c>
      <c r="F47" s="27">
        <v>8</v>
      </c>
      <c r="G47" s="15">
        <v>40541</v>
      </c>
      <c r="H47" s="14" t="s">
        <v>53</v>
      </c>
      <c r="I47" s="48">
        <f t="shared" si="0"/>
        <v>29</v>
      </c>
    </row>
    <row r="48" spans="1:14">
      <c r="A48" s="31">
        <v>389844</v>
      </c>
      <c r="B48">
        <v>0</v>
      </c>
      <c r="C48" s="14" t="s">
        <v>93</v>
      </c>
      <c r="D48" s="14" t="s">
        <v>58</v>
      </c>
      <c r="E48" s="14" t="s">
        <v>49</v>
      </c>
      <c r="F48" s="27">
        <v>2</v>
      </c>
      <c r="G48" s="15">
        <v>40534</v>
      </c>
      <c r="H48" s="14" t="s">
        <v>53</v>
      </c>
      <c r="I48" s="48">
        <f t="shared" si="0"/>
        <v>22</v>
      </c>
    </row>
    <row r="49" spans="1:9">
      <c r="A49" s="31">
        <v>389844</v>
      </c>
      <c r="B49">
        <v>0</v>
      </c>
      <c r="C49" s="14" t="s">
        <v>93</v>
      </c>
      <c r="D49" s="14" t="s">
        <v>58</v>
      </c>
      <c r="E49" s="14" t="s">
        <v>49</v>
      </c>
      <c r="F49" s="27">
        <v>8</v>
      </c>
      <c r="G49" s="15">
        <v>40535</v>
      </c>
      <c r="H49" s="14" t="s">
        <v>50</v>
      </c>
      <c r="I49" s="48">
        <f t="shared" si="0"/>
        <v>23</v>
      </c>
    </row>
    <row r="50" spans="1:9">
      <c r="A50" s="31">
        <v>873164</v>
      </c>
      <c r="B50">
        <v>0</v>
      </c>
      <c r="C50" s="14" t="s">
        <v>94</v>
      </c>
      <c r="D50" s="14" t="s">
        <v>58</v>
      </c>
      <c r="E50" s="14" t="s">
        <v>49</v>
      </c>
      <c r="F50" s="27">
        <v>3</v>
      </c>
      <c r="G50" s="15">
        <v>40540</v>
      </c>
      <c r="H50" s="14" t="s">
        <v>65</v>
      </c>
      <c r="I50" s="48">
        <f t="shared" si="0"/>
        <v>28</v>
      </c>
    </row>
    <row r="51" spans="1:9">
      <c r="A51" s="31">
        <v>935382</v>
      </c>
      <c r="B51">
        <v>0</v>
      </c>
      <c r="C51" s="14" t="s">
        <v>70</v>
      </c>
      <c r="D51" s="14" t="s">
        <v>58</v>
      </c>
      <c r="E51" s="14" t="s">
        <v>49</v>
      </c>
      <c r="F51" s="27">
        <v>8</v>
      </c>
      <c r="G51" s="15">
        <v>40542</v>
      </c>
      <c r="H51" s="14" t="s">
        <v>50</v>
      </c>
      <c r="I51" s="48">
        <f t="shared" si="0"/>
        <v>30</v>
      </c>
    </row>
    <row r="52" spans="1:9">
      <c r="A52" s="31">
        <v>935382</v>
      </c>
      <c r="B52">
        <v>0</v>
      </c>
      <c r="C52" s="14" t="s">
        <v>70</v>
      </c>
      <c r="D52" s="14" t="s">
        <v>58</v>
      </c>
      <c r="E52" s="14" t="s">
        <v>49</v>
      </c>
      <c r="F52" s="27">
        <v>8</v>
      </c>
      <c r="G52" s="15">
        <v>40541</v>
      </c>
      <c r="H52" s="14" t="s">
        <v>53</v>
      </c>
      <c r="I52" s="48">
        <f t="shared" si="0"/>
        <v>29</v>
      </c>
    </row>
    <row r="53" spans="1:9">
      <c r="A53" s="31">
        <v>555166</v>
      </c>
      <c r="B53">
        <v>0</v>
      </c>
      <c r="C53" s="14" t="s">
        <v>95</v>
      </c>
      <c r="D53" s="14" t="s">
        <v>58</v>
      </c>
      <c r="E53" s="14" t="s">
        <v>49</v>
      </c>
      <c r="F53" s="27">
        <v>8</v>
      </c>
      <c r="G53" s="15">
        <v>40534</v>
      </c>
      <c r="H53" s="14" t="s">
        <v>53</v>
      </c>
      <c r="I53" s="48">
        <f t="shared" si="0"/>
        <v>22</v>
      </c>
    </row>
    <row r="54" spans="1:9">
      <c r="A54" s="31">
        <v>555166</v>
      </c>
      <c r="B54">
        <v>0</v>
      </c>
      <c r="C54" s="14" t="s">
        <v>95</v>
      </c>
      <c r="D54" s="14" t="s">
        <v>58</v>
      </c>
      <c r="E54" s="14" t="s">
        <v>49</v>
      </c>
      <c r="F54" s="27">
        <v>6.25</v>
      </c>
      <c r="G54" s="15">
        <v>40533</v>
      </c>
      <c r="H54" s="14" t="s">
        <v>65</v>
      </c>
      <c r="I54" s="48">
        <f t="shared" si="0"/>
        <v>21</v>
      </c>
    </row>
    <row r="55" spans="1:9">
      <c r="A55" s="31">
        <v>555166</v>
      </c>
      <c r="B55">
        <v>0</v>
      </c>
      <c r="C55" s="14" t="s">
        <v>95</v>
      </c>
      <c r="D55" s="14" t="s">
        <v>56</v>
      </c>
      <c r="E55" s="14" t="s">
        <v>49</v>
      </c>
      <c r="F55" s="27">
        <v>4</v>
      </c>
      <c r="G55" s="15">
        <v>40529</v>
      </c>
      <c r="H55" s="14" t="s">
        <v>68</v>
      </c>
      <c r="I55" s="48">
        <f t="shared" si="0"/>
        <v>17</v>
      </c>
    </row>
    <row r="56" spans="1:9">
      <c r="A56" s="31">
        <v>503495</v>
      </c>
      <c r="B56">
        <v>0</v>
      </c>
      <c r="C56" s="14" t="s">
        <v>96</v>
      </c>
      <c r="D56" s="14" t="s">
        <v>48</v>
      </c>
      <c r="E56" s="14" t="s">
        <v>49</v>
      </c>
      <c r="F56" s="27">
        <v>2</v>
      </c>
      <c r="G56" s="15">
        <v>40532</v>
      </c>
      <c r="H56" s="14" t="s">
        <v>64</v>
      </c>
      <c r="I56" s="48">
        <f t="shared" si="0"/>
        <v>20</v>
      </c>
    </row>
    <row r="57" spans="1:9">
      <c r="A57" s="31">
        <v>503495</v>
      </c>
      <c r="B57">
        <v>0</v>
      </c>
      <c r="C57" s="14" t="s">
        <v>96</v>
      </c>
      <c r="D57" s="14" t="s">
        <v>48</v>
      </c>
      <c r="E57" s="14" t="s">
        <v>49</v>
      </c>
      <c r="F57" s="27">
        <v>8</v>
      </c>
      <c r="G57" s="15">
        <v>40534</v>
      </c>
      <c r="H57" s="14" t="s">
        <v>53</v>
      </c>
      <c r="I57" s="48">
        <f t="shared" si="0"/>
        <v>22</v>
      </c>
    </row>
    <row r="58" spans="1:9">
      <c r="A58" s="31">
        <v>935382</v>
      </c>
      <c r="B58">
        <v>0</v>
      </c>
      <c r="C58" s="14" t="s">
        <v>70</v>
      </c>
      <c r="D58" s="14" t="s">
        <v>58</v>
      </c>
      <c r="E58" s="14" t="s">
        <v>49</v>
      </c>
      <c r="F58" s="27">
        <v>8</v>
      </c>
      <c r="G58" s="15">
        <v>40540</v>
      </c>
      <c r="H58" s="14" t="s">
        <v>65</v>
      </c>
      <c r="I58" s="48">
        <f t="shared" si="0"/>
        <v>28</v>
      </c>
    </row>
    <row r="59" spans="1:9">
      <c r="A59" s="31">
        <v>35938</v>
      </c>
      <c r="B59">
        <v>0</v>
      </c>
      <c r="C59" s="14" t="s">
        <v>97</v>
      </c>
      <c r="D59" s="14" t="s">
        <v>48</v>
      </c>
      <c r="E59" s="14" t="s">
        <v>49</v>
      </c>
      <c r="F59" s="27">
        <v>2</v>
      </c>
      <c r="G59" s="15">
        <v>40529</v>
      </c>
      <c r="H59" s="14" t="s">
        <v>68</v>
      </c>
      <c r="I59" s="48">
        <f t="shared" si="0"/>
        <v>17</v>
      </c>
    </row>
    <row r="60" spans="1:9">
      <c r="A60" s="31">
        <v>162126</v>
      </c>
      <c r="B60">
        <v>0</v>
      </c>
      <c r="C60" s="14" t="s">
        <v>98</v>
      </c>
      <c r="D60" s="14" t="s">
        <v>48</v>
      </c>
      <c r="E60" s="14" t="s">
        <v>49</v>
      </c>
      <c r="F60" s="27">
        <v>3</v>
      </c>
      <c r="G60" s="15">
        <v>40532</v>
      </c>
      <c r="H60" s="14" t="s">
        <v>64</v>
      </c>
      <c r="I60" s="48">
        <f t="shared" si="0"/>
        <v>20</v>
      </c>
    </row>
    <row r="61" spans="1:9">
      <c r="A61" s="31">
        <v>453743</v>
      </c>
      <c r="B61">
        <v>0</v>
      </c>
      <c r="C61" s="14" t="s">
        <v>99</v>
      </c>
      <c r="D61" s="14" t="s">
        <v>54</v>
      </c>
      <c r="E61" s="14" t="s">
        <v>49</v>
      </c>
      <c r="F61" s="27">
        <v>3.25</v>
      </c>
      <c r="G61" s="15">
        <v>40532</v>
      </c>
      <c r="H61" s="14" t="s">
        <v>64</v>
      </c>
      <c r="I61" s="48">
        <f t="shared" si="0"/>
        <v>20</v>
      </c>
    </row>
    <row r="62" spans="1:9">
      <c r="A62" s="31">
        <v>674630</v>
      </c>
      <c r="B62">
        <v>0</v>
      </c>
      <c r="C62" s="14" t="s">
        <v>74</v>
      </c>
      <c r="D62" s="14" t="s">
        <v>58</v>
      </c>
      <c r="E62" s="14" t="s">
        <v>49</v>
      </c>
      <c r="F62" s="27">
        <v>8</v>
      </c>
      <c r="G62" s="15">
        <v>40532</v>
      </c>
      <c r="H62" s="14" t="s">
        <v>64</v>
      </c>
      <c r="I62" s="48">
        <f t="shared" si="0"/>
        <v>20</v>
      </c>
    </row>
    <row r="63" spans="1:9">
      <c r="A63" s="31">
        <v>422727</v>
      </c>
      <c r="B63">
        <v>0</v>
      </c>
      <c r="C63" s="14" t="s">
        <v>100</v>
      </c>
      <c r="D63" s="14" t="s">
        <v>56</v>
      </c>
      <c r="E63" s="14" t="s">
        <v>49</v>
      </c>
      <c r="F63" s="27">
        <v>8</v>
      </c>
      <c r="G63" s="15">
        <v>40533</v>
      </c>
      <c r="H63" s="14" t="s">
        <v>65</v>
      </c>
      <c r="I63" s="48">
        <f t="shared" si="0"/>
        <v>21</v>
      </c>
    </row>
    <row r="64" spans="1:9">
      <c r="A64" s="31">
        <v>820836</v>
      </c>
      <c r="B64">
        <v>0</v>
      </c>
      <c r="C64" s="14" t="s">
        <v>101</v>
      </c>
      <c r="D64" s="14" t="s">
        <v>56</v>
      </c>
      <c r="E64" s="14" t="s">
        <v>49</v>
      </c>
      <c r="F64" s="27">
        <v>4</v>
      </c>
      <c r="G64" s="15">
        <v>40529</v>
      </c>
      <c r="H64" s="14" t="s">
        <v>68</v>
      </c>
      <c r="I64" s="48">
        <f t="shared" si="0"/>
        <v>17</v>
      </c>
    </row>
    <row r="65" spans="1:9">
      <c r="A65" s="31">
        <v>647912</v>
      </c>
      <c r="B65">
        <v>0</v>
      </c>
      <c r="C65" s="14" t="s">
        <v>102</v>
      </c>
      <c r="D65" s="14" t="s">
        <v>48</v>
      </c>
      <c r="E65" s="14" t="s">
        <v>49</v>
      </c>
      <c r="F65" s="27">
        <v>2.5</v>
      </c>
      <c r="G65" s="15">
        <v>40529</v>
      </c>
      <c r="H65" s="14" t="s">
        <v>68</v>
      </c>
      <c r="I65" s="48">
        <f t="shared" si="0"/>
        <v>17</v>
      </c>
    </row>
    <row r="66" spans="1:9">
      <c r="A66" s="31">
        <v>363618</v>
      </c>
      <c r="B66">
        <v>0</v>
      </c>
      <c r="C66" s="14" t="s">
        <v>103</v>
      </c>
      <c r="D66" s="14" t="s">
        <v>48</v>
      </c>
      <c r="E66" s="14" t="s">
        <v>49</v>
      </c>
      <c r="F66" s="27">
        <v>1</v>
      </c>
      <c r="G66" s="15">
        <v>40533</v>
      </c>
      <c r="H66" s="14" t="s">
        <v>65</v>
      </c>
      <c r="I66" s="48">
        <f t="shared" si="0"/>
        <v>21</v>
      </c>
    </row>
    <row r="67" spans="1:9">
      <c r="A67" s="31">
        <v>309284</v>
      </c>
      <c r="B67">
        <v>0</v>
      </c>
      <c r="C67" s="14" t="s">
        <v>104</v>
      </c>
      <c r="D67" s="14" t="s">
        <v>48</v>
      </c>
      <c r="E67" s="14" t="s">
        <v>49</v>
      </c>
      <c r="F67" s="27">
        <v>8</v>
      </c>
      <c r="G67" s="15">
        <v>40532</v>
      </c>
      <c r="H67" s="14" t="s">
        <v>64</v>
      </c>
      <c r="I67" s="48">
        <f t="shared" si="0"/>
        <v>20</v>
      </c>
    </row>
    <row r="68" spans="1:9">
      <c r="A68" s="31">
        <v>694606</v>
      </c>
      <c r="B68">
        <v>0</v>
      </c>
      <c r="C68" s="14" t="s">
        <v>105</v>
      </c>
      <c r="D68" s="14" t="s">
        <v>48</v>
      </c>
      <c r="E68" s="14" t="s">
        <v>49</v>
      </c>
      <c r="F68" s="27">
        <v>0.75</v>
      </c>
      <c r="G68" s="15">
        <v>40532</v>
      </c>
      <c r="H68" s="14" t="s">
        <v>64</v>
      </c>
      <c r="I68" s="48">
        <f t="shared" si="0"/>
        <v>20</v>
      </c>
    </row>
    <row r="69" spans="1:9">
      <c r="A69" s="31">
        <v>694606</v>
      </c>
      <c r="B69">
        <v>0</v>
      </c>
      <c r="C69" s="14" t="s">
        <v>105</v>
      </c>
      <c r="D69" s="14" t="s">
        <v>48</v>
      </c>
      <c r="E69" s="14" t="s">
        <v>49</v>
      </c>
      <c r="F69" s="27">
        <v>0.5</v>
      </c>
      <c r="G69" s="15">
        <v>40541</v>
      </c>
      <c r="H69" s="14" t="s">
        <v>53</v>
      </c>
      <c r="I69" s="48">
        <f t="shared" ref="I69:I132" si="1">DAY(G69)</f>
        <v>29</v>
      </c>
    </row>
    <row r="70" spans="1:9">
      <c r="A70" s="31">
        <v>942722</v>
      </c>
      <c r="B70">
        <v>0</v>
      </c>
      <c r="C70" s="14" t="s">
        <v>106</v>
      </c>
      <c r="D70" s="14" t="s">
        <v>48</v>
      </c>
      <c r="E70" s="14" t="s">
        <v>49</v>
      </c>
      <c r="F70" s="27">
        <v>1</v>
      </c>
      <c r="G70" s="15">
        <v>40533</v>
      </c>
      <c r="H70" s="14" t="s">
        <v>65</v>
      </c>
      <c r="I70" s="48">
        <f t="shared" si="1"/>
        <v>21</v>
      </c>
    </row>
    <row r="71" spans="1:9">
      <c r="A71" s="31">
        <v>689783</v>
      </c>
      <c r="B71">
        <v>0</v>
      </c>
      <c r="C71" s="14" t="s">
        <v>107</v>
      </c>
      <c r="D71" s="14" t="s">
        <v>48</v>
      </c>
      <c r="E71" s="14" t="s">
        <v>49</v>
      </c>
      <c r="F71" s="27">
        <v>3</v>
      </c>
      <c r="G71" s="15">
        <v>40541</v>
      </c>
      <c r="H71" s="14" t="s">
        <v>53</v>
      </c>
      <c r="I71" s="48">
        <f t="shared" si="1"/>
        <v>29</v>
      </c>
    </row>
    <row r="72" spans="1:9">
      <c r="A72" s="31">
        <v>572634</v>
      </c>
      <c r="B72">
        <v>0</v>
      </c>
      <c r="C72" s="14" t="s">
        <v>108</v>
      </c>
      <c r="D72" s="14" t="s">
        <v>54</v>
      </c>
      <c r="E72" s="14" t="s">
        <v>49</v>
      </c>
      <c r="F72" s="27">
        <v>8</v>
      </c>
      <c r="G72" s="15">
        <v>40529</v>
      </c>
      <c r="H72" s="14" t="s">
        <v>68</v>
      </c>
      <c r="I72" s="48">
        <f t="shared" si="1"/>
        <v>17</v>
      </c>
    </row>
    <row r="73" spans="1:9">
      <c r="A73" s="31">
        <v>572634</v>
      </c>
      <c r="B73">
        <v>0</v>
      </c>
      <c r="C73" s="14" t="s">
        <v>108</v>
      </c>
      <c r="D73" s="14" t="s">
        <v>52</v>
      </c>
      <c r="E73" s="14" t="s">
        <v>49</v>
      </c>
      <c r="F73" s="27">
        <v>8</v>
      </c>
      <c r="G73" s="15">
        <v>40532</v>
      </c>
      <c r="H73" s="14" t="s">
        <v>64</v>
      </c>
      <c r="I73" s="48">
        <f t="shared" si="1"/>
        <v>20</v>
      </c>
    </row>
    <row r="74" spans="1:9">
      <c r="A74" s="31">
        <v>572634</v>
      </c>
      <c r="B74">
        <v>0</v>
      </c>
      <c r="C74" s="14" t="s">
        <v>108</v>
      </c>
      <c r="D74" s="14" t="s">
        <v>52</v>
      </c>
      <c r="E74" s="14" t="s">
        <v>49</v>
      </c>
      <c r="F74" s="27">
        <v>8</v>
      </c>
      <c r="G74" s="15">
        <v>40533</v>
      </c>
      <c r="H74" s="14" t="s">
        <v>65</v>
      </c>
      <c r="I74" s="48">
        <f t="shared" si="1"/>
        <v>21</v>
      </c>
    </row>
    <row r="75" spans="1:9">
      <c r="A75" s="31">
        <v>572634</v>
      </c>
      <c r="B75">
        <v>0</v>
      </c>
      <c r="C75" s="14" t="s">
        <v>108</v>
      </c>
      <c r="D75" s="14" t="s">
        <v>52</v>
      </c>
      <c r="E75" s="14" t="s">
        <v>49</v>
      </c>
      <c r="F75" s="27">
        <v>8</v>
      </c>
      <c r="G75" s="15">
        <v>40534</v>
      </c>
      <c r="H75" s="14" t="s">
        <v>53</v>
      </c>
      <c r="I75" s="48">
        <f t="shared" si="1"/>
        <v>22</v>
      </c>
    </row>
    <row r="76" spans="1:9">
      <c r="A76" s="31">
        <v>53568</v>
      </c>
      <c r="B76">
        <v>0</v>
      </c>
      <c r="C76" s="14" t="s">
        <v>109</v>
      </c>
      <c r="D76" s="14" t="s">
        <v>58</v>
      </c>
      <c r="E76" s="14" t="s">
        <v>49</v>
      </c>
      <c r="F76" s="27">
        <v>8</v>
      </c>
      <c r="G76" s="15">
        <v>40542</v>
      </c>
      <c r="H76" s="14" t="s">
        <v>50</v>
      </c>
      <c r="I76" s="48">
        <f t="shared" si="1"/>
        <v>30</v>
      </c>
    </row>
    <row r="77" spans="1:9">
      <c r="A77" s="31">
        <v>341458</v>
      </c>
      <c r="B77">
        <v>0</v>
      </c>
      <c r="C77" s="14" t="s">
        <v>73</v>
      </c>
      <c r="D77" s="14" t="s">
        <v>58</v>
      </c>
      <c r="E77" s="14" t="s">
        <v>49</v>
      </c>
      <c r="F77" s="27">
        <v>8</v>
      </c>
      <c r="G77" s="15">
        <v>40542</v>
      </c>
      <c r="H77" s="14" t="s">
        <v>50</v>
      </c>
      <c r="I77" s="48">
        <f t="shared" si="1"/>
        <v>30</v>
      </c>
    </row>
    <row r="78" spans="1:9">
      <c r="A78" s="31">
        <v>645109</v>
      </c>
      <c r="B78">
        <v>0</v>
      </c>
      <c r="C78" s="14" t="s">
        <v>51</v>
      </c>
      <c r="D78" s="14" t="s">
        <v>58</v>
      </c>
      <c r="E78" s="14" t="s">
        <v>49</v>
      </c>
      <c r="F78" s="27">
        <v>4</v>
      </c>
      <c r="G78" s="15">
        <v>40533</v>
      </c>
      <c r="H78" s="14" t="s">
        <v>65</v>
      </c>
      <c r="I78" s="48">
        <f t="shared" si="1"/>
        <v>21</v>
      </c>
    </row>
    <row r="79" spans="1:9">
      <c r="A79" s="31">
        <v>645109</v>
      </c>
      <c r="B79">
        <v>0</v>
      </c>
      <c r="C79" s="14" t="s">
        <v>51</v>
      </c>
      <c r="D79" s="14" t="s">
        <v>58</v>
      </c>
      <c r="E79" s="14" t="s">
        <v>49</v>
      </c>
      <c r="F79" s="27">
        <v>8</v>
      </c>
      <c r="G79" s="15">
        <v>40534</v>
      </c>
      <c r="H79" s="14" t="s">
        <v>53</v>
      </c>
      <c r="I79" s="48">
        <f t="shared" si="1"/>
        <v>22</v>
      </c>
    </row>
    <row r="80" spans="1:9">
      <c r="A80" s="31">
        <v>645109</v>
      </c>
      <c r="B80">
        <v>0</v>
      </c>
      <c r="C80" s="14" t="s">
        <v>51</v>
      </c>
      <c r="D80" s="14" t="s">
        <v>58</v>
      </c>
      <c r="E80" s="14" t="s">
        <v>49</v>
      </c>
      <c r="F80" s="27">
        <v>8</v>
      </c>
      <c r="G80" s="15">
        <v>40535</v>
      </c>
      <c r="H80" s="14" t="s">
        <v>50</v>
      </c>
      <c r="I80" s="48">
        <f t="shared" si="1"/>
        <v>23</v>
      </c>
    </row>
    <row r="81" spans="1:9">
      <c r="A81" s="31">
        <v>309793</v>
      </c>
      <c r="B81">
        <v>0</v>
      </c>
      <c r="C81" s="14" t="s">
        <v>110</v>
      </c>
      <c r="D81" s="14" t="s">
        <v>56</v>
      </c>
      <c r="E81" s="14" t="s">
        <v>49</v>
      </c>
      <c r="F81" s="27">
        <v>2</v>
      </c>
      <c r="G81" s="15">
        <v>40534</v>
      </c>
      <c r="H81" s="14" t="s">
        <v>53</v>
      </c>
      <c r="I81" s="48">
        <f t="shared" si="1"/>
        <v>22</v>
      </c>
    </row>
    <row r="82" spans="1:9">
      <c r="A82" s="31">
        <v>689074</v>
      </c>
      <c r="B82">
        <v>0</v>
      </c>
      <c r="C82" s="14" t="s">
        <v>111</v>
      </c>
      <c r="D82" s="14" t="s">
        <v>58</v>
      </c>
      <c r="E82" s="14" t="s">
        <v>49</v>
      </c>
      <c r="F82" s="27">
        <v>8</v>
      </c>
      <c r="G82" s="15">
        <v>40540</v>
      </c>
      <c r="H82" s="14" t="s">
        <v>65</v>
      </c>
      <c r="I82" s="48">
        <f t="shared" si="1"/>
        <v>28</v>
      </c>
    </row>
    <row r="83" spans="1:9">
      <c r="A83" s="31">
        <v>689074</v>
      </c>
      <c r="B83">
        <v>0</v>
      </c>
      <c r="C83" s="14" t="s">
        <v>111</v>
      </c>
      <c r="D83" s="14" t="s">
        <v>58</v>
      </c>
      <c r="E83" s="14" t="s">
        <v>49</v>
      </c>
      <c r="F83" s="27">
        <v>8</v>
      </c>
      <c r="G83" s="15">
        <v>40541</v>
      </c>
      <c r="H83" s="14" t="s">
        <v>53</v>
      </c>
      <c r="I83" s="48">
        <f t="shared" si="1"/>
        <v>29</v>
      </c>
    </row>
    <row r="84" spans="1:9">
      <c r="A84" s="31">
        <v>689074</v>
      </c>
      <c r="B84">
        <v>0</v>
      </c>
      <c r="C84" s="14" t="s">
        <v>111</v>
      </c>
      <c r="D84" s="14" t="s">
        <v>58</v>
      </c>
      <c r="E84" s="14" t="s">
        <v>49</v>
      </c>
      <c r="F84" s="27">
        <v>8</v>
      </c>
      <c r="G84" s="15">
        <v>40542</v>
      </c>
      <c r="H84" s="14" t="s">
        <v>50</v>
      </c>
      <c r="I84" s="48">
        <f t="shared" si="1"/>
        <v>30</v>
      </c>
    </row>
    <row r="85" spans="1:9">
      <c r="A85" s="31">
        <v>609303</v>
      </c>
      <c r="B85">
        <v>1</v>
      </c>
      <c r="C85" s="14" t="s">
        <v>112</v>
      </c>
      <c r="D85" s="14" t="s">
        <v>58</v>
      </c>
      <c r="E85" s="14" t="s">
        <v>49</v>
      </c>
      <c r="F85" s="27">
        <v>8</v>
      </c>
      <c r="G85" s="15">
        <v>40540</v>
      </c>
      <c r="H85" s="14" t="s">
        <v>65</v>
      </c>
      <c r="I85" s="48">
        <f t="shared" si="1"/>
        <v>28</v>
      </c>
    </row>
    <row r="86" spans="1:9">
      <c r="A86" s="31">
        <v>185450</v>
      </c>
      <c r="B86">
        <v>0</v>
      </c>
      <c r="C86" s="14" t="s">
        <v>113</v>
      </c>
      <c r="D86" s="14" t="s">
        <v>58</v>
      </c>
      <c r="E86" s="14" t="s">
        <v>49</v>
      </c>
      <c r="F86" s="27">
        <v>4</v>
      </c>
      <c r="G86" s="15">
        <v>40533</v>
      </c>
      <c r="H86" s="14" t="s">
        <v>65</v>
      </c>
      <c r="I86" s="48">
        <f t="shared" si="1"/>
        <v>21</v>
      </c>
    </row>
    <row r="87" spans="1:9">
      <c r="A87" s="31">
        <v>525099</v>
      </c>
      <c r="B87">
        <v>0</v>
      </c>
      <c r="C87" s="14" t="s">
        <v>114</v>
      </c>
      <c r="D87" s="14" t="s">
        <v>58</v>
      </c>
      <c r="E87" s="14" t="s">
        <v>49</v>
      </c>
      <c r="F87" s="27">
        <v>8</v>
      </c>
      <c r="G87" s="15">
        <v>40532</v>
      </c>
      <c r="H87" s="14" t="s">
        <v>64</v>
      </c>
      <c r="I87" s="48">
        <f t="shared" si="1"/>
        <v>20</v>
      </c>
    </row>
    <row r="88" spans="1:9">
      <c r="A88" s="31">
        <v>217327</v>
      </c>
      <c r="B88">
        <v>0</v>
      </c>
      <c r="C88" s="14" t="s">
        <v>115</v>
      </c>
      <c r="D88" s="14" t="s">
        <v>58</v>
      </c>
      <c r="E88" s="14" t="s">
        <v>49</v>
      </c>
      <c r="F88" s="27">
        <v>8</v>
      </c>
      <c r="G88" s="15">
        <v>40529</v>
      </c>
      <c r="H88" s="14" t="s">
        <v>68</v>
      </c>
      <c r="I88" s="48">
        <f t="shared" si="1"/>
        <v>17</v>
      </c>
    </row>
    <row r="89" spans="1:9">
      <c r="A89" s="31">
        <v>585545</v>
      </c>
      <c r="B89">
        <v>0</v>
      </c>
      <c r="C89" s="14" t="s">
        <v>116</v>
      </c>
      <c r="D89" s="14" t="s">
        <v>58</v>
      </c>
      <c r="E89" s="14" t="s">
        <v>49</v>
      </c>
      <c r="F89" s="27">
        <v>8</v>
      </c>
      <c r="G89" s="15">
        <v>40540</v>
      </c>
      <c r="H89" s="14" t="s">
        <v>65</v>
      </c>
      <c r="I89" s="48">
        <f t="shared" si="1"/>
        <v>28</v>
      </c>
    </row>
    <row r="90" spans="1:9">
      <c r="A90" s="31">
        <v>853351</v>
      </c>
      <c r="B90">
        <v>0</v>
      </c>
      <c r="C90" s="14" t="s">
        <v>117</v>
      </c>
      <c r="D90" s="14" t="s">
        <v>48</v>
      </c>
      <c r="E90" s="14" t="s">
        <v>49</v>
      </c>
      <c r="F90" s="27">
        <v>2</v>
      </c>
      <c r="G90" s="15">
        <v>40532</v>
      </c>
      <c r="H90" s="14" t="s">
        <v>64</v>
      </c>
      <c r="I90" s="48">
        <f t="shared" si="1"/>
        <v>20</v>
      </c>
    </row>
    <row r="91" spans="1:9">
      <c r="A91" s="31">
        <v>853351</v>
      </c>
      <c r="B91">
        <v>0</v>
      </c>
      <c r="C91" s="14" t="s">
        <v>117</v>
      </c>
      <c r="D91" s="14" t="s">
        <v>48</v>
      </c>
      <c r="E91" s="14" t="s">
        <v>49</v>
      </c>
      <c r="F91" s="27">
        <v>4</v>
      </c>
      <c r="G91" s="15">
        <v>40529</v>
      </c>
      <c r="H91" s="14" t="s">
        <v>68</v>
      </c>
      <c r="I91" s="48">
        <f t="shared" si="1"/>
        <v>17</v>
      </c>
    </row>
    <row r="92" spans="1:9">
      <c r="A92" s="31">
        <v>853351</v>
      </c>
      <c r="B92">
        <v>0</v>
      </c>
      <c r="C92" s="14" t="s">
        <v>117</v>
      </c>
      <c r="D92" s="14" t="s">
        <v>58</v>
      </c>
      <c r="E92" s="14" t="s">
        <v>49</v>
      </c>
      <c r="F92" s="27">
        <v>8</v>
      </c>
      <c r="G92" s="15">
        <v>40533</v>
      </c>
      <c r="H92" s="14" t="s">
        <v>65</v>
      </c>
      <c r="I92" s="48">
        <f t="shared" si="1"/>
        <v>21</v>
      </c>
    </row>
    <row r="93" spans="1:9">
      <c r="A93" s="31">
        <v>972886</v>
      </c>
      <c r="B93">
        <v>0</v>
      </c>
      <c r="C93" s="14" t="s">
        <v>118</v>
      </c>
      <c r="D93" s="14" t="s">
        <v>48</v>
      </c>
      <c r="E93" s="14" t="s">
        <v>49</v>
      </c>
      <c r="F93" s="27">
        <v>1</v>
      </c>
      <c r="G93" s="15">
        <v>40532</v>
      </c>
      <c r="H93" s="14" t="s">
        <v>64</v>
      </c>
      <c r="I93" s="48">
        <f t="shared" si="1"/>
        <v>20</v>
      </c>
    </row>
    <row r="94" spans="1:9">
      <c r="A94" s="31">
        <v>934035</v>
      </c>
      <c r="B94">
        <v>0</v>
      </c>
      <c r="C94" s="14" t="s">
        <v>119</v>
      </c>
      <c r="D94" s="14" t="s">
        <v>54</v>
      </c>
      <c r="E94" s="14" t="s">
        <v>49</v>
      </c>
      <c r="F94" s="27">
        <v>4</v>
      </c>
      <c r="G94" s="15">
        <v>40547</v>
      </c>
      <c r="H94" s="14" t="s">
        <v>65</v>
      </c>
      <c r="I94" s="48">
        <f t="shared" si="1"/>
        <v>4</v>
      </c>
    </row>
    <row r="95" spans="1:9">
      <c r="A95" s="31">
        <v>459949</v>
      </c>
      <c r="B95">
        <v>0</v>
      </c>
      <c r="C95" s="14" t="s">
        <v>90</v>
      </c>
      <c r="D95" s="14" t="s">
        <v>54</v>
      </c>
      <c r="E95" s="14" t="s">
        <v>49</v>
      </c>
      <c r="F95" s="27">
        <v>5</v>
      </c>
      <c r="G95" s="15">
        <v>40547</v>
      </c>
      <c r="H95" s="14" t="s">
        <v>65</v>
      </c>
      <c r="I95" s="48">
        <f t="shared" si="1"/>
        <v>4</v>
      </c>
    </row>
    <row r="96" spans="1:9">
      <c r="A96" s="31">
        <v>459949</v>
      </c>
      <c r="B96">
        <v>0</v>
      </c>
      <c r="C96" s="14" t="s">
        <v>90</v>
      </c>
      <c r="D96" s="14" t="s">
        <v>54</v>
      </c>
      <c r="E96" s="14" t="s">
        <v>49</v>
      </c>
      <c r="F96" s="27">
        <v>-4</v>
      </c>
      <c r="G96" s="15">
        <v>40547</v>
      </c>
      <c r="H96" s="14" t="s">
        <v>65</v>
      </c>
      <c r="I96" s="48">
        <f t="shared" si="1"/>
        <v>4</v>
      </c>
    </row>
    <row r="97" spans="1:9">
      <c r="A97" s="31">
        <v>459949</v>
      </c>
      <c r="B97">
        <v>0</v>
      </c>
      <c r="C97" s="14" t="s">
        <v>90</v>
      </c>
      <c r="D97" s="14" t="s">
        <v>54</v>
      </c>
      <c r="E97" s="14" t="s">
        <v>49</v>
      </c>
      <c r="F97" s="27">
        <v>3</v>
      </c>
      <c r="G97" s="15">
        <v>40548</v>
      </c>
      <c r="H97" s="14" t="s">
        <v>53</v>
      </c>
      <c r="I97" s="48">
        <f t="shared" si="1"/>
        <v>5</v>
      </c>
    </row>
    <row r="98" spans="1:9">
      <c r="A98" s="31">
        <v>377203</v>
      </c>
      <c r="B98">
        <v>0</v>
      </c>
      <c r="C98" s="14" t="s">
        <v>120</v>
      </c>
      <c r="D98" s="14" t="s">
        <v>48</v>
      </c>
      <c r="E98" s="14" t="s">
        <v>49</v>
      </c>
      <c r="F98" s="27">
        <v>1</v>
      </c>
      <c r="G98" s="15">
        <v>40546</v>
      </c>
      <c r="H98" s="14" t="s">
        <v>64</v>
      </c>
      <c r="I98" s="48">
        <f t="shared" si="1"/>
        <v>3</v>
      </c>
    </row>
    <row r="99" spans="1:9">
      <c r="A99" s="31">
        <v>728279</v>
      </c>
      <c r="B99">
        <v>0</v>
      </c>
      <c r="C99" s="14" t="s">
        <v>121</v>
      </c>
      <c r="D99" s="14" t="s">
        <v>58</v>
      </c>
      <c r="E99" s="14" t="s">
        <v>49</v>
      </c>
      <c r="F99" s="27">
        <v>7</v>
      </c>
      <c r="G99" s="15">
        <v>40549</v>
      </c>
      <c r="H99" s="14" t="s">
        <v>50</v>
      </c>
      <c r="I99" s="48">
        <f t="shared" si="1"/>
        <v>6</v>
      </c>
    </row>
    <row r="100" spans="1:9">
      <c r="A100" s="31">
        <v>642295</v>
      </c>
      <c r="B100">
        <v>0</v>
      </c>
      <c r="C100" s="14" t="s">
        <v>122</v>
      </c>
      <c r="D100" s="14" t="s">
        <v>54</v>
      </c>
      <c r="E100" s="14" t="s">
        <v>49</v>
      </c>
      <c r="F100" s="27">
        <v>8</v>
      </c>
      <c r="G100" s="15">
        <v>40550</v>
      </c>
      <c r="H100" s="14" t="s">
        <v>68</v>
      </c>
      <c r="I100" s="48">
        <f t="shared" si="1"/>
        <v>7</v>
      </c>
    </row>
    <row r="101" spans="1:9">
      <c r="A101" s="31">
        <v>624084</v>
      </c>
      <c r="B101">
        <v>0</v>
      </c>
      <c r="C101" s="14" t="s">
        <v>72</v>
      </c>
      <c r="D101" s="14" t="s">
        <v>48</v>
      </c>
      <c r="E101" s="14" t="s">
        <v>49</v>
      </c>
      <c r="F101" s="27">
        <v>-1.25</v>
      </c>
      <c r="G101" s="15">
        <v>40528</v>
      </c>
      <c r="H101" s="14" t="s">
        <v>50</v>
      </c>
      <c r="I101" s="48">
        <f t="shared" si="1"/>
        <v>16</v>
      </c>
    </row>
    <row r="102" spans="1:9">
      <c r="A102" s="31">
        <v>624084</v>
      </c>
      <c r="B102">
        <v>0</v>
      </c>
      <c r="C102" s="14" t="s">
        <v>72</v>
      </c>
      <c r="D102" s="14" t="s">
        <v>48</v>
      </c>
      <c r="E102" s="14" t="s">
        <v>49</v>
      </c>
      <c r="F102" s="27">
        <v>1.75</v>
      </c>
      <c r="G102" s="15">
        <v>40528</v>
      </c>
      <c r="H102" s="14" t="s">
        <v>50</v>
      </c>
      <c r="I102" s="48">
        <f t="shared" si="1"/>
        <v>16</v>
      </c>
    </row>
    <row r="103" spans="1:9">
      <c r="A103" s="31">
        <v>728279</v>
      </c>
      <c r="B103">
        <v>0</v>
      </c>
      <c r="C103" s="14" t="s">
        <v>121</v>
      </c>
      <c r="D103" s="14" t="s">
        <v>48</v>
      </c>
      <c r="E103" s="14" t="s">
        <v>49</v>
      </c>
      <c r="F103" s="27">
        <v>2</v>
      </c>
      <c r="G103" s="15">
        <v>40528</v>
      </c>
      <c r="H103" s="14" t="s">
        <v>50</v>
      </c>
      <c r="I103" s="48">
        <f t="shared" si="1"/>
        <v>16</v>
      </c>
    </row>
    <row r="104" spans="1:9">
      <c r="A104" s="31">
        <v>140990</v>
      </c>
      <c r="B104">
        <v>0</v>
      </c>
      <c r="C104" s="14" t="s">
        <v>78</v>
      </c>
      <c r="D104" s="14" t="s">
        <v>48</v>
      </c>
      <c r="E104" s="14" t="s">
        <v>49</v>
      </c>
      <c r="F104" s="27">
        <v>3</v>
      </c>
      <c r="G104" s="15">
        <v>40528</v>
      </c>
      <c r="H104" s="14" t="s">
        <v>50</v>
      </c>
      <c r="I104" s="48">
        <f t="shared" si="1"/>
        <v>16</v>
      </c>
    </row>
    <row r="105" spans="1:9">
      <c r="A105" s="31">
        <v>198333</v>
      </c>
      <c r="B105">
        <v>1</v>
      </c>
      <c r="C105" s="14" t="s">
        <v>123</v>
      </c>
      <c r="D105" s="14" t="s">
        <v>58</v>
      </c>
      <c r="E105" s="14" t="s">
        <v>49</v>
      </c>
      <c r="F105" s="27">
        <v>4</v>
      </c>
      <c r="G105" s="15">
        <v>40528</v>
      </c>
      <c r="H105" s="14" t="s">
        <v>50</v>
      </c>
      <c r="I105" s="48">
        <f t="shared" si="1"/>
        <v>16</v>
      </c>
    </row>
    <row r="106" spans="1:9">
      <c r="A106" s="31">
        <v>44371</v>
      </c>
      <c r="B106">
        <v>0</v>
      </c>
      <c r="C106" s="14" t="s">
        <v>124</v>
      </c>
      <c r="D106" s="14" t="s">
        <v>58</v>
      </c>
      <c r="E106" s="14" t="s">
        <v>49</v>
      </c>
      <c r="F106" s="27">
        <v>3</v>
      </c>
      <c r="G106" s="15">
        <v>40527</v>
      </c>
      <c r="H106" s="14" t="s">
        <v>53</v>
      </c>
      <c r="I106" s="48">
        <f t="shared" si="1"/>
        <v>15</v>
      </c>
    </row>
    <row r="107" spans="1:9">
      <c r="A107" s="31">
        <v>44371</v>
      </c>
      <c r="B107">
        <v>0</v>
      </c>
      <c r="C107" s="14" t="s">
        <v>124</v>
      </c>
      <c r="D107" s="14" t="s">
        <v>58</v>
      </c>
      <c r="E107" s="14" t="s">
        <v>49</v>
      </c>
      <c r="F107" s="27">
        <v>8</v>
      </c>
      <c r="G107" s="15">
        <v>40528</v>
      </c>
      <c r="H107" s="14" t="s">
        <v>50</v>
      </c>
      <c r="I107" s="48">
        <f t="shared" si="1"/>
        <v>16</v>
      </c>
    </row>
    <row r="108" spans="1:9">
      <c r="A108" s="31">
        <v>988116</v>
      </c>
      <c r="B108">
        <v>0</v>
      </c>
      <c r="C108" s="14" t="s">
        <v>125</v>
      </c>
      <c r="D108" s="14" t="s">
        <v>58</v>
      </c>
      <c r="E108" s="14" t="s">
        <v>49</v>
      </c>
      <c r="F108" s="27">
        <v>7</v>
      </c>
      <c r="G108" s="15">
        <v>40527</v>
      </c>
      <c r="H108" s="14" t="s">
        <v>53</v>
      </c>
      <c r="I108" s="48">
        <f t="shared" si="1"/>
        <v>15</v>
      </c>
    </row>
    <row r="109" spans="1:9">
      <c r="A109" s="31">
        <v>500684</v>
      </c>
      <c r="B109">
        <v>0</v>
      </c>
      <c r="C109" s="14" t="s">
        <v>126</v>
      </c>
      <c r="D109" s="14" t="s">
        <v>48</v>
      </c>
      <c r="E109" s="14" t="s">
        <v>49</v>
      </c>
      <c r="F109" s="27">
        <v>1</v>
      </c>
      <c r="G109" s="15">
        <v>40528</v>
      </c>
      <c r="H109" s="14" t="s">
        <v>50</v>
      </c>
      <c r="I109" s="48">
        <f t="shared" si="1"/>
        <v>16</v>
      </c>
    </row>
    <row r="110" spans="1:9">
      <c r="A110" s="31">
        <v>429643</v>
      </c>
      <c r="B110">
        <v>0</v>
      </c>
      <c r="C110" s="14" t="s">
        <v>127</v>
      </c>
      <c r="D110" s="14" t="s">
        <v>58</v>
      </c>
      <c r="E110" s="14" t="s">
        <v>49</v>
      </c>
      <c r="F110" s="27">
        <v>8</v>
      </c>
      <c r="G110" s="15">
        <v>40527</v>
      </c>
      <c r="H110" s="14" t="s">
        <v>53</v>
      </c>
      <c r="I110" s="48">
        <f t="shared" si="1"/>
        <v>15</v>
      </c>
    </row>
    <row r="111" spans="1:9">
      <c r="A111" s="31">
        <v>429643</v>
      </c>
      <c r="B111">
        <v>0</v>
      </c>
      <c r="C111" s="14" t="s">
        <v>127</v>
      </c>
      <c r="D111" s="14" t="s">
        <v>48</v>
      </c>
      <c r="E111" s="14" t="s">
        <v>49</v>
      </c>
      <c r="F111" s="27">
        <v>2.75</v>
      </c>
      <c r="G111" s="15">
        <v>40528</v>
      </c>
      <c r="H111" s="14" t="s">
        <v>50</v>
      </c>
      <c r="I111" s="48">
        <f t="shared" si="1"/>
        <v>16</v>
      </c>
    </row>
    <row r="112" spans="1:9">
      <c r="A112" s="31">
        <v>738503</v>
      </c>
      <c r="B112">
        <v>0</v>
      </c>
      <c r="C112" s="14" t="s">
        <v>128</v>
      </c>
      <c r="D112" s="14" t="s">
        <v>48</v>
      </c>
      <c r="E112" s="14" t="s">
        <v>49</v>
      </c>
      <c r="F112" s="27">
        <v>1.25</v>
      </c>
      <c r="G112" s="15">
        <v>40528</v>
      </c>
      <c r="H112" s="14" t="s">
        <v>50</v>
      </c>
      <c r="I112" s="48">
        <f t="shared" si="1"/>
        <v>16</v>
      </c>
    </row>
    <row r="113" spans="1:9">
      <c r="A113" s="31">
        <v>55381</v>
      </c>
      <c r="B113">
        <v>0</v>
      </c>
      <c r="C113" s="14" t="s">
        <v>129</v>
      </c>
      <c r="D113" s="14" t="s">
        <v>48</v>
      </c>
      <c r="E113" s="14" t="s">
        <v>49</v>
      </c>
      <c r="F113" s="27">
        <v>8</v>
      </c>
      <c r="G113" s="15">
        <v>40527</v>
      </c>
      <c r="H113" s="14" t="s">
        <v>53</v>
      </c>
      <c r="I113" s="48">
        <f t="shared" si="1"/>
        <v>15</v>
      </c>
    </row>
    <row r="114" spans="1:9">
      <c r="A114" s="31">
        <v>115195</v>
      </c>
      <c r="B114">
        <v>0</v>
      </c>
      <c r="C114" s="14" t="s">
        <v>130</v>
      </c>
      <c r="D114" s="14" t="s">
        <v>48</v>
      </c>
      <c r="E114" s="14" t="s">
        <v>49</v>
      </c>
      <c r="F114" s="27">
        <v>1.5</v>
      </c>
      <c r="G114" s="15">
        <v>40527</v>
      </c>
      <c r="H114" s="14" t="s">
        <v>53</v>
      </c>
      <c r="I114" s="48">
        <f t="shared" si="1"/>
        <v>15</v>
      </c>
    </row>
    <row r="115" spans="1:9">
      <c r="A115" s="31">
        <v>545521</v>
      </c>
      <c r="B115">
        <v>0</v>
      </c>
      <c r="C115" s="14" t="s">
        <v>131</v>
      </c>
      <c r="D115" s="14" t="s">
        <v>58</v>
      </c>
      <c r="E115" s="14" t="s">
        <v>49</v>
      </c>
      <c r="F115" s="27">
        <v>2.25</v>
      </c>
      <c r="G115" s="15">
        <v>40528</v>
      </c>
      <c r="H115" s="14" t="s">
        <v>50</v>
      </c>
      <c r="I115" s="48">
        <f t="shared" si="1"/>
        <v>16</v>
      </c>
    </row>
    <row r="116" spans="1:9">
      <c r="A116" s="31">
        <v>775444</v>
      </c>
      <c r="B116">
        <v>0</v>
      </c>
      <c r="C116" s="14" t="s">
        <v>132</v>
      </c>
      <c r="D116" s="14" t="s">
        <v>48</v>
      </c>
      <c r="E116" s="14" t="s">
        <v>49</v>
      </c>
      <c r="F116" s="27">
        <v>1</v>
      </c>
      <c r="G116" s="15">
        <v>40528</v>
      </c>
      <c r="H116" s="14" t="s">
        <v>50</v>
      </c>
      <c r="I116" s="48">
        <f t="shared" si="1"/>
        <v>16</v>
      </c>
    </row>
    <row r="117" spans="1:9">
      <c r="A117" s="31">
        <v>856465</v>
      </c>
      <c r="B117">
        <v>0</v>
      </c>
      <c r="C117" s="14" t="s">
        <v>133</v>
      </c>
      <c r="D117" s="14" t="s">
        <v>48</v>
      </c>
      <c r="E117" s="14" t="s">
        <v>49</v>
      </c>
      <c r="F117" s="27">
        <v>6</v>
      </c>
      <c r="G117" s="15">
        <v>40527</v>
      </c>
      <c r="H117" s="14" t="s">
        <v>53</v>
      </c>
      <c r="I117" s="48">
        <f t="shared" si="1"/>
        <v>15</v>
      </c>
    </row>
    <row r="118" spans="1:9">
      <c r="A118" s="31">
        <v>555242</v>
      </c>
      <c r="B118">
        <v>0</v>
      </c>
      <c r="C118" s="14" t="s">
        <v>134</v>
      </c>
      <c r="D118" s="14" t="s">
        <v>48</v>
      </c>
      <c r="E118" s="14" t="s">
        <v>49</v>
      </c>
      <c r="F118" s="27">
        <v>3.5</v>
      </c>
      <c r="G118" s="15">
        <v>40528</v>
      </c>
      <c r="H118" s="14" t="s">
        <v>50</v>
      </c>
      <c r="I118" s="48">
        <f t="shared" si="1"/>
        <v>16</v>
      </c>
    </row>
    <row r="119" spans="1:9">
      <c r="A119" s="31">
        <v>251999</v>
      </c>
      <c r="B119">
        <v>0</v>
      </c>
      <c r="C119" s="14" t="s">
        <v>135</v>
      </c>
      <c r="D119" s="14" t="s">
        <v>58</v>
      </c>
      <c r="E119" s="14" t="s">
        <v>49</v>
      </c>
      <c r="F119" s="27">
        <v>1.5</v>
      </c>
      <c r="G119" s="15">
        <v>40528</v>
      </c>
      <c r="H119" s="14" t="s">
        <v>50</v>
      </c>
      <c r="I119" s="48">
        <f t="shared" si="1"/>
        <v>16</v>
      </c>
    </row>
    <row r="120" spans="1:9">
      <c r="A120" s="31">
        <v>99193</v>
      </c>
      <c r="B120">
        <v>0</v>
      </c>
      <c r="C120" s="14" t="s">
        <v>136</v>
      </c>
      <c r="D120" s="14" t="s">
        <v>58</v>
      </c>
      <c r="E120" s="14" t="s">
        <v>49</v>
      </c>
      <c r="F120" s="27">
        <v>4</v>
      </c>
      <c r="G120" s="15">
        <v>40527</v>
      </c>
      <c r="H120" s="14" t="s">
        <v>53</v>
      </c>
      <c r="I120" s="48">
        <f t="shared" si="1"/>
        <v>15</v>
      </c>
    </row>
    <row r="121" spans="1:9">
      <c r="A121" s="31">
        <v>99193</v>
      </c>
      <c r="B121">
        <v>0</v>
      </c>
      <c r="C121" s="14" t="s">
        <v>136</v>
      </c>
      <c r="D121" s="14" t="s">
        <v>58</v>
      </c>
      <c r="E121" s="14" t="s">
        <v>49</v>
      </c>
      <c r="F121" s="27">
        <v>8</v>
      </c>
      <c r="G121" s="15">
        <v>40528</v>
      </c>
      <c r="H121" s="14" t="s">
        <v>50</v>
      </c>
      <c r="I121" s="48">
        <f t="shared" si="1"/>
        <v>16</v>
      </c>
    </row>
    <row r="122" spans="1:9">
      <c r="A122" s="31">
        <v>392062</v>
      </c>
      <c r="B122">
        <v>0</v>
      </c>
      <c r="C122" s="14" t="s">
        <v>137</v>
      </c>
      <c r="D122" s="14" t="s">
        <v>58</v>
      </c>
      <c r="E122" s="14" t="s">
        <v>49</v>
      </c>
      <c r="F122" s="27">
        <v>8</v>
      </c>
      <c r="G122" s="15">
        <v>40528</v>
      </c>
      <c r="H122" s="14" t="s">
        <v>50</v>
      </c>
      <c r="I122" s="48">
        <f t="shared" si="1"/>
        <v>16</v>
      </c>
    </row>
    <row r="123" spans="1:9">
      <c r="A123" s="31">
        <v>422727</v>
      </c>
      <c r="B123">
        <v>0</v>
      </c>
      <c r="C123" s="14" t="s">
        <v>100</v>
      </c>
      <c r="D123" s="14" t="s">
        <v>56</v>
      </c>
      <c r="E123" s="14" t="s">
        <v>49</v>
      </c>
      <c r="F123" s="27">
        <v>2</v>
      </c>
      <c r="G123" s="15">
        <v>40528</v>
      </c>
      <c r="H123" s="14" t="s">
        <v>50</v>
      </c>
      <c r="I123" s="48">
        <f t="shared" si="1"/>
        <v>16</v>
      </c>
    </row>
    <row r="124" spans="1:9">
      <c r="A124" s="31">
        <v>377203</v>
      </c>
      <c r="B124">
        <v>0</v>
      </c>
      <c r="C124" s="14" t="s">
        <v>120</v>
      </c>
      <c r="D124" s="14" t="s">
        <v>48</v>
      </c>
      <c r="E124" s="14" t="s">
        <v>49</v>
      </c>
      <c r="F124" s="27">
        <v>1</v>
      </c>
      <c r="G124" s="15">
        <v>40534</v>
      </c>
      <c r="H124" s="14" t="s">
        <v>53</v>
      </c>
      <c r="I124" s="48">
        <f t="shared" si="1"/>
        <v>22</v>
      </c>
    </row>
    <row r="125" spans="1:9">
      <c r="A125" s="31">
        <v>654062</v>
      </c>
      <c r="B125">
        <v>0</v>
      </c>
      <c r="C125" s="14" t="s">
        <v>138</v>
      </c>
      <c r="D125" s="14" t="s">
        <v>58</v>
      </c>
      <c r="E125" s="14" t="s">
        <v>49</v>
      </c>
      <c r="F125" s="27">
        <v>8</v>
      </c>
      <c r="G125" s="15">
        <v>40533</v>
      </c>
      <c r="H125" s="14" t="s">
        <v>65</v>
      </c>
      <c r="I125" s="48">
        <f t="shared" si="1"/>
        <v>21</v>
      </c>
    </row>
    <row r="126" spans="1:9">
      <c r="A126" s="31">
        <v>755355</v>
      </c>
      <c r="B126">
        <v>0</v>
      </c>
      <c r="C126" s="14" t="s">
        <v>139</v>
      </c>
      <c r="D126" s="14" t="s">
        <v>58</v>
      </c>
      <c r="E126" s="14" t="s">
        <v>49</v>
      </c>
      <c r="F126" s="27">
        <v>8</v>
      </c>
      <c r="G126" s="15">
        <v>40533</v>
      </c>
      <c r="H126" s="14" t="s">
        <v>65</v>
      </c>
      <c r="I126" s="48">
        <f t="shared" si="1"/>
        <v>21</v>
      </c>
    </row>
    <row r="127" spans="1:9">
      <c r="A127" s="31">
        <v>555862</v>
      </c>
      <c r="B127">
        <v>0</v>
      </c>
      <c r="C127" s="14" t="s">
        <v>140</v>
      </c>
      <c r="D127" s="14" t="s">
        <v>48</v>
      </c>
      <c r="E127" s="14" t="s">
        <v>49</v>
      </c>
      <c r="F127" s="27">
        <v>2</v>
      </c>
      <c r="G127" s="15">
        <v>40529</v>
      </c>
      <c r="H127" s="14" t="s">
        <v>68</v>
      </c>
      <c r="I127" s="48">
        <f t="shared" si="1"/>
        <v>17</v>
      </c>
    </row>
    <row r="128" spans="1:9">
      <c r="A128" s="31">
        <v>338561</v>
      </c>
      <c r="B128">
        <v>0</v>
      </c>
      <c r="C128" s="14" t="s">
        <v>141</v>
      </c>
      <c r="D128" s="14" t="s">
        <v>48</v>
      </c>
      <c r="E128" s="14" t="s">
        <v>49</v>
      </c>
      <c r="F128" s="27">
        <v>1</v>
      </c>
      <c r="G128" s="15">
        <v>40540</v>
      </c>
      <c r="H128" s="14" t="s">
        <v>65</v>
      </c>
      <c r="I128" s="48">
        <f t="shared" si="1"/>
        <v>28</v>
      </c>
    </row>
    <row r="129" spans="1:9">
      <c r="A129" s="31">
        <v>226479</v>
      </c>
      <c r="B129">
        <v>0</v>
      </c>
      <c r="C129" s="14" t="s">
        <v>142</v>
      </c>
      <c r="D129" s="14" t="s">
        <v>48</v>
      </c>
      <c r="E129" s="14" t="s">
        <v>49</v>
      </c>
      <c r="F129" s="27">
        <v>1</v>
      </c>
      <c r="G129" s="15">
        <v>40532</v>
      </c>
      <c r="H129" s="14" t="s">
        <v>64</v>
      </c>
      <c r="I129" s="48">
        <f t="shared" si="1"/>
        <v>20</v>
      </c>
    </row>
    <row r="130" spans="1:9">
      <c r="A130" s="31">
        <v>226479</v>
      </c>
      <c r="B130">
        <v>0</v>
      </c>
      <c r="C130" s="14" t="s">
        <v>142</v>
      </c>
      <c r="D130" s="14" t="s">
        <v>48</v>
      </c>
      <c r="E130" s="14" t="s">
        <v>49</v>
      </c>
      <c r="F130" s="27">
        <v>2</v>
      </c>
      <c r="G130" s="15">
        <v>40535</v>
      </c>
      <c r="H130" s="14" t="s">
        <v>50</v>
      </c>
      <c r="I130" s="48">
        <f t="shared" si="1"/>
        <v>23</v>
      </c>
    </row>
    <row r="131" spans="1:9">
      <c r="A131" s="31">
        <v>500684</v>
      </c>
      <c r="B131">
        <v>0</v>
      </c>
      <c r="C131" s="14" t="s">
        <v>126</v>
      </c>
      <c r="D131" s="14" t="s">
        <v>56</v>
      </c>
      <c r="E131" s="14" t="s">
        <v>49</v>
      </c>
      <c r="F131" s="27">
        <v>3</v>
      </c>
      <c r="G131" s="15">
        <v>40532</v>
      </c>
      <c r="H131" s="14" t="s">
        <v>64</v>
      </c>
      <c r="I131" s="48">
        <f t="shared" si="1"/>
        <v>20</v>
      </c>
    </row>
    <row r="132" spans="1:9">
      <c r="A132" s="31">
        <v>462639</v>
      </c>
      <c r="B132">
        <v>0</v>
      </c>
      <c r="C132" s="14" t="s">
        <v>143</v>
      </c>
      <c r="D132" s="14" t="s">
        <v>58</v>
      </c>
      <c r="E132" s="14" t="s">
        <v>49</v>
      </c>
      <c r="F132" s="27">
        <v>5</v>
      </c>
      <c r="G132" s="15">
        <v>40541</v>
      </c>
      <c r="H132" s="14" t="s">
        <v>53</v>
      </c>
      <c r="I132" s="48">
        <f t="shared" si="1"/>
        <v>29</v>
      </c>
    </row>
    <row r="133" spans="1:9">
      <c r="A133" s="31">
        <v>793716</v>
      </c>
      <c r="B133">
        <v>0</v>
      </c>
      <c r="C133" s="14" t="s">
        <v>144</v>
      </c>
      <c r="D133" s="14" t="s">
        <v>48</v>
      </c>
      <c r="E133" s="14" t="s">
        <v>49</v>
      </c>
      <c r="F133" s="27">
        <v>1</v>
      </c>
      <c r="G133" s="15">
        <v>40529</v>
      </c>
      <c r="H133" s="14" t="s">
        <v>68</v>
      </c>
      <c r="I133" s="48">
        <f t="shared" ref="I133:I196" si="2">DAY(G133)</f>
        <v>17</v>
      </c>
    </row>
    <row r="134" spans="1:9">
      <c r="A134" s="31">
        <v>301384</v>
      </c>
      <c r="B134">
        <v>0</v>
      </c>
      <c r="C134" s="14" t="s">
        <v>145</v>
      </c>
      <c r="D134" s="14" t="s">
        <v>48</v>
      </c>
      <c r="E134" s="14" t="s">
        <v>49</v>
      </c>
      <c r="F134" s="27">
        <v>4</v>
      </c>
      <c r="G134" s="15">
        <v>40540</v>
      </c>
      <c r="H134" s="14" t="s">
        <v>65</v>
      </c>
      <c r="I134" s="48">
        <f t="shared" si="2"/>
        <v>28</v>
      </c>
    </row>
    <row r="135" spans="1:9">
      <c r="A135" s="31">
        <v>113347</v>
      </c>
      <c r="B135">
        <v>0</v>
      </c>
      <c r="C135" s="14" t="s">
        <v>146</v>
      </c>
      <c r="D135" s="14" t="s">
        <v>48</v>
      </c>
      <c r="E135" s="14" t="s">
        <v>49</v>
      </c>
      <c r="F135" s="27">
        <v>2</v>
      </c>
      <c r="G135" s="15">
        <v>40529</v>
      </c>
      <c r="H135" s="14" t="s">
        <v>68</v>
      </c>
      <c r="I135" s="48">
        <f t="shared" si="2"/>
        <v>17</v>
      </c>
    </row>
    <row r="136" spans="1:9">
      <c r="A136" s="31">
        <v>398541</v>
      </c>
      <c r="B136">
        <v>0</v>
      </c>
      <c r="C136" s="14" t="s">
        <v>147</v>
      </c>
      <c r="D136" s="14" t="s">
        <v>58</v>
      </c>
      <c r="E136" s="14" t="s">
        <v>49</v>
      </c>
      <c r="F136" s="27">
        <v>8</v>
      </c>
      <c r="G136" s="15">
        <v>40540</v>
      </c>
      <c r="H136" s="14" t="s">
        <v>65</v>
      </c>
      <c r="I136" s="48">
        <f t="shared" si="2"/>
        <v>28</v>
      </c>
    </row>
    <row r="137" spans="1:9">
      <c r="A137" s="31">
        <v>288928</v>
      </c>
      <c r="B137">
        <v>0</v>
      </c>
      <c r="C137" s="14" t="s">
        <v>148</v>
      </c>
      <c r="D137" s="14" t="s">
        <v>54</v>
      </c>
      <c r="E137" s="14" t="s">
        <v>49</v>
      </c>
      <c r="F137" s="27">
        <v>6</v>
      </c>
      <c r="G137" s="15">
        <v>40529</v>
      </c>
      <c r="H137" s="14" t="s">
        <v>68</v>
      </c>
      <c r="I137" s="48">
        <f t="shared" si="2"/>
        <v>17</v>
      </c>
    </row>
    <row r="138" spans="1:9">
      <c r="A138" s="31">
        <v>775167</v>
      </c>
      <c r="B138">
        <v>0</v>
      </c>
      <c r="C138" s="14" t="s">
        <v>149</v>
      </c>
      <c r="D138" s="14" t="s">
        <v>58</v>
      </c>
      <c r="E138" s="14" t="s">
        <v>49</v>
      </c>
      <c r="F138" s="27">
        <v>3</v>
      </c>
      <c r="G138" s="15">
        <v>40532</v>
      </c>
      <c r="H138" s="14" t="s">
        <v>64</v>
      </c>
      <c r="I138" s="48">
        <f t="shared" si="2"/>
        <v>20</v>
      </c>
    </row>
    <row r="139" spans="1:9">
      <c r="A139" s="31">
        <v>775167</v>
      </c>
      <c r="B139">
        <v>0</v>
      </c>
      <c r="C139" s="14" t="s">
        <v>149</v>
      </c>
      <c r="D139" s="14" t="s">
        <v>58</v>
      </c>
      <c r="E139" s="14" t="s">
        <v>49</v>
      </c>
      <c r="F139" s="27">
        <v>3</v>
      </c>
      <c r="G139" s="15">
        <v>40529</v>
      </c>
      <c r="H139" s="14" t="s">
        <v>68</v>
      </c>
      <c r="I139" s="48">
        <f t="shared" si="2"/>
        <v>17</v>
      </c>
    </row>
    <row r="140" spans="1:9">
      <c r="A140" s="31">
        <v>775444</v>
      </c>
      <c r="B140">
        <v>0</v>
      </c>
      <c r="C140" s="14" t="s">
        <v>132</v>
      </c>
      <c r="D140" s="14" t="s">
        <v>58</v>
      </c>
      <c r="E140" s="14" t="s">
        <v>49</v>
      </c>
      <c r="F140" s="27">
        <v>8</v>
      </c>
      <c r="G140" s="15">
        <v>40541</v>
      </c>
      <c r="H140" s="14" t="s">
        <v>53</v>
      </c>
      <c r="I140" s="48">
        <f t="shared" si="2"/>
        <v>29</v>
      </c>
    </row>
    <row r="141" spans="1:9">
      <c r="A141" s="31">
        <v>775167</v>
      </c>
      <c r="B141">
        <v>0</v>
      </c>
      <c r="C141" s="14" t="s">
        <v>149</v>
      </c>
      <c r="D141" s="14" t="s">
        <v>58</v>
      </c>
      <c r="E141" s="14" t="s">
        <v>49</v>
      </c>
      <c r="F141" s="27">
        <v>8</v>
      </c>
      <c r="G141" s="15">
        <v>40533</v>
      </c>
      <c r="H141" s="14" t="s">
        <v>65</v>
      </c>
      <c r="I141" s="48">
        <f t="shared" si="2"/>
        <v>21</v>
      </c>
    </row>
    <row r="142" spans="1:9">
      <c r="A142" s="31">
        <v>775167</v>
      </c>
      <c r="B142">
        <v>0</v>
      </c>
      <c r="C142" s="14" t="s">
        <v>149</v>
      </c>
      <c r="D142" s="14" t="s">
        <v>58</v>
      </c>
      <c r="E142" s="14" t="s">
        <v>49</v>
      </c>
      <c r="F142" s="27">
        <v>3</v>
      </c>
      <c r="G142" s="15">
        <v>40534</v>
      </c>
      <c r="H142" s="14" t="s">
        <v>53</v>
      </c>
      <c r="I142" s="48">
        <f t="shared" si="2"/>
        <v>22</v>
      </c>
    </row>
    <row r="143" spans="1:9">
      <c r="A143" s="31">
        <v>775167</v>
      </c>
      <c r="B143">
        <v>0</v>
      </c>
      <c r="C143" s="14" t="s">
        <v>149</v>
      </c>
      <c r="D143" s="14" t="s">
        <v>58</v>
      </c>
      <c r="E143" s="14" t="s">
        <v>49</v>
      </c>
      <c r="F143" s="27">
        <v>3</v>
      </c>
      <c r="G143" s="15">
        <v>40540</v>
      </c>
      <c r="H143" s="14" t="s">
        <v>65</v>
      </c>
      <c r="I143" s="48">
        <f t="shared" si="2"/>
        <v>28</v>
      </c>
    </row>
    <row r="144" spans="1:9">
      <c r="A144" s="31">
        <v>775167</v>
      </c>
      <c r="B144">
        <v>0</v>
      </c>
      <c r="C144" s="14" t="s">
        <v>149</v>
      </c>
      <c r="D144" s="14" t="s">
        <v>58</v>
      </c>
      <c r="E144" s="14" t="s">
        <v>49</v>
      </c>
      <c r="F144" s="27">
        <v>3</v>
      </c>
      <c r="G144" s="15">
        <v>40541</v>
      </c>
      <c r="H144" s="14" t="s">
        <v>53</v>
      </c>
      <c r="I144" s="48">
        <f t="shared" si="2"/>
        <v>29</v>
      </c>
    </row>
    <row r="145" spans="1:9">
      <c r="A145" s="31">
        <v>130559</v>
      </c>
      <c r="B145">
        <v>0</v>
      </c>
      <c r="C145" s="14" t="s">
        <v>150</v>
      </c>
      <c r="D145" s="14" t="s">
        <v>48</v>
      </c>
      <c r="E145" s="14" t="s">
        <v>49</v>
      </c>
      <c r="F145" s="27">
        <v>2</v>
      </c>
      <c r="G145" s="15">
        <v>40534</v>
      </c>
      <c r="H145" s="14" t="s">
        <v>53</v>
      </c>
      <c r="I145" s="48">
        <f t="shared" si="2"/>
        <v>22</v>
      </c>
    </row>
    <row r="146" spans="1:9">
      <c r="A146" s="31">
        <v>437881</v>
      </c>
      <c r="B146">
        <v>0</v>
      </c>
      <c r="C146" s="14" t="s">
        <v>151</v>
      </c>
      <c r="D146" s="14" t="s">
        <v>48</v>
      </c>
      <c r="E146" s="14" t="s">
        <v>49</v>
      </c>
      <c r="F146" s="27">
        <v>3.5</v>
      </c>
      <c r="G146" s="15">
        <v>40532</v>
      </c>
      <c r="H146" s="14" t="s">
        <v>64</v>
      </c>
      <c r="I146" s="48">
        <f t="shared" si="2"/>
        <v>20</v>
      </c>
    </row>
    <row r="147" spans="1:9">
      <c r="A147" s="31">
        <v>641295</v>
      </c>
      <c r="B147">
        <v>0</v>
      </c>
      <c r="C147" s="14" t="s">
        <v>152</v>
      </c>
      <c r="D147" s="14" t="s">
        <v>48</v>
      </c>
      <c r="E147" s="14" t="s">
        <v>49</v>
      </c>
      <c r="F147" s="27">
        <v>3</v>
      </c>
      <c r="G147" s="15">
        <v>40529</v>
      </c>
      <c r="H147" s="14" t="s">
        <v>68</v>
      </c>
      <c r="I147" s="48">
        <f t="shared" si="2"/>
        <v>17</v>
      </c>
    </row>
    <row r="148" spans="1:9">
      <c r="A148" s="31">
        <v>371859</v>
      </c>
      <c r="B148">
        <v>0</v>
      </c>
      <c r="C148" s="14" t="s">
        <v>153</v>
      </c>
      <c r="D148" s="14" t="s">
        <v>58</v>
      </c>
      <c r="E148" s="14" t="s">
        <v>49</v>
      </c>
      <c r="F148" s="27">
        <v>4</v>
      </c>
      <c r="G148" s="15">
        <v>40533</v>
      </c>
      <c r="H148" s="14" t="s">
        <v>65</v>
      </c>
      <c r="I148" s="48">
        <f t="shared" si="2"/>
        <v>21</v>
      </c>
    </row>
    <row r="149" spans="1:9">
      <c r="A149" s="31">
        <v>371859</v>
      </c>
      <c r="B149">
        <v>0</v>
      </c>
      <c r="C149" s="14" t="s">
        <v>153</v>
      </c>
      <c r="D149" s="14" t="s">
        <v>58</v>
      </c>
      <c r="E149" s="14" t="s">
        <v>49</v>
      </c>
      <c r="F149" s="27">
        <v>2</v>
      </c>
      <c r="G149" s="15">
        <v>40534</v>
      </c>
      <c r="H149" s="14" t="s">
        <v>53</v>
      </c>
      <c r="I149" s="48">
        <f t="shared" si="2"/>
        <v>22</v>
      </c>
    </row>
    <row r="150" spans="1:9">
      <c r="A150" s="31">
        <v>245734</v>
      </c>
      <c r="B150">
        <v>0</v>
      </c>
      <c r="C150" s="14" t="s">
        <v>154</v>
      </c>
      <c r="D150" s="14" t="s">
        <v>58</v>
      </c>
      <c r="E150" s="14" t="s">
        <v>49</v>
      </c>
      <c r="F150" s="27">
        <v>8</v>
      </c>
      <c r="G150" s="15">
        <v>40541</v>
      </c>
      <c r="H150" s="14" t="s">
        <v>53</v>
      </c>
      <c r="I150" s="48">
        <f t="shared" si="2"/>
        <v>29</v>
      </c>
    </row>
    <row r="151" spans="1:9">
      <c r="A151" s="31">
        <v>569961</v>
      </c>
      <c r="B151">
        <v>0</v>
      </c>
      <c r="C151" s="14" t="s">
        <v>155</v>
      </c>
      <c r="D151" s="14" t="s">
        <v>48</v>
      </c>
      <c r="E151" s="14" t="s">
        <v>49</v>
      </c>
      <c r="F151" s="27">
        <v>1</v>
      </c>
      <c r="G151" s="15">
        <v>40546</v>
      </c>
      <c r="H151" s="14" t="s">
        <v>64</v>
      </c>
      <c r="I151" s="48">
        <f t="shared" si="2"/>
        <v>3</v>
      </c>
    </row>
    <row r="152" spans="1:9">
      <c r="A152" s="31">
        <v>245734</v>
      </c>
      <c r="B152">
        <v>0</v>
      </c>
      <c r="C152" s="14" t="s">
        <v>154</v>
      </c>
      <c r="D152" s="14" t="s">
        <v>58</v>
      </c>
      <c r="E152" s="14" t="s">
        <v>49</v>
      </c>
      <c r="F152" s="27">
        <v>8</v>
      </c>
      <c r="G152" s="15">
        <v>40540</v>
      </c>
      <c r="H152" s="14" t="s">
        <v>65</v>
      </c>
      <c r="I152" s="48">
        <f t="shared" si="2"/>
        <v>28</v>
      </c>
    </row>
    <row r="153" spans="1:9">
      <c r="A153" s="31">
        <v>545521</v>
      </c>
      <c r="B153">
        <v>0</v>
      </c>
      <c r="C153" s="14" t="s">
        <v>131</v>
      </c>
      <c r="D153" s="14" t="s">
        <v>58</v>
      </c>
      <c r="E153" s="14" t="s">
        <v>49</v>
      </c>
      <c r="F153" s="27">
        <v>2</v>
      </c>
      <c r="G153" s="15">
        <v>40540</v>
      </c>
      <c r="H153" s="14" t="s">
        <v>65</v>
      </c>
      <c r="I153" s="48">
        <f t="shared" si="2"/>
        <v>28</v>
      </c>
    </row>
    <row r="154" spans="1:9">
      <c r="A154" s="31">
        <v>115195</v>
      </c>
      <c r="B154">
        <v>0</v>
      </c>
      <c r="C154" s="14" t="s">
        <v>130</v>
      </c>
      <c r="D154" s="14" t="s">
        <v>48</v>
      </c>
      <c r="E154" s="14" t="s">
        <v>49</v>
      </c>
      <c r="F154" s="27">
        <v>0.5</v>
      </c>
      <c r="G154" s="15">
        <v>40541</v>
      </c>
      <c r="H154" s="14" t="s">
        <v>53</v>
      </c>
      <c r="I154" s="48">
        <f t="shared" si="2"/>
        <v>29</v>
      </c>
    </row>
    <row r="155" spans="1:9">
      <c r="A155" s="31">
        <v>798649</v>
      </c>
      <c r="B155">
        <v>0</v>
      </c>
      <c r="C155" s="14" t="s">
        <v>156</v>
      </c>
      <c r="D155" s="14" t="s">
        <v>48</v>
      </c>
      <c r="E155" s="14" t="s">
        <v>49</v>
      </c>
      <c r="F155" s="27">
        <v>3.5</v>
      </c>
      <c r="G155" s="15">
        <v>40529</v>
      </c>
      <c r="H155" s="14" t="s">
        <v>68</v>
      </c>
      <c r="I155" s="48">
        <f t="shared" si="2"/>
        <v>17</v>
      </c>
    </row>
    <row r="156" spans="1:9">
      <c r="A156" s="31">
        <v>747126</v>
      </c>
      <c r="B156">
        <v>0</v>
      </c>
      <c r="C156" s="14" t="s">
        <v>157</v>
      </c>
      <c r="D156" s="14" t="s">
        <v>54</v>
      </c>
      <c r="E156" s="14" t="s">
        <v>49</v>
      </c>
      <c r="F156" s="27">
        <v>8</v>
      </c>
      <c r="G156" s="15">
        <v>40540</v>
      </c>
      <c r="H156" s="14" t="s">
        <v>65</v>
      </c>
      <c r="I156" s="48">
        <f t="shared" si="2"/>
        <v>28</v>
      </c>
    </row>
    <row r="157" spans="1:9">
      <c r="A157" s="31">
        <v>739647</v>
      </c>
      <c r="B157">
        <v>0</v>
      </c>
      <c r="C157" s="14" t="s">
        <v>158</v>
      </c>
      <c r="D157" s="14" t="s">
        <v>48</v>
      </c>
      <c r="E157" s="14" t="s">
        <v>49</v>
      </c>
      <c r="F157" s="27">
        <v>2</v>
      </c>
      <c r="G157" s="15">
        <v>40541</v>
      </c>
      <c r="H157" s="14" t="s">
        <v>53</v>
      </c>
      <c r="I157" s="48">
        <f t="shared" si="2"/>
        <v>29</v>
      </c>
    </row>
    <row r="158" spans="1:9">
      <c r="A158" s="31">
        <v>292456</v>
      </c>
      <c r="B158">
        <v>0</v>
      </c>
      <c r="C158" s="14" t="s">
        <v>159</v>
      </c>
      <c r="D158" s="14" t="s">
        <v>54</v>
      </c>
      <c r="E158" s="14" t="s">
        <v>49</v>
      </c>
      <c r="F158" s="27">
        <v>0.5</v>
      </c>
      <c r="G158" s="15">
        <v>40534</v>
      </c>
      <c r="H158" s="14" t="s">
        <v>53</v>
      </c>
      <c r="I158" s="48">
        <f t="shared" si="2"/>
        <v>22</v>
      </c>
    </row>
    <row r="159" spans="1:9">
      <c r="A159" s="31">
        <v>425584</v>
      </c>
      <c r="B159">
        <v>0</v>
      </c>
      <c r="C159" s="14" t="s">
        <v>160</v>
      </c>
      <c r="D159" s="14" t="s">
        <v>48</v>
      </c>
      <c r="E159" s="14" t="s">
        <v>49</v>
      </c>
      <c r="F159" s="27">
        <v>8</v>
      </c>
      <c r="G159" s="15">
        <v>40540</v>
      </c>
      <c r="H159" s="14" t="s">
        <v>65</v>
      </c>
      <c r="I159" s="48">
        <f t="shared" si="2"/>
        <v>28</v>
      </c>
    </row>
    <row r="160" spans="1:9">
      <c r="A160" s="31">
        <v>872321</v>
      </c>
      <c r="B160">
        <v>0</v>
      </c>
      <c r="C160" s="14" t="s">
        <v>161</v>
      </c>
      <c r="D160" s="14" t="s">
        <v>48</v>
      </c>
      <c r="E160" s="14" t="s">
        <v>49</v>
      </c>
      <c r="F160" s="27">
        <v>1.75</v>
      </c>
      <c r="G160" s="15">
        <v>40534</v>
      </c>
      <c r="H160" s="14" t="s">
        <v>53</v>
      </c>
      <c r="I160" s="48">
        <f t="shared" si="2"/>
        <v>22</v>
      </c>
    </row>
    <row r="161" spans="1:9">
      <c r="A161" s="31">
        <v>261528</v>
      </c>
      <c r="B161">
        <v>0</v>
      </c>
      <c r="C161" s="14" t="s">
        <v>63</v>
      </c>
      <c r="D161" s="14" t="s">
        <v>58</v>
      </c>
      <c r="E161" s="14" t="s">
        <v>49</v>
      </c>
      <c r="F161" s="27">
        <v>8</v>
      </c>
      <c r="G161" s="15">
        <v>40529</v>
      </c>
      <c r="H161" s="14" t="s">
        <v>68</v>
      </c>
      <c r="I161" s="48">
        <f t="shared" si="2"/>
        <v>17</v>
      </c>
    </row>
    <row r="162" spans="1:9">
      <c r="A162" s="31">
        <v>280348</v>
      </c>
      <c r="B162">
        <v>0</v>
      </c>
      <c r="C162" s="14" t="s">
        <v>162</v>
      </c>
      <c r="D162" s="14" t="s">
        <v>58</v>
      </c>
      <c r="E162" s="14" t="s">
        <v>49</v>
      </c>
      <c r="F162" s="27">
        <v>8</v>
      </c>
      <c r="G162" s="15">
        <v>40533</v>
      </c>
      <c r="H162" s="14" t="s">
        <v>65</v>
      </c>
      <c r="I162" s="48">
        <f t="shared" si="2"/>
        <v>21</v>
      </c>
    </row>
    <row r="163" spans="1:9">
      <c r="A163" s="31">
        <v>515931</v>
      </c>
      <c r="B163">
        <v>0</v>
      </c>
      <c r="C163" s="14" t="s">
        <v>163</v>
      </c>
      <c r="D163" s="14" t="s">
        <v>58</v>
      </c>
      <c r="E163" s="14" t="s">
        <v>49</v>
      </c>
      <c r="F163" s="27">
        <v>8</v>
      </c>
      <c r="G163" s="15">
        <v>40535</v>
      </c>
      <c r="H163" s="14" t="s">
        <v>50</v>
      </c>
      <c r="I163" s="48">
        <f t="shared" si="2"/>
        <v>23</v>
      </c>
    </row>
    <row r="164" spans="1:9">
      <c r="A164" s="31">
        <v>515931</v>
      </c>
      <c r="B164">
        <v>0</v>
      </c>
      <c r="C164" s="14" t="s">
        <v>163</v>
      </c>
      <c r="D164" s="14" t="s">
        <v>58</v>
      </c>
      <c r="E164" s="14" t="s">
        <v>49</v>
      </c>
      <c r="F164" s="27">
        <v>8</v>
      </c>
      <c r="G164" s="15">
        <v>40540</v>
      </c>
      <c r="H164" s="14" t="s">
        <v>65</v>
      </c>
      <c r="I164" s="48">
        <f t="shared" si="2"/>
        <v>28</v>
      </c>
    </row>
    <row r="165" spans="1:9">
      <c r="A165" s="31">
        <v>515931</v>
      </c>
      <c r="B165">
        <v>0</v>
      </c>
      <c r="C165" s="14" t="s">
        <v>163</v>
      </c>
      <c r="D165" s="14" t="s">
        <v>58</v>
      </c>
      <c r="E165" s="14" t="s">
        <v>49</v>
      </c>
      <c r="F165" s="27">
        <v>8</v>
      </c>
      <c r="G165" s="15">
        <v>40541</v>
      </c>
      <c r="H165" s="14" t="s">
        <v>53</v>
      </c>
      <c r="I165" s="48">
        <f t="shared" si="2"/>
        <v>29</v>
      </c>
    </row>
    <row r="166" spans="1:9">
      <c r="A166" s="31">
        <v>515931</v>
      </c>
      <c r="B166">
        <v>0</v>
      </c>
      <c r="C166" s="14" t="s">
        <v>163</v>
      </c>
      <c r="D166" s="14" t="s">
        <v>58</v>
      </c>
      <c r="E166" s="14" t="s">
        <v>49</v>
      </c>
      <c r="F166" s="27">
        <v>8</v>
      </c>
      <c r="G166" s="15">
        <v>40542</v>
      </c>
      <c r="H166" s="14" t="s">
        <v>50</v>
      </c>
      <c r="I166" s="48">
        <f t="shared" si="2"/>
        <v>30</v>
      </c>
    </row>
    <row r="167" spans="1:9">
      <c r="A167" s="31">
        <v>170542</v>
      </c>
      <c r="B167">
        <v>0</v>
      </c>
      <c r="C167" s="14" t="s">
        <v>164</v>
      </c>
      <c r="D167" s="14" t="s">
        <v>58</v>
      </c>
      <c r="E167" s="14" t="s">
        <v>49</v>
      </c>
      <c r="F167" s="27">
        <v>8</v>
      </c>
      <c r="G167" s="15">
        <v>40533</v>
      </c>
      <c r="H167" s="14" t="s">
        <v>65</v>
      </c>
      <c r="I167" s="48">
        <f t="shared" si="2"/>
        <v>21</v>
      </c>
    </row>
    <row r="168" spans="1:9">
      <c r="A168" s="31">
        <v>170542</v>
      </c>
      <c r="B168">
        <v>0</v>
      </c>
      <c r="C168" s="14" t="s">
        <v>164</v>
      </c>
      <c r="D168" s="14" t="s">
        <v>58</v>
      </c>
      <c r="E168" s="14" t="s">
        <v>49</v>
      </c>
      <c r="F168" s="27">
        <v>4</v>
      </c>
      <c r="G168" s="15">
        <v>40532</v>
      </c>
      <c r="H168" s="14" t="s">
        <v>64</v>
      </c>
      <c r="I168" s="48">
        <f t="shared" si="2"/>
        <v>20</v>
      </c>
    </row>
    <row r="169" spans="1:9">
      <c r="A169" s="31">
        <v>99193</v>
      </c>
      <c r="B169">
        <v>0</v>
      </c>
      <c r="C169" s="14" t="s">
        <v>136</v>
      </c>
      <c r="D169" s="14" t="s">
        <v>58</v>
      </c>
      <c r="E169" s="14" t="s">
        <v>49</v>
      </c>
      <c r="F169" s="27">
        <v>6.75</v>
      </c>
      <c r="G169" s="15">
        <v>40529</v>
      </c>
      <c r="H169" s="14" t="s">
        <v>68</v>
      </c>
      <c r="I169" s="48">
        <f t="shared" si="2"/>
        <v>17</v>
      </c>
    </row>
    <row r="170" spans="1:9">
      <c r="A170" s="31">
        <v>682726</v>
      </c>
      <c r="B170">
        <v>0</v>
      </c>
      <c r="C170" s="14" t="s">
        <v>66</v>
      </c>
      <c r="D170" s="14" t="s">
        <v>48</v>
      </c>
      <c r="E170" s="14" t="s">
        <v>49</v>
      </c>
      <c r="F170" s="27">
        <v>2</v>
      </c>
      <c r="G170" s="15">
        <v>40541</v>
      </c>
      <c r="H170" s="14" t="s">
        <v>53</v>
      </c>
      <c r="I170" s="48">
        <f t="shared" si="2"/>
        <v>29</v>
      </c>
    </row>
    <row r="171" spans="1:9">
      <c r="A171" s="31">
        <v>689074</v>
      </c>
      <c r="B171">
        <v>0</v>
      </c>
      <c r="C171" s="14" t="s">
        <v>111</v>
      </c>
      <c r="D171" s="14" t="s">
        <v>58</v>
      </c>
      <c r="E171" s="14" t="s">
        <v>49</v>
      </c>
      <c r="F171" s="27">
        <v>-8</v>
      </c>
      <c r="G171" s="15">
        <v>40540</v>
      </c>
      <c r="H171" s="14" t="s">
        <v>65</v>
      </c>
      <c r="I171" s="48">
        <f t="shared" si="2"/>
        <v>28</v>
      </c>
    </row>
    <row r="172" spans="1:9">
      <c r="A172" s="31">
        <v>689074</v>
      </c>
      <c r="B172">
        <v>0</v>
      </c>
      <c r="C172" s="14" t="s">
        <v>111</v>
      </c>
      <c r="D172" s="14" t="s">
        <v>58</v>
      </c>
      <c r="E172" s="14" t="s">
        <v>49</v>
      </c>
      <c r="F172" s="27">
        <v>8</v>
      </c>
      <c r="G172" s="15">
        <v>40540</v>
      </c>
      <c r="H172" s="14" t="s">
        <v>65</v>
      </c>
      <c r="I172" s="48">
        <f t="shared" si="2"/>
        <v>28</v>
      </c>
    </row>
    <row r="173" spans="1:9">
      <c r="A173" s="31">
        <v>689074</v>
      </c>
      <c r="B173">
        <v>0</v>
      </c>
      <c r="C173" s="14" t="s">
        <v>111</v>
      </c>
      <c r="D173" s="14" t="s">
        <v>58</v>
      </c>
      <c r="E173" s="14" t="s">
        <v>49</v>
      </c>
      <c r="F173" s="27">
        <v>-8</v>
      </c>
      <c r="G173" s="15">
        <v>40541</v>
      </c>
      <c r="H173" s="14" t="s">
        <v>53</v>
      </c>
      <c r="I173" s="48">
        <f t="shared" si="2"/>
        <v>29</v>
      </c>
    </row>
    <row r="174" spans="1:9">
      <c r="A174" s="31">
        <v>689074</v>
      </c>
      <c r="B174">
        <v>0</v>
      </c>
      <c r="C174" s="14" t="s">
        <v>111</v>
      </c>
      <c r="D174" s="14" t="s">
        <v>58</v>
      </c>
      <c r="E174" s="14" t="s">
        <v>49</v>
      </c>
      <c r="F174" s="27">
        <v>8</v>
      </c>
      <c r="G174" s="15">
        <v>40541</v>
      </c>
      <c r="H174" s="14" t="s">
        <v>53</v>
      </c>
      <c r="I174" s="48">
        <f t="shared" si="2"/>
        <v>29</v>
      </c>
    </row>
    <row r="175" spans="1:9">
      <c r="A175" s="31">
        <v>689074</v>
      </c>
      <c r="B175">
        <v>0</v>
      </c>
      <c r="C175" s="14" t="s">
        <v>111</v>
      </c>
      <c r="D175" s="14" t="s">
        <v>58</v>
      </c>
      <c r="E175" s="14" t="s">
        <v>49</v>
      </c>
      <c r="F175" s="27">
        <v>-8</v>
      </c>
      <c r="G175" s="15">
        <v>40542</v>
      </c>
      <c r="H175" s="14" t="s">
        <v>50</v>
      </c>
      <c r="I175" s="48">
        <f t="shared" si="2"/>
        <v>30</v>
      </c>
    </row>
    <row r="176" spans="1:9">
      <c r="A176" s="31">
        <v>689074</v>
      </c>
      <c r="B176">
        <v>0</v>
      </c>
      <c r="C176" s="14" t="s">
        <v>111</v>
      </c>
      <c r="D176" s="14" t="s">
        <v>58</v>
      </c>
      <c r="E176" s="14" t="s">
        <v>49</v>
      </c>
      <c r="F176" s="27">
        <v>8</v>
      </c>
      <c r="G176" s="15">
        <v>40542</v>
      </c>
      <c r="H176" s="14" t="s">
        <v>50</v>
      </c>
      <c r="I176" s="48">
        <f t="shared" si="2"/>
        <v>30</v>
      </c>
    </row>
    <row r="177" spans="1:9">
      <c r="A177" s="31">
        <v>609303</v>
      </c>
      <c r="B177">
        <v>1</v>
      </c>
      <c r="C177" s="14" t="s">
        <v>112</v>
      </c>
      <c r="D177" s="14" t="s">
        <v>58</v>
      </c>
      <c r="E177" s="14" t="s">
        <v>49</v>
      </c>
      <c r="F177" s="27">
        <v>8</v>
      </c>
      <c r="G177" s="15">
        <v>40540</v>
      </c>
      <c r="H177" s="14" t="s">
        <v>65</v>
      </c>
      <c r="I177" s="48">
        <f t="shared" si="2"/>
        <v>28</v>
      </c>
    </row>
    <row r="178" spans="1:9">
      <c r="A178" s="31">
        <v>609303</v>
      </c>
      <c r="B178">
        <v>1</v>
      </c>
      <c r="C178" s="14" t="s">
        <v>112</v>
      </c>
      <c r="D178" s="14" t="s">
        <v>58</v>
      </c>
      <c r="E178" s="14" t="s">
        <v>49</v>
      </c>
      <c r="F178" s="27">
        <v>-8</v>
      </c>
      <c r="G178" s="15">
        <v>40540</v>
      </c>
      <c r="H178" s="14" t="s">
        <v>65</v>
      </c>
      <c r="I178" s="48">
        <f t="shared" si="2"/>
        <v>28</v>
      </c>
    </row>
    <row r="179" spans="1:9">
      <c r="A179" s="31">
        <v>112940</v>
      </c>
      <c r="B179">
        <v>0</v>
      </c>
      <c r="C179" s="14" t="s">
        <v>165</v>
      </c>
      <c r="D179" s="14" t="s">
        <v>58</v>
      </c>
      <c r="E179" s="14" t="s">
        <v>49</v>
      </c>
      <c r="F179" s="27">
        <v>8</v>
      </c>
      <c r="G179" s="15">
        <v>40548</v>
      </c>
      <c r="H179" s="14" t="s">
        <v>53</v>
      </c>
      <c r="I179" s="48">
        <f t="shared" si="2"/>
        <v>5</v>
      </c>
    </row>
    <row r="180" spans="1:9">
      <c r="A180" s="31">
        <v>112940</v>
      </c>
      <c r="B180">
        <v>0</v>
      </c>
      <c r="C180" s="14" t="s">
        <v>165</v>
      </c>
      <c r="D180" s="14" t="s">
        <v>48</v>
      </c>
      <c r="E180" s="14" t="s">
        <v>49</v>
      </c>
      <c r="F180" s="27">
        <v>3.5</v>
      </c>
      <c r="G180" s="15">
        <v>40550</v>
      </c>
      <c r="H180" s="14" t="s">
        <v>68</v>
      </c>
      <c r="I180" s="48">
        <f t="shared" si="2"/>
        <v>7</v>
      </c>
    </row>
    <row r="181" spans="1:9">
      <c r="A181" s="31">
        <v>389844</v>
      </c>
      <c r="B181">
        <v>0</v>
      </c>
      <c r="C181" s="14" t="s">
        <v>93</v>
      </c>
      <c r="D181" s="14" t="s">
        <v>48</v>
      </c>
      <c r="E181" s="14" t="s">
        <v>49</v>
      </c>
      <c r="F181" s="27">
        <v>1.75</v>
      </c>
      <c r="G181" s="15">
        <v>40555</v>
      </c>
      <c r="H181" s="14" t="s">
        <v>53</v>
      </c>
      <c r="I181" s="48">
        <f t="shared" si="2"/>
        <v>12</v>
      </c>
    </row>
    <row r="182" spans="1:9">
      <c r="A182" s="31">
        <v>389844</v>
      </c>
      <c r="B182">
        <v>0</v>
      </c>
      <c r="C182" s="14" t="s">
        <v>93</v>
      </c>
      <c r="D182" s="14" t="s">
        <v>48</v>
      </c>
      <c r="E182" s="14" t="s">
        <v>49</v>
      </c>
      <c r="F182" s="27">
        <v>2</v>
      </c>
      <c r="G182" s="15">
        <v>40557</v>
      </c>
      <c r="H182" s="14" t="s">
        <v>68</v>
      </c>
      <c r="I182" s="48">
        <f t="shared" si="2"/>
        <v>14</v>
      </c>
    </row>
    <row r="183" spans="1:9">
      <c r="A183" s="31">
        <v>389844</v>
      </c>
      <c r="B183">
        <v>0</v>
      </c>
      <c r="C183" s="14" t="s">
        <v>93</v>
      </c>
      <c r="D183" s="14" t="s">
        <v>48</v>
      </c>
      <c r="E183" s="14" t="s">
        <v>49</v>
      </c>
      <c r="F183" s="27">
        <v>2</v>
      </c>
      <c r="G183" s="15">
        <v>40548</v>
      </c>
      <c r="H183" s="14" t="s">
        <v>53</v>
      </c>
      <c r="I183" s="48">
        <f t="shared" si="2"/>
        <v>5</v>
      </c>
    </row>
    <row r="184" spans="1:9">
      <c r="A184" s="31">
        <v>112940</v>
      </c>
      <c r="B184">
        <v>0</v>
      </c>
      <c r="C184" s="14" t="s">
        <v>165</v>
      </c>
      <c r="D184" s="14" t="s">
        <v>58</v>
      </c>
      <c r="E184" s="14" t="s">
        <v>49</v>
      </c>
      <c r="F184" s="27">
        <v>8</v>
      </c>
      <c r="G184" s="15">
        <v>40546</v>
      </c>
      <c r="H184" s="14" t="s">
        <v>64</v>
      </c>
      <c r="I184" s="48">
        <f t="shared" si="2"/>
        <v>3</v>
      </c>
    </row>
    <row r="185" spans="1:9">
      <c r="A185" s="31">
        <v>112940</v>
      </c>
      <c r="B185">
        <v>0</v>
      </c>
      <c r="C185" s="14" t="s">
        <v>165</v>
      </c>
      <c r="D185" s="14" t="s">
        <v>58</v>
      </c>
      <c r="E185" s="14" t="s">
        <v>49</v>
      </c>
      <c r="F185" s="27">
        <v>8</v>
      </c>
      <c r="G185" s="15">
        <v>40547</v>
      </c>
      <c r="H185" s="14" t="s">
        <v>65</v>
      </c>
      <c r="I185" s="48">
        <f t="shared" si="2"/>
        <v>4</v>
      </c>
    </row>
    <row r="186" spans="1:9">
      <c r="A186" s="31">
        <v>402483</v>
      </c>
      <c r="B186">
        <v>0</v>
      </c>
      <c r="C186" s="14" t="s">
        <v>166</v>
      </c>
      <c r="D186" s="14" t="s">
        <v>48</v>
      </c>
      <c r="E186" s="14" t="s">
        <v>49</v>
      </c>
      <c r="F186" s="27">
        <v>1</v>
      </c>
      <c r="G186" s="15">
        <v>40546</v>
      </c>
      <c r="H186" s="14" t="s">
        <v>64</v>
      </c>
      <c r="I186" s="48">
        <f t="shared" si="2"/>
        <v>3</v>
      </c>
    </row>
    <row r="187" spans="1:9">
      <c r="A187" s="31">
        <v>625135</v>
      </c>
      <c r="B187">
        <v>0</v>
      </c>
      <c r="C187" s="14" t="s">
        <v>88</v>
      </c>
      <c r="D187" s="14" t="s">
        <v>48</v>
      </c>
      <c r="E187" s="14" t="s">
        <v>49</v>
      </c>
      <c r="F187" s="27">
        <v>8</v>
      </c>
      <c r="G187" s="15">
        <v>40548</v>
      </c>
      <c r="H187" s="14" t="s">
        <v>53</v>
      </c>
      <c r="I187" s="48">
        <f t="shared" si="2"/>
        <v>5</v>
      </c>
    </row>
    <row r="188" spans="1:9">
      <c r="A188" s="31">
        <v>5435</v>
      </c>
      <c r="B188">
        <v>0</v>
      </c>
      <c r="C188" s="14" t="s">
        <v>167</v>
      </c>
      <c r="D188" s="14" t="s">
        <v>54</v>
      </c>
      <c r="E188" s="14" t="s">
        <v>49</v>
      </c>
      <c r="F188" s="27">
        <v>2.5</v>
      </c>
      <c r="G188" s="15">
        <v>40549</v>
      </c>
      <c r="H188" s="14" t="s">
        <v>50</v>
      </c>
      <c r="I188" s="48">
        <f t="shared" si="2"/>
        <v>6</v>
      </c>
    </row>
    <row r="189" spans="1:9">
      <c r="A189" s="31">
        <v>798649</v>
      </c>
      <c r="B189">
        <v>0</v>
      </c>
      <c r="C189" s="14" t="s">
        <v>156</v>
      </c>
      <c r="D189" s="14" t="s">
        <v>54</v>
      </c>
      <c r="E189" s="14" t="s">
        <v>49</v>
      </c>
      <c r="F189" s="27">
        <v>1.5</v>
      </c>
      <c r="G189" s="15">
        <v>40549</v>
      </c>
      <c r="H189" s="14" t="s">
        <v>50</v>
      </c>
      <c r="I189" s="48">
        <f t="shared" si="2"/>
        <v>6</v>
      </c>
    </row>
    <row r="190" spans="1:9">
      <c r="A190" s="31">
        <v>113347</v>
      </c>
      <c r="B190">
        <v>0</v>
      </c>
      <c r="C190" s="14" t="s">
        <v>146</v>
      </c>
      <c r="D190" s="14" t="s">
        <v>54</v>
      </c>
      <c r="E190" s="14" t="s">
        <v>49</v>
      </c>
      <c r="F190" s="27">
        <v>1.5</v>
      </c>
      <c r="G190" s="15">
        <v>40548</v>
      </c>
      <c r="H190" s="14" t="s">
        <v>53</v>
      </c>
      <c r="I190" s="48">
        <f t="shared" si="2"/>
        <v>5</v>
      </c>
    </row>
    <row r="191" spans="1:9">
      <c r="A191" s="31">
        <v>596745</v>
      </c>
      <c r="B191">
        <v>0</v>
      </c>
      <c r="C191" s="14" t="s">
        <v>168</v>
      </c>
      <c r="D191" s="14" t="s">
        <v>58</v>
      </c>
      <c r="E191" s="14" t="s">
        <v>49</v>
      </c>
      <c r="F191" s="27">
        <v>8</v>
      </c>
      <c r="G191" s="15">
        <v>40548</v>
      </c>
      <c r="H191" s="14" t="s">
        <v>53</v>
      </c>
      <c r="I191" s="48">
        <f t="shared" si="2"/>
        <v>5</v>
      </c>
    </row>
    <row r="192" spans="1:9">
      <c r="A192" s="31">
        <v>596745</v>
      </c>
      <c r="B192">
        <v>0</v>
      </c>
      <c r="C192" s="14" t="s">
        <v>168</v>
      </c>
      <c r="D192" s="14" t="s">
        <v>48</v>
      </c>
      <c r="E192" s="14" t="s">
        <v>49</v>
      </c>
      <c r="F192" s="27">
        <v>0.75</v>
      </c>
      <c r="G192" s="15">
        <v>40556</v>
      </c>
      <c r="H192" s="14" t="s">
        <v>50</v>
      </c>
      <c r="I192" s="48">
        <f t="shared" si="2"/>
        <v>13</v>
      </c>
    </row>
    <row r="193" spans="1:9">
      <c r="A193" s="31">
        <v>846953</v>
      </c>
      <c r="B193">
        <v>0</v>
      </c>
      <c r="C193" s="14" t="s">
        <v>169</v>
      </c>
      <c r="D193" s="14" t="s">
        <v>58</v>
      </c>
      <c r="E193" s="14" t="s">
        <v>49</v>
      </c>
      <c r="F193" s="27">
        <v>3</v>
      </c>
      <c r="G193" s="15">
        <v>40553</v>
      </c>
      <c r="H193" s="14" t="s">
        <v>64</v>
      </c>
      <c r="I193" s="48">
        <f t="shared" si="2"/>
        <v>10</v>
      </c>
    </row>
    <row r="194" spans="1:9">
      <c r="A194" s="31">
        <v>138199</v>
      </c>
      <c r="B194">
        <v>0</v>
      </c>
      <c r="C194" s="14" t="s">
        <v>170</v>
      </c>
      <c r="D194" s="14" t="s">
        <v>54</v>
      </c>
      <c r="E194" s="14" t="s">
        <v>49</v>
      </c>
      <c r="F194" s="27">
        <v>8</v>
      </c>
      <c r="G194" s="15">
        <v>40546</v>
      </c>
      <c r="H194" s="14" t="s">
        <v>64</v>
      </c>
      <c r="I194" s="48">
        <f t="shared" si="2"/>
        <v>3</v>
      </c>
    </row>
    <row r="195" spans="1:9">
      <c r="A195" s="31">
        <v>138199</v>
      </c>
      <c r="B195">
        <v>0</v>
      </c>
      <c r="C195" s="14" t="s">
        <v>170</v>
      </c>
      <c r="D195" s="14" t="s">
        <v>48</v>
      </c>
      <c r="E195" s="14" t="s">
        <v>49</v>
      </c>
      <c r="F195" s="27">
        <v>1</v>
      </c>
      <c r="G195" s="15">
        <v>40549</v>
      </c>
      <c r="H195" s="14" t="s">
        <v>50</v>
      </c>
      <c r="I195" s="48">
        <f t="shared" si="2"/>
        <v>6</v>
      </c>
    </row>
    <row r="196" spans="1:9">
      <c r="A196" s="31">
        <v>138199</v>
      </c>
      <c r="B196">
        <v>0</v>
      </c>
      <c r="C196" s="14" t="s">
        <v>170</v>
      </c>
      <c r="D196" s="14" t="s">
        <v>48</v>
      </c>
      <c r="E196" s="14" t="s">
        <v>49</v>
      </c>
      <c r="F196" s="27">
        <v>0.75</v>
      </c>
      <c r="G196" s="15">
        <v>40553</v>
      </c>
      <c r="H196" s="14" t="s">
        <v>64</v>
      </c>
      <c r="I196" s="48">
        <f t="shared" si="2"/>
        <v>10</v>
      </c>
    </row>
    <row r="197" spans="1:9">
      <c r="A197" s="31">
        <v>747126</v>
      </c>
      <c r="B197">
        <v>0</v>
      </c>
      <c r="C197" s="14" t="s">
        <v>157</v>
      </c>
      <c r="D197" s="14" t="s">
        <v>48</v>
      </c>
      <c r="E197" s="14" t="s">
        <v>49</v>
      </c>
      <c r="F197" s="27">
        <v>2</v>
      </c>
      <c r="G197" s="15">
        <v>40554</v>
      </c>
      <c r="H197" s="14" t="s">
        <v>65</v>
      </c>
      <c r="I197" s="48">
        <f t="shared" ref="I197:I216" si="3">DAY(G197)</f>
        <v>11</v>
      </c>
    </row>
    <row r="198" spans="1:9">
      <c r="A198" s="31">
        <v>375792</v>
      </c>
      <c r="B198">
        <v>0</v>
      </c>
      <c r="C198" s="14" t="s">
        <v>91</v>
      </c>
      <c r="D198" s="14" t="s">
        <v>48</v>
      </c>
      <c r="E198" s="14" t="s">
        <v>49</v>
      </c>
      <c r="F198" s="27">
        <v>2</v>
      </c>
      <c r="G198" s="15">
        <v>40550</v>
      </c>
      <c r="H198" s="14" t="s">
        <v>68</v>
      </c>
      <c r="I198" s="48">
        <f t="shared" si="3"/>
        <v>7</v>
      </c>
    </row>
    <row r="199" spans="1:9">
      <c r="A199" s="31">
        <v>471981</v>
      </c>
      <c r="B199">
        <v>0</v>
      </c>
      <c r="C199" s="14" t="s">
        <v>171</v>
      </c>
      <c r="D199" s="14" t="s">
        <v>48</v>
      </c>
      <c r="E199" s="14" t="s">
        <v>49</v>
      </c>
      <c r="F199" s="27">
        <v>3.5</v>
      </c>
      <c r="G199" s="15">
        <v>40553</v>
      </c>
      <c r="H199" s="14" t="s">
        <v>64</v>
      </c>
      <c r="I199" s="48">
        <f t="shared" si="3"/>
        <v>10</v>
      </c>
    </row>
    <row r="200" spans="1:9">
      <c r="A200" s="31">
        <v>942722</v>
      </c>
      <c r="B200">
        <v>0</v>
      </c>
      <c r="C200" s="14" t="s">
        <v>106</v>
      </c>
      <c r="D200" s="14" t="s">
        <v>58</v>
      </c>
      <c r="E200" s="14" t="s">
        <v>49</v>
      </c>
      <c r="F200" s="27">
        <v>8</v>
      </c>
      <c r="G200" s="15">
        <v>40546</v>
      </c>
      <c r="H200" s="14" t="s">
        <v>64</v>
      </c>
      <c r="I200" s="48">
        <f t="shared" si="3"/>
        <v>3</v>
      </c>
    </row>
    <row r="201" spans="1:9">
      <c r="A201" s="31">
        <v>942722</v>
      </c>
      <c r="B201">
        <v>0</v>
      </c>
      <c r="C201" s="14" t="s">
        <v>106</v>
      </c>
      <c r="D201" s="14" t="s">
        <v>58</v>
      </c>
      <c r="E201" s="14" t="s">
        <v>49</v>
      </c>
      <c r="F201" s="27">
        <v>8</v>
      </c>
      <c r="G201" s="15">
        <v>40547</v>
      </c>
      <c r="H201" s="14" t="s">
        <v>65</v>
      </c>
      <c r="I201" s="48">
        <f t="shared" si="3"/>
        <v>4</v>
      </c>
    </row>
    <row r="202" spans="1:9">
      <c r="A202" s="31">
        <v>942722</v>
      </c>
      <c r="B202">
        <v>0</v>
      </c>
      <c r="C202" s="14" t="s">
        <v>106</v>
      </c>
      <c r="D202" s="14" t="s">
        <v>58</v>
      </c>
      <c r="E202" s="14" t="s">
        <v>49</v>
      </c>
      <c r="F202" s="27">
        <v>8</v>
      </c>
      <c r="G202" s="15">
        <v>40548</v>
      </c>
      <c r="H202" s="14" t="s">
        <v>53</v>
      </c>
      <c r="I202" s="48">
        <f t="shared" si="3"/>
        <v>5</v>
      </c>
    </row>
    <row r="203" spans="1:9">
      <c r="A203" s="31">
        <v>942722</v>
      </c>
      <c r="B203">
        <v>0</v>
      </c>
      <c r="C203" s="14" t="s">
        <v>106</v>
      </c>
      <c r="D203" s="14" t="s">
        <v>58</v>
      </c>
      <c r="E203" s="14" t="s">
        <v>49</v>
      </c>
      <c r="F203" s="27">
        <v>8</v>
      </c>
      <c r="G203" s="15">
        <v>40549</v>
      </c>
      <c r="H203" s="14" t="s">
        <v>50</v>
      </c>
      <c r="I203" s="48">
        <f t="shared" si="3"/>
        <v>6</v>
      </c>
    </row>
    <row r="204" spans="1:9">
      <c r="A204" s="31">
        <v>942722</v>
      </c>
      <c r="B204">
        <v>0</v>
      </c>
      <c r="C204" s="14" t="s">
        <v>106</v>
      </c>
      <c r="D204" s="14" t="s">
        <v>58</v>
      </c>
      <c r="E204" s="14" t="s">
        <v>49</v>
      </c>
      <c r="F204" s="27">
        <v>8</v>
      </c>
      <c r="G204" s="15">
        <v>40550</v>
      </c>
      <c r="H204" s="14" t="s">
        <v>68</v>
      </c>
      <c r="I204" s="48">
        <f t="shared" si="3"/>
        <v>7</v>
      </c>
    </row>
    <row r="205" spans="1:9">
      <c r="A205" s="31">
        <v>544430</v>
      </c>
      <c r="B205">
        <v>0</v>
      </c>
      <c r="C205" s="14" t="s">
        <v>172</v>
      </c>
      <c r="D205" s="14" t="s">
        <v>58</v>
      </c>
      <c r="E205" s="14" t="s">
        <v>49</v>
      </c>
      <c r="F205" s="27">
        <v>1.5</v>
      </c>
      <c r="G205" s="15">
        <v>40553</v>
      </c>
      <c r="H205" s="14" t="s">
        <v>64</v>
      </c>
      <c r="I205" s="48">
        <f t="shared" si="3"/>
        <v>10</v>
      </c>
    </row>
    <row r="206" spans="1:9">
      <c r="A206" s="31">
        <v>904174</v>
      </c>
      <c r="B206">
        <v>0</v>
      </c>
      <c r="C206" s="14" t="s">
        <v>59</v>
      </c>
      <c r="D206" s="14" t="s">
        <v>48</v>
      </c>
      <c r="E206" s="14" t="s">
        <v>49</v>
      </c>
      <c r="F206" s="27">
        <v>4</v>
      </c>
      <c r="G206" s="15">
        <v>40547</v>
      </c>
      <c r="H206" s="14" t="s">
        <v>65</v>
      </c>
      <c r="I206" s="48">
        <f t="shared" si="3"/>
        <v>4</v>
      </c>
    </row>
    <row r="207" spans="1:9">
      <c r="A207" s="31">
        <v>904174</v>
      </c>
      <c r="B207">
        <v>0</v>
      </c>
      <c r="C207" s="14" t="s">
        <v>59</v>
      </c>
      <c r="D207" s="14" t="s">
        <v>48</v>
      </c>
      <c r="E207" s="14" t="s">
        <v>49</v>
      </c>
      <c r="F207" s="27">
        <v>4</v>
      </c>
      <c r="G207" s="15">
        <v>40554</v>
      </c>
      <c r="H207" s="14" t="s">
        <v>65</v>
      </c>
      <c r="I207" s="48">
        <f t="shared" si="3"/>
        <v>11</v>
      </c>
    </row>
    <row r="208" spans="1:9">
      <c r="A208" s="31">
        <v>268234</v>
      </c>
      <c r="B208">
        <v>0</v>
      </c>
      <c r="C208" s="14" t="s">
        <v>67</v>
      </c>
      <c r="D208" s="14" t="s">
        <v>48</v>
      </c>
      <c r="E208" s="14" t="s">
        <v>49</v>
      </c>
      <c r="F208" s="27">
        <v>1.5</v>
      </c>
      <c r="G208" s="15">
        <v>40549</v>
      </c>
      <c r="H208" s="14" t="s">
        <v>50</v>
      </c>
      <c r="I208" s="48">
        <f t="shared" si="3"/>
        <v>6</v>
      </c>
    </row>
    <row r="209" spans="1:9">
      <c r="A209" s="31">
        <v>66388</v>
      </c>
      <c r="B209">
        <v>0</v>
      </c>
      <c r="C209" s="14" t="s">
        <v>173</v>
      </c>
      <c r="D209" s="14" t="s">
        <v>58</v>
      </c>
      <c r="E209" s="14" t="s">
        <v>49</v>
      </c>
      <c r="F209" s="27">
        <v>8</v>
      </c>
      <c r="G209" s="15">
        <v>40550</v>
      </c>
      <c r="H209" s="14" t="s">
        <v>68</v>
      </c>
      <c r="I209" s="48">
        <f t="shared" si="3"/>
        <v>7</v>
      </c>
    </row>
    <row r="210" spans="1:9">
      <c r="A210" s="31">
        <v>209328</v>
      </c>
      <c r="B210">
        <v>0</v>
      </c>
      <c r="C210" s="14" t="s">
        <v>174</v>
      </c>
      <c r="D210" s="14" t="s">
        <v>48</v>
      </c>
      <c r="E210" s="14" t="s">
        <v>49</v>
      </c>
      <c r="F210" s="27">
        <v>1.75</v>
      </c>
      <c r="G210" s="15">
        <v>40546</v>
      </c>
      <c r="H210" s="14" t="s">
        <v>64</v>
      </c>
      <c r="I210" s="48">
        <f t="shared" si="3"/>
        <v>3</v>
      </c>
    </row>
    <row r="211" spans="1:9">
      <c r="A211" s="31">
        <v>27178</v>
      </c>
      <c r="B211">
        <v>0</v>
      </c>
      <c r="C211" s="14" t="s">
        <v>175</v>
      </c>
      <c r="D211" s="14" t="s">
        <v>48</v>
      </c>
      <c r="E211" s="14" t="s">
        <v>49</v>
      </c>
      <c r="F211" s="27">
        <v>8</v>
      </c>
      <c r="G211" s="15">
        <v>40554</v>
      </c>
      <c r="H211" s="14" t="s">
        <v>65</v>
      </c>
      <c r="I211" s="48">
        <f t="shared" si="3"/>
        <v>11</v>
      </c>
    </row>
    <row r="212" spans="1:9">
      <c r="A212" s="31">
        <v>129044</v>
      </c>
      <c r="B212">
        <v>0</v>
      </c>
      <c r="C212" s="14" t="s">
        <v>176</v>
      </c>
      <c r="D212" s="14" t="s">
        <v>48</v>
      </c>
      <c r="E212" s="14" t="s">
        <v>49</v>
      </c>
      <c r="F212" s="27">
        <v>1</v>
      </c>
      <c r="G212" s="15">
        <v>40554</v>
      </c>
      <c r="H212" s="14" t="s">
        <v>65</v>
      </c>
      <c r="I212" s="48">
        <f t="shared" si="3"/>
        <v>11</v>
      </c>
    </row>
    <row r="213" spans="1:9">
      <c r="A213" s="31">
        <v>560101</v>
      </c>
      <c r="B213">
        <v>0</v>
      </c>
      <c r="C213" s="14" t="s">
        <v>177</v>
      </c>
      <c r="D213" s="14" t="s">
        <v>48</v>
      </c>
      <c r="E213" s="14" t="s">
        <v>49</v>
      </c>
      <c r="F213" s="27">
        <v>1.5</v>
      </c>
      <c r="G213" s="15">
        <v>40549</v>
      </c>
      <c r="H213" s="14" t="s">
        <v>50</v>
      </c>
      <c r="I213" s="48">
        <f t="shared" si="3"/>
        <v>6</v>
      </c>
    </row>
    <row r="214" spans="1:9">
      <c r="A214" s="31">
        <v>162126</v>
      </c>
      <c r="B214">
        <v>0</v>
      </c>
      <c r="C214" s="14" t="s">
        <v>98</v>
      </c>
      <c r="D214" s="14" t="s">
        <v>48</v>
      </c>
      <c r="E214" s="14" t="s">
        <v>49</v>
      </c>
      <c r="F214" s="27">
        <v>3</v>
      </c>
      <c r="G214" s="15">
        <v>40549</v>
      </c>
      <c r="H214" s="14" t="s">
        <v>50</v>
      </c>
      <c r="I214" s="48">
        <f t="shared" si="3"/>
        <v>6</v>
      </c>
    </row>
    <row r="215" spans="1:9">
      <c r="A215" s="31">
        <v>694606</v>
      </c>
      <c r="B215">
        <v>0</v>
      </c>
      <c r="C215" s="14" t="s">
        <v>105</v>
      </c>
      <c r="D215" s="14" t="s">
        <v>48</v>
      </c>
      <c r="E215" s="14" t="s">
        <v>49</v>
      </c>
      <c r="F215" s="27">
        <v>2</v>
      </c>
      <c r="G215" s="15">
        <v>40547</v>
      </c>
      <c r="H215" s="14" t="s">
        <v>65</v>
      </c>
      <c r="I215" s="48">
        <f t="shared" si="3"/>
        <v>4</v>
      </c>
    </row>
    <row r="216" spans="1:9">
      <c r="A216" s="31">
        <v>968003</v>
      </c>
      <c r="B216">
        <v>0</v>
      </c>
      <c r="C216" s="14" t="s">
        <v>178</v>
      </c>
      <c r="D216" s="14" t="s">
        <v>48</v>
      </c>
      <c r="E216" s="14" t="s">
        <v>49</v>
      </c>
      <c r="F216" s="27">
        <v>3</v>
      </c>
      <c r="G216" s="15">
        <v>40555</v>
      </c>
      <c r="H216" s="14" t="s">
        <v>53</v>
      </c>
      <c r="I216" s="48">
        <f t="shared" si="3"/>
        <v>12</v>
      </c>
    </row>
    <row r="217" spans="1:9">
      <c r="I217" s="15"/>
    </row>
    <row r="218" spans="1:9">
      <c r="I218" s="15"/>
    </row>
  </sheetData>
  <mergeCells count="1">
    <mergeCell ref="A1:E1"/>
  </mergeCells>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FFC000"/>
  </sheetPr>
  <dimension ref="A1:S252"/>
  <sheetViews>
    <sheetView topLeftCell="M31" workbookViewId="0">
      <selection activeCell="U60" sqref="U60"/>
    </sheetView>
  </sheetViews>
  <sheetFormatPr defaultRowHeight="13.2"/>
  <cols>
    <col min="2" max="2" width="11" bestFit="1" customWidth="1"/>
    <col min="3" max="3" width="12.77734375" bestFit="1" customWidth="1"/>
    <col min="4" max="4" width="39.77734375" bestFit="1" customWidth="1"/>
    <col min="5" max="5" width="4.44140625" bestFit="1" customWidth="1"/>
    <col min="6" max="6" width="8.21875" bestFit="1" customWidth="1"/>
    <col min="7" max="7" width="13.109375" bestFit="1" customWidth="1"/>
    <col min="8" max="8" width="16.21875" bestFit="1" customWidth="1"/>
    <col min="9" max="9" width="11" bestFit="1" customWidth="1"/>
    <col min="10" max="10" width="13.109375" bestFit="1" customWidth="1"/>
    <col min="13" max="13" width="10.88671875" customWidth="1"/>
    <col min="14" max="14" width="11.5546875" customWidth="1"/>
    <col min="15" max="15" width="13.33203125" bestFit="1" customWidth="1"/>
    <col min="16" max="16" width="17.88671875" bestFit="1" customWidth="1"/>
    <col min="17" max="17" width="22.6640625" bestFit="1" customWidth="1"/>
    <col min="18" max="18" width="12.109375" bestFit="1" customWidth="1"/>
    <col min="19" max="19" width="12.6640625" bestFit="1" customWidth="1"/>
    <col min="20" max="20" width="12.109375" bestFit="1" customWidth="1"/>
    <col min="21" max="21" width="8" bestFit="1" customWidth="1"/>
    <col min="22" max="22" width="12.6640625" bestFit="1" customWidth="1"/>
    <col min="23" max="23" width="4.88671875" bestFit="1" customWidth="1"/>
    <col min="24" max="24" width="22.88671875" bestFit="1" customWidth="1"/>
    <col min="25" max="25" width="27.6640625" bestFit="1" customWidth="1"/>
    <col min="26" max="26" width="17.21875" bestFit="1" customWidth="1"/>
    <col min="27" max="27" width="17.77734375" bestFit="1" customWidth="1"/>
    <col min="28" max="28" width="8" bestFit="1" customWidth="1"/>
    <col min="29" max="31" width="11" bestFit="1" customWidth="1"/>
    <col min="32" max="32" width="12.109375" bestFit="1" customWidth="1"/>
    <col min="33" max="33" width="7" bestFit="1" customWidth="1"/>
    <col min="34" max="34" width="9.77734375" bestFit="1" customWidth="1"/>
    <col min="35" max="35" width="9.88671875" bestFit="1" customWidth="1"/>
    <col min="36" max="36" width="7" bestFit="1" customWidth="1"/>
    <col min="37" max="37" width="8" bestFit="1" customWidth="1"/>
    <col min="38" max="38" width="9.77734375" bestFit="1" customWidth="1"/>
    <col min="39" max="39" width="9.88671875" bestFit="1" customWidth="1"/>
    <col min="40" max="40" width="12.6640625" bestFit="1" customWidth="1"/>
    <col min="41" max="41" width="4.33203125" bestFit="1" customWidth="1"/>
    <col min="42" max="42" width="9.77734375" bestFit="1" customWidth="1"/>
    <col min="43" max="43" width="9.88671875" bestFit="1" customWidth="1"/>
    <col min="44" max="44" width="6.88671875" bestFit="1" customWidth="1"/>
    <col min="45" max="45" width="4.21875" bestFit="1" customWidth="1"/>
    <col min="46" max="46" width="9.77734375" bestFit="1" customWidth="1"/>
    <col min="47" max="47" width="9.88671875" bestFit="1" customWidth="1"/>
    <col min="48" max="48" width="22.88671875" bestFit="1" customWidth="1"/>
    <col min="49" max="49" width="27.6640625" bestFit="1" customWidth="1"/>
    <col min="50" max="50" width="17.21875" bestFit="1" customWidth="1"/>
    <col min="51" max="51" width="17.77734375" bestFit="1" customWidth="1"/>
    <col min="52" max="54" width="10.33203125" bestFit="1" customWidth="1"/>
    <col min="55" max="55" width="12.6640625" bestFit="1" customWidth="1"/>
    <col min="56" max="67" width="10.33203125" bestFit="1" customWidth="1"/>
    <col min="68" max="68" width="22.88671875" bestFit="1" customWidth="1"/>
    <col min="69" max="69" width="27.6640625" bestFit="1" customWidth="1"/>
    <col min="70" max="70" width="17.21875" bestFit="1" customWidth="1"/>
    <col min="71" max="71" width="17.77734375" bestFit="1" customWidth="1"/>
    <col min="72" max="123" width="6.88671875" bestFit="1" customWidth="1"/>
    <col min="124" max="189" width="7.88671875" bestFit="1" customWidth="1"/>
    <col min="190" max="217" width="9.44140625" bestFit="1" customWidth="1"/>
    <col min="218" max="222" width="10.44140625" bestFit="1" customWidth="1"/>
    <col min="223" max="225" width="12" bestFit="1" customWidth="1"/>
    <col min="226" max="226" width="13.109375" bestFit="1" customWidth="1"/>
    <col min="227" max="228" width="12.6640625" bestFit="1" customWidth="1"/>
  </cols>
  <sheetData>
    <row r="1" spans="1:19">
      <c r="A1" s="71" t="s">
        <v>449</v>
      </c>
      <c r="B1" s="71"/>
      <c r="C1" s="71"/>
      <c r="D1" s="71"/>
      <c r="E1" s="71"/>
      <c r="F1" s="71"/>
      <c r="G1" s="71"/>
    </row>
    <row r="2" spans="1:19">
      <c r="C2" s="18"/>
    </row>
    <row r="3" spans="1:19">
      <c r="A3" t="s">
        <v>25</v>
      </c>
      <c r="B3" s="14" t="s">
        <v>249</v>
      </c>
      <c r="C3" t="s">
        <v>180</v>
      </c>
      <c r="D3" t="s">
        <v>181</v>
      </c>
      <c r="E3" t="s">
        <v>182</v>
      </c>
      <c r="F3" t="s">
        <v>183</v>
      </c>
      <c r="G3" s="16" t="s">
        <v>184</v>
      </c>
      <c r="H3" s="16" t="s">
        <v>185</v>
      </c>
      <c r="I3" s="32" t="s">
        <v>186</v>
      </c>
      <c r="J3" t="s">
        <v>26</v>
      </c>
      <c r="K3" t="s">
        <v>19</v>
      </c>
      <c r="L3" t="s">
        <v>1</v>
      </c>
      <c r="M3" t="s">
        <v>187</v>
      </c>
      <c r="N3" t="s">
        <v>34</v>
      </c>
    </row>
    <row r="4" spans="1:19">
      <c r="A4" t="s">
        <v>179</v>
      </c>
      <c r="B4" s="14" t="s">
        <v>318</v>
      </c>
      <c r="C4" s="15">
        <v>41283</v>
      </c>
      <c r="D4" t="s">
        <v>234</v>
      </c>
      <c r="E4">
        <v>2</v>
      </c>
      <c r="F4">
        <v>1</v>
      </c>
      <c r="G4" s="16">
        <v>38.94</v>
      </c>
      <c r="H4" s="16">
        <v>38.94</v>
      </c>
      <c r="I4" s="32">
        <v>559598</v>
      </c>
      <c r="J4">
        <v>12001</v>
      </c>
      <c r="K4">
        <v>53015</v>
      </c>
      <c r="L4">
        <v>10020</v>
      </c>
      <c r="M4" s="15">
        <v>41316</v>
      </c>
      <c r="N4" s="15">
        <v>41324</v>
      </c>
    </row>
    <row r="5" spans="1:19">
      <c r="A5" t="s">
        <v>179</v>
      </c>
      <c r="B5" s="14" t="s">
        <v>318</v>
      </c>
      <c r="C5" s="15">
        <v>41283</v>
      </c>
      <c r="D5" t="s">
        <v>234</v>
      </c>
      <c r="E5">
        <v>1</v>
      </c>
      <c r="F5">
        <v>1</v>
      </c>
      <c r="G5" s="16">
        <v>30.51</v>
      </c>
      <c r="H5" s="16">
        <v>30.51</v>
      </c>
      <c r="I5" s="32">
        <v>559598</v>
      </c>
      <c r="J5">
        <v>12001</v>
      </c>
      <c r="K5">
        <v>53015</v>
      </c>
      <c r="L5">
        <v>10020</v>
      </c>
      <c r="M5" s="15">
        <v>41316</v>
      </c>
      <c r="N5" s="15">
        <v>41324</v>
      </c>
    </row>
    <row r="6" spans="1:19">
      <c r="A6" t="s">
        <v>179</v>
      </c>
      <c r="B6" s="14" t="s">
        <v>319</v>
      </c>
      <c r="C6" s="15">
        <v>41283</v>
      </c>
      <c r="D6" t="s">
        <v>235</v>
      </c>
      <c r="E6">
        <v>1</v>
      </c>
      <c r="F6">
        <v>1</v>
      </c>
      <c r="G6" s="16">
        <v>568.32000000000005</v>
      </c>
      <c r="H6" s="16">
        <v>568.32000000000005</v>
      </c>
      <c r="I6" s="32">
        <v>559050</v>
      </c>
      <c r="J6">
        <v>12001</v>
      </c>
      <c r="K6">
        <v>53015</v>
      </c>
      <c r="L6">
        <v>10020</v>
      </c>
      <c r="M6" s="15">
        <v>41317</v>
      </c>
      <c r="N6" s="15">
        <v>41320</v>
      </c>
    </row>
    <row r="7" spans="1:19">
      <c r="A7" t="s">
        <v>179</v>
      </c>
      <c r="B7" s="14" t="s">
        <v>319</v>
      </c>
      <c r="C7" s="15">
        <v>41283</v>
      </c>
      <c r="D7" t="s">
        <v>235</v>
      </c>
      <c r="E7">
        <v>2</v>
      </c>
      <c r="F7">
        <v>1</v>
      </c>
      <c r="G7" s="16">
        <v>128.9</v>
      </c>
      <c r="H7" s="16">
        <v>128.9</v>
      </c>
      <c r="I7" s="32">
        <v>559050</v>
      </c>
      <c r="J7">
        <v>12001</v>
      </c>
      <c r="K7">
        <v>53015</v>
      </c>
      <c r="L7">
        <v>10020</v>
      </c>
      <c r="M7" s="15">
        <v>41317</v>
      </c>
      <c r="N7" s="15">
        <v>41320</v>
      </c>
    </row>
    <row r="8" spans="1:19" hidden="1">
      <c r="A8" t="s">
        <v>179</v>
      </c>
      <c r="B8" s="14" t="s">
        <v>320</v>
      </c>
      <c r="C8" s="15">
        <v>41283</v>
      </c>
      <c r="D8" t="s">
        <v>235</v>
      </c>
      <c r="E8">
        <v>1</v>
      </c>
      <c r="F8">
        <v>1</v>
      </c>
      <c r="G8" s="16">
        <v>12.6</v>
      </c>
      <c r="H8" s="16">
        <v>0</v>
      </c>
      <c r="I8" s="32"/>
      <c r="J8">
        <v>12001</v>
      </c>
      <c r="K8">
        <v>53015</v>
      </c>
      <c r="L8">
        <v>10020</v>
      </c>
      <c r="M8" s="15">
        <v>41311</v>
      </c>
    </row>
    <row r="9" spans="1:19" hidden="1">
      <c r="A9" t="s">
        <v>179</v>
      </c>
      <c r="B9" s="14" t="s">
        <v>320</v>
      </c>
      <c r="C9" s="15">
        <v>41283</v>
      </c>
      <c r="D9" t="s">
        <v>235</v>
      </c>
      <c r="E9">
        <v>3</v>
      </c>
      <c r="F9">
        <v>1</v>
      </c>
      <c r="G9" s="16">
        <v>7.8</v>
      </c>
      <c r="H9" s="16">
        <v>0</v>
      </c>
      <c r="I9" s="32"/>
      <c r="J9">
        <v>12001</v>
      </c>
      <c r="K9">
        <v>53015</v>
      </c>
      <c r="L9">
        <v>10020</v>
      </c>
      <c r="M9" s="15">
        <v>41311</v>
      </c>
    </row>
    <row r="10" spans="1:19" hidden="1">
      <c r="A10" t="s">
        <v>179</v>
      </c>
      <c r="B10" s="14" t="s">
        <v>320</v>
      </c>
      <c r="C10" s="15">
        <v>41283</v>
      </c>
      <c r="D10" t="s">
        <v>235</v>
      </c>
      <c r="E10">
        <v>5</v>
      </c>
      <c r="F10">
        <v>1</v>
      </c>
      <c r="G10" s="16">
        <v>0</v>
      </c>
      <c r="H10" s="16">
        <v>0</v>
      </c>
      <c r="I10" s="32"/>
      <c r="J10">
        <v>12001</v>
      </c>
      <c r="K10">
        <v>53015</v>
      </c>
      <c r="L10">
        <v>10020</v>
      </c>
      <c r="M10" s="15">
        <v>41311</v>
      </c>
    </row>
    <row r="11" spans="1:19" hidden="1">
      <c r="A11" t="s">
        <v>179</v>
      </c>
      <c r="B11" s="14" t="s">
        <v>320</v>
      </c>
      <c r="C11" s="15">
        <v>41283</v>
      </c>
      <c r="D11" t="s">
        <v>235</v>
      </c>
      <c r="E11">
        <v>2</v>
      </c>
      <c r="F11">
        <v>1</v>
      </c>
      <c r="G11" s="16">
        <v>88.15</v>
      </c>
      <c r="H11" s="16">
        <v>0</v>
      </c>
      <c r="I11" s="32"/>
      <c r="J11">
        <v>12001</v>
      </c>
      <c r="K11">
        <v>53015</v>
      </c>
      <c r="L11">
        <v>10020</v>
      </c>
      <c r="M11" s="15">
        <v>41311</v>
      </c>
    </row>
    <row r="12" spans="1:19" hidden="1">
      <c r="A12" t="s">
        <v>179</v>
      </c>
      <c r="B12" s="14" t="s">
        <v>320</v>
      </c>
      <c r="C12" s="15">
        <v>41283</v>
      </c>
      <c r="D12" t="s">
        <v>235</v>
      </c>
      <c r="E12">
        <v>4</v>
      </c>
      <c r="F12">
        <v>1</v>
      </c>
      <c r="G12" s="16">
        <v>32.5</v>
      </c>
      <c r="H12" s="16">
        <v>0</v>
      </c>
      <c r="I12" s="32"/>
      <c r="J12">
        <v>12001</v>
      </c>
      <c r="K12">
        <v>53015</v>
      </c>
      <c r="L12">
        <v>10020</v>
      </c>
      <c r="M12" s="15">
        <v>41311</v>
      </c>
    </row>
    <row r="13" spans="1:19">
      <c r="A13" t="s">
        <v>179</v>
      </c>
      <c r="B13" s="14" t="s">
        <v>321</v>
      </c>
      <c r="C13" s="15">
        <v>41283</v>
      </c>
      <c r="D13" t="s">
        <v>235</v>
      </c>
      <c r="E13">
        <v>1</v>
      </c>
      <c r="F13">
        <v>1</v>
      </c>
      <c r="G13" s="16">
        <v>776.38</v>
      </c>
      <c r="H13" s="16">
        <v>776.38</v>
      </c>
      <c r="I13" s="32">
        <v>559010</v>
      </c>
      <c r="J13">
        <v>12001</v>
      </c>
      <c r="K13">
        <v>53015</v>
      </c>
      <c r="L13">
        <v>10020</v>
      </c>
      <c r="M13" s="15">
        <v>41312</v>
      </c>
      <c r="N13" s="15">
        <v>41319</v>
      </c>
      <c r="O13" s="47" t="s">
        <v>483</v>
      </c>
      <c r="P13" t="s">
        <v>479</v>
      </c>
      <c r="Q13" t="s">
        <v>480</v>
      </c>
      <c r="R13" t="s">
        <v>481</v>
      </c>
      <c r="S13" t="s">
        <v>482</v>
      </c>
    </row>
    <row r="14" spans="1:19" hidden="1">
      <c r="A14" t="s">
        <v>179</v>
      </c>
      <c r="B14" s="14" t="s">
        <v>322</v>
      </c>
      <c r="C14" s="15">
        <v>41283</v>
      </c>
      <c r="D14" t="s">
        <v>236</v>
      </c>
      <c r="E14">
        <v>1</v>
      </c>
      <c r="F14">
        <v>1</v>
      </c>
      <c r="G14" s="16">
        <v>1022.34</v>
      </c>
      <c r="H14" s="16">
        <v>0</v>
      </c>
      <c r="I14" s="32"/>
      <c r="J14">
        <v>12001</v>
      </c>
      <c r="K14">
        <v>53015</v>
      </c>
      <c r="L14">
        <v>10020</v>
      </c>
      <c r="M14" s="15">
        <v>41316</v>
      </c>
      <c r="O14" s="49" t="s">
        <v>211</v>
      </c>
      <c r="P14" s="48">
        <v>139386</v>
      </c>
      <c r="Q14" s="48">
        <v>139386</v>
      </c>
      <c r="R14" s="48">
        <v>13033</v>
      </c>
      <c r="S14" s="48">
        <v>1</v>
      </c>
    </row>
    <row r="15" spans="1:19">
      <c r="A15" t="s">
        <v>179</v>
      </c>
      <c r="B15" s="14" t="s">
        <v>323</v>
      </c>
      <c r="C15" s="15">
        <v>41283</v>
      </c>
      <c r="D15" t="s">
        <v>236</v>
      </c>
      <c r="E15">
        <v>1</v>
      </c>
      <c r="F15">
        <v>1</v>
      </c>
      <c r="G15" s="16">
        <v>26.35</v>
      </c>
      <c r="H15" s="16">
        <v>26.35</v>
      </c>
      <c r="I15" s="32">
        <v>560369</v>
      </c>
      <c r="J15">
        <v>12001</v>
      </c>
      <c r="K15">
        <v>53015</v>
      </c>
      <c r="L15">
        <v>10020</v>
      </c>
      <c r="M15" s="15">
        <v>41312</v>
      </c>
      <c r="N15" s="15">
        <v>41326</v>
      </c>
      <c r="O15" s="49" t="s">
        <v>201</v>
      </c>
      <c r="P15" s="48">
        <v>672.32</v>
      </c>
      <c r="Q15" s="48">
        <v>0</v>
      </c>
      <c r="R15" s="48">
        <v>26066</v>
      </c>
      <c r="S15" s="48">
        <v>2</v>
      </c>
    </row>
    <row r="16" spans="1:19" hidden="1">
      <c r="A16" t="s">
        <v>179</v>
      </c>
      <c r="B16" s="14" t="s">
        <v>324</v>
      </c>
      <c r="C16" s="15">
        <v>41283</v>
      </c>
      <c r="D16" t="s">
        <v>237</v>
      </c>
      <c r="E16">
        <v>1</v>
      </c>
      <c r="F16">
        <v>1</v>
      </c>
      <c r="G16" s="16">
        <v>92.92</v>
      </c>
      <c r="H16" s="16">
        <v>0</v>
      </c>
      <c r="I16" s="32"/>
      <c r="J16">
        <v>12001</v>
      </c>
      <c r="K16">
        <v>53015</v>
      </c>
      <c r="L16">
        <v>10020</v>
      </c>
      <c r="M16" s="15">
        <v>41310</v>
      </c>
      <c r="O16" s="49" t="s">
        <v>198</v>
      </c>
      <c r="P16" s="48">
        <v>76.23</v>
      </c>
      <c r="Q16" s="48">
        <v>76.23</v>
      </c>
      <c r="R16" s="48">
        <v>12062</v>
      </c>
      <c r="S16" s="48">
        <v>1</v>
      </c>
    </row>
    <row r="17" spans="1:19" hidden="1">
      <c r="A17" t="s">
        <v>179</v>
      </c>
      <c r="B17" s="14" t="s">
        <v>324</v>
      </c>
      <c r="C17" s="15">
        <v>41283</v>
      </c>
      <c r="D17" t="s">
        <v>237</v>
      </c>
      <c r="E17">
        <v>2</v>
      </c>
      <c r="F17">
        <v>1</v>
      </c>
      <c r="G17" s="16">
        <v>154.97999999999999</v>
      </c>
      <c r="H17" s="16">
        <v>0</v>
      </c>
      <c r="I17" s="32"/>
      <c r="J17">
        <v>12001</v>
      </c>
      <c r="K17">
        <v>53015</v>
      </c>
      <c r="L17">
        <v>10020</v>
      </c>
      <c r="M17" s="15">
        <v>41310</v>
      </c>
      <c r="O17" s="49" t="s">
        <v>220</v>
      </c>
      <c r="P17" s="48">
        <v>636</v>
      </c>
      <c r="Q17" s="48">
        <v>0</v>
      </c>
      <c r="R17" s="48">
        <v>21009</v>
      </c>
      <c r="S17" s="48">
        <v>1</v>
      </c>
    </row>
    <row r="18" spans="1:19">
      <c r="A18" t="s">
        <v>179</v>
      </c>
      <c r="B18" s="14" t="s">
        <v>325</v>
      </c>
      <c r="C18" s="15">
        <v>41283</v>
      </c>
      <c r="D18" t="s">
        <v>238</v>
      </c>
      <c r="E18">
        <v>1</v>
      </c>
      <c r="F18">
        <v>1</v>
      </c>
      <c r="G18" s="16">
        <v>53.9</v>
      </c>
      <c r="H18" s="16">
        <v>53.9</v>
      </c>
      <c r="I18" s="32">
        <v>560153</v>
      </c>
      <c r="J18">
        <v>12001</v>
      </c>
      <c r="K18">
        <v>54100</v>
      </c>
      <c r="L18">
        <v>10020</v>
      </c>
      <c r="M18" s="15">
        <v>41311</v>
      </c>
      <c r="N18" s="15">
        <v>41325</v>
      </c>
      <c r="O18" s="49" t="s">
        <v>208</v>
      </c>
      <c r="P18" s="48">
        <v>285</v>
      </c>
      <c r="Q18" s="48">
        <v>285</v>
      </c>
      <c r="R18" s="48">
        <v>13033</v>
      </c>
      <c r="S18" s="48">
        <v>1</v>
      </c>
    </row>
    <row r="19" spans="1:19">
      <c r="A19" t="s">
        <v>179</v>
      </c>
      <c r="B19" s="14" t="s">
        <v>326</v>
      </c>
      <c r="C19" s="15">
        <v>41283</v>
      </c>
      <c r="D19" t="s">
        <v>229</v>
      </c>
      <c r="E19">
        <v>1</v>
      </c>
      <c r="F19">
        <v>1</v>
      </c>
      <c r="G19" s="16">
        <v>1166.4000000000001</v>
      </c>
      <c r="H19" s="16">
        <v>1166.4000000000001</v>
      </c>
      <c r="I19" s="32">
        <v>558405</v>
      </c>
      <c r="J19">
        <v>12001</v>
      </c>
      <c r="K19">
        <v>53015</v>
      </c>
      <c r="L19">
        <v>10020</v>
      </c>
      <c r="M19" s="15">
        <v>41306</v>
      </c>
      <c r="N19" s="15">
        <v>41318</v>
      </c>
      <c r="O19" s="49" t="s">
        <v>238</v>
      </c>
      <c r="P19" s="48">
        <v>53.9</v>
      </c>
      <c r="Q19" s="48">
        <v>53.9</v>
      </c>
      <c r="R19" s="48">
        <v>12001</v>
      </c>
      <c r="S19" s="48">
        <v>1</v>
      </c>
    </row>
    <row r="20" spans="1:19">
      <c r="A20" t="s">
        <v>179</v>
      </c>
      <c r="B20" s="14" t="s">
        <v>327</v>
      </c>
      <c r="C20" s="15">
        <v>41283</v>
      </c>
      <c r="D20" t="s">
        <v>239</v>
      </c>
      <c r="E20">
        <v>1</v>
      </c>
      <c r="F20">
        <v>1</v>
      </c>
      <c r="G20" s="16">
        <v>670.26</v>
      </c>
      <c r="H20" s="16">
        <v>670.26</v>
      </c>
      <c r="I20" s="32">
        <v>559795</v>
      </c>
      <c r="J20">
        <v>12001</v>
      </c>
      <c r="K20">
        <v>53015</v>
      </c>
      <c r="L20">
        <v>10020</v>
      </c>
      <c r="M20" s="15">
        <v>41313</v>
      </c>
      <c r="N20" s="15">
        <v>41324</v>
      </c>
      <c r="O20" s="49" t="s">
        <v>213</v>
      </c>
      <c r="P20" s="48">
        <v>1750</v>
      </c>
      <c r="Q20" s="48">
        <v>1750</v>
      </c>
      <c r="R20" s="48">
        <v>13033</v>
      </c>
      <c r="S20" s="48">
        <v>1</v>
      </c>
    </row>
    <row r="21" spans="1:19">
      <c r="A21" t="s">
        <v>179</v>
      </c>
      <c r="B21" s="14" t="s">
        <v>328</v>
      </c>
      <c r="C21" s="15">
        <v>41283</v>
      </c>
      <c r="D21" t="s">
        <v>240</v>
      </c>
      <c r="E21">
        <v>1</v>
      </c>
      <c r="F21">
        <v>1</v>
      </c>
      <c r="G21" s="16">
        <v>518.76</v>
      </c>
      <c r="H21" s="16">
        <v>518.76</v>
      </c>
      <c r="I21" s="32">
        <v>560519</v>
      </c>
      <c r="J21">
        <v>12001</v>
      </c>
      <c r="K21">
        <v>54070</v>
      </c>
      <c r="L21">
        <v>10020</v>
      </c>
      <c r="M21" s="15">
        <v>41310</v>
      </c>
      <c r="N21" s="15">
        <v>41326</v>
      </c>
      <c r="O21" s="49" t="s">
        <v>246</v>
      </c>
      <c r="P21" s="48">
        <v>116</v>
      </c>
      <c r="Q21" s="48">
        <v>116</v>
      </c>
      <c r="R21" s="48">
        <v>12001</v>
      </c>
      <c r="S21" s="48">
        <v>1</v>
      </c>
    </row>
    <row r="22" spans="1:19">
      <c r="A22" t="s">
        <v>179</v>
      </c>
      <c r="B22" s="14" t="s">
        <v>329</v>
      </c>
      <c r="C22" s="15">
        <v>41283</v>
      </c>
      <c r="D22" t="s">
        <v>241</v>
      </c>
      <c r="E22">
        <v>1</v>
      </c>
      <c r="F22">
        <v>1</v>
      </c>
      <c r="G22" s="16">
        <v>162.24</v>
      </c>
      <c r="H22" s="16">
        <v>162.24</v>
      </c>
      <c r="I22" s="32">
        <v>560917</v>
      </c>
      <c r="J22">
        <v>12001</v>
      </c>
      <c r="K22">
        <v>53015</v>
      </c>
      <c r="L22">
        <v>10020</v>
      </c>
      <c r="M22" s="15">
        <v>41326</v>
      </c>
      <c r="N22" s="15">
        <v>41327</v>
      </c>
      <c r="O22" s="49" t="s">
        <v>222</v>
      </c>
      <c r="P22" s="48">
        <v>2736</v>
      </c>
      <c r="Q22" s="48">
        <v>0</v>
      </c>
      <c r="R22" s="48">
        <v>52132</v>
      </c>
      <c r="S22" s="48">
        <v>4</v>
      </c>
    </row>
    <row r="23" spans="1:19">
      <c r="A23" t="s">
        <v>179</v>
      </c>
      <c r="B23" s="14" t="s">
        <v>330</v>
      </c>
      <c r="C23" s="15">
        <v>41283</v>
      </c>
      <c r="D23" t="s">
        <v>242</v>
      </c>
      <c r="E23">
        <v>1</v>
      </c>
      <c r="F23">
        <v>1</v>
      </c>
      <c r="G23" s="16">
        <v>1072.5</v>
      </c>
      <c r="H23" s="16">
        <v>1072.5</v>
      </c>
      <c r="I23" s="32">
        <v>560787</v>
      </c>
      <c r="J23">
        <v>12001</v>
      </c>
      <c r="K23">
        <v>53012</v>
      </c>
      <c r="L23">
        <v>10020</v>
      </c>
      <c r="M23" s="15">
        <v>41305</v>
      </c>
      <c r="N23" s="15">
        <v>41326</v>
      </c>
      <c r="O23" s="49" t="s">
        <v>224</v>
      </c>
      <c r="P23" s="48">
        <v>38055</v>
      </c>
      <c r="Q23" s="48">
        <v>5685</v>
      </c>
      <c r="R23" s="48">
        <v>231099</v>
      </c>
      <c r="S23" s="48">
        <v>11</v>
      </c>
    </row>
    <row r="24" spans="1:19">
      <c r="A24" t="s">
        <v>179</v>
      </c>
      <c r="B24" s="14" t="s">
        <v>330</v>
      </c>
      <c r="C24" s="15">
        <v>41283</v>
      </c>
      <c r="D24" t="s">
        <v>242</v>
      </c>
      <c r="E24">
        <v>2</v>
      </c>
      <c r="F24">
        <v>1</v>
      </c>
      <c r="G24" s="16">
        <v>276.86</v>
      </c>
      <c r="H24" s="16">
        <v>276.86</v>
      </c>
      <c r="I24" s="32">
        <v>560787</v>
      </c>
      <c r="J24">
        <v>12001</v>
      </c>
      <c r="K24">
        <v>53015</v>
      </c>
      <c r="L24">
        <v>10020</v>
      </c>
      <c r="M24" s="15">
        <v>41305</v>
      </c>
      <c r="N24" s="15">
        <v>41326</v>
      </c>
      <c r="O24" s="49" t="s">
        <v>230</v>
      </c>
      <c r="P24" s="48">
        <v>55.17</v>
      </c>
      <c r="Q24" s="48">
        <v>0</v>
      </c>
      <c r="R24" s="48">
        <v>12001</v>
      </c>
      <c r="S24" s="48">
        <v>1</v>
      </c>
    </row>
    <row r="25" spans="1:19">
      <c r="A25" t="s">
        <v>179</v>
      </c>
      <c r="B25" s="14" t="s">
        <v>331</v>
      </c>
      <c r="C25" s="15">
        <v>41264</v>
      </c>
      <c r="D25" t="s">
        <v>243</v>
      </c>
      <c r="E25">
        <v>1</v>
      </c>
      <c r="F25">
        <v>1</v>
      </c>
      <c r="G25" s="16">
        <v>325.41000000000003</v>
      </c>
      <c r="H25" s="16">
        <v>325.41000000000003</v>
      </c>
      <c r="I25" s="32">
        <v>558246</v>
      </c>
      <c r="J25">
        <v>12001</v>
      </c>
      <c r="K25">
        <v>51580</v>
      </c>
      <c r="L25">
        <v>10020</v>
      </c>
      <c r="M25" s="15">
        <v>41305</v>
      </c>
      <c r="N25" s="15">
        <v>41312</v>
      </c>
      <c r="O25" s="49" t="s">
        <v>247</v>
      </c>
      <c r="P25" s="48">
        <v>54.33</v>
      </c>
      <c r="Q25" s="48">
        <v>54.33</v>
      </c>
      <c r="R25" s="48">
        <v>12001</v>
      </c>
      <c r="S25" s="48">
        <v>1</v>
      </c>
    </row>
    <row r="26" spans="1:19" hidden="1">
      <c r="A26" t="s">
        <v>179</v>
      </c>
      <c r="B26" s="14" t="s">
        <v>332</v>
      </c>
      <c r="C26" s="15">
        <v>41264</v>
      </c>
      <c r="D26" t="s">
        <v>217</v>
      </c>
      <c r="E26">
        <v>1</v>
      </c>
      <c r="F26">
        <v>1</v>
      </c>
      <c r="G26" s="16">
        <v>5858.48</v>
      </c>
      <c r="H26" s="16">
        <v>0</v>
      </c>
      <c r="I26" s="32"/>
      <c r="J26">
        <v>12001</v>
      </c>
      <c r="K26">
        <v>53015</v>
      </c>
      <c r="L26">
        <v>10020</v>
      </c>
      <c r="M26" s="15">
        <v>41322</v>
      </c>
      <c r="O26" s="49" t="s">
        <v>239</v>
      </c>
      <c r="P26" s="48">
        <v>670.26</v>
      </c>
      <c r="Q26" s="48">
        <v>670.26</v>
      </c>
      <c r="R26" s="48">
        <v>12001</v>
      </c>
      <c r="S26" s="48">
        <v>1</v>
      </c>
    </row>
    <row r="27" spans="1:19" hidden="1">
      <c r="A27" t="s">
        <v>179</v>
      </c>
      <c r="B27" s="14" t="s">
        <v>333</v>
      </c>
      <c r="C27" s="15">
        <v>41264</v>
      </c>
      <c r="D27" t="s">
        <v>217</v>
      </c>
      <c r="E27">
        <v>1</v>
      </c>
      <c r="F27">
        <v>1</v>
      </c>
      <c r="G27" s="16">
        <v>162.19999999999999</v>
      </c>
      <c r="H27" s="16">
        <v>0</v>
      </c>
      <c r="I27" s="32"/>
      <c r="J27">
        <v>12001</v>
      </c>
      <c r="K27">
        <v>53015</v>
      </c>
      <c r="L27">
        <v>10020</v>
      </c>
      <c r="M27" s="15">
        <v>41322</v>
      </c>
      <c r="O27" s="49" t="s">
        <v>197</v>
      </c>
      <c r="P27" s="48">
        <v>0</v>
      </c>
      <c r="Q27" s="48">
        <v>0</v>
      </c>
      <c r="R27" s="48">
        <v>12062</v>
      </c>
      <c r="S27" s="48">
        <v>1</v>
      </c>
    </row>
    <row r="28" spans="1:19">
      <c r="A28" t="s">
        <v>179</v>
      </c>
      <c r="B28" s="14" t="s">
        <v>334</v>
      </c>
      <c r="C28" s="15">
        <v>41264</v>
      </c>
      <c r="D28" t="s">
        <v>219</v>
      </c>
      <c r="E28">
        <v>1</v>
      </c>
      <c r="F28">
        <v>1</v>
      </c>
      <c r="G28" s="16">
        <v>16.559999999999999</v>
      </c>
      <c r="H28" s="16">
        <v>16.559999999999999</v>
      </c>
      <c r="I28" s="32">
        <v>559788</v>
      </c>
      <c r="J28">
        <v>21009</v>
      </c>
      <c r="K28">
        <v>54070</v>
      </c>
      <c r="L28">
        <v>40001</v>
      </c>
      <c r="M28" s="15">
        <v>41306</v>
      </c>
      <c r="N28" s="15">
        <v>41324</v>
      </c>
      <c r="O28" s="49" t="s">
        <v>232</v>
      </c>
      <c r="P28" s="48">
        <v>1008486.3600000003</v>
      </c>
      <c r="Q28" s="48">
        <v>284004.28000000003</v>
      </c>
      <c r="R28" s="48">
        <v>120010</v>
      </c>
      <c r="S28" s="48">
        <v>10</v>
      </c>
    </row>
    <row r="29" spans="1:19">
      <c r="A29" t="s">
        <v>179</v>
      </c>
      <c r="B29" s="14" t="s">
        <v>334</v>
      </c>
      <c r="C29" s="15">
        <v>41264</v>
      </c>
      <c r="D29" t="s">
        <v>219</v>
      </c>
      <c r="E29">
        <v>2</v>
      </c>
      <c r="F29">
        <v>1</v>
      </c>
      <c r="G29" s="16">
        <v>19.440000000000001</v>
      </c>
      <c r="H29" s="16">
        <v>19.440000000000001</v>
      </c>
      <c r="I29" s="32">
        <v>559788</v>
      </c>
      <c r="J29">
        <v>21009</v>
      </c>
      <c r="K29">
        <v>54070</v>
      </c>
      <c r="L29">
        <v>40001</v>
      </c>
      <c r="M29" s="15">
        <v>41306</v>
      </c>
      <c r="N29" s="15">
        <v>41324</v>
      </c>
      <c r="O29" s="49" t="s">
        <v>189</v>
      </c>
      <c r="P29" s="48">
        <v>647.78</v>
      </c>
      <c r="Q29" s="48">
        <v>647.78</v>
      </c>
      <c r="R29" s="48">
        <v>12062</v>
      </c>
      <c r="S29" s="48">
        <v>1</v>
      </c>
    </row>
    <row r="30" spans="1:19">
      <c r="A30" t="s">
        <v>179</v>
      </c>
      <c r="B30" s="14" t="s">
        <v>335</v>
      </c>
      <c r="C30" s="15">
        <v>41264</v>
      </c>
      <c r="D30" t="s">
        <v>226</v>
      </c>
      <c r="E30">
        <v>1</v>
      </c>
      <c r="F30">
        <v>1</v>
      </c>
      <c r="G30" s="16">
        <v>1733.28</v>
      </c>
      <c r="H30" s="16">
        <v>1733.28</v>
      </c>
      <c r="I30" s="32">
        <v>560130</v>
      </c>
      <c r="J30">
        <v>12001</v>
      </c>
      <c r="K30">
        <v>53015</v>
      </c>
      <c r="L30">
        <v>10020</v>
      </c>
      <c r="M30" s="15">
        <v>41314</v>
      </c>
      <c r="N30" s="15">
        <v>41325</v>
      </c>
      <c r="O30" s="49" t="s">
        <v>214</v>
      </c>
      <c r="P30" s="48">
        <v>365.03999999999996</v>
      </c>
      <c r="Q30" s="48">
        <v>0</v>
      </c>
      <c r="R30" s="48">
        <v>52132</v>
      </c>
      <c r="S30" s="48">
        <v>4</v>
      </c>
    </row>
    <row r="31" spans="1:19">
      <c r="A31" t="s">
        <v>179</v>
      </c>
      <c r="B31" s="14" t="s">
        <v>336</v>
      </c>
      <c r="C31" s="15">
        <v>41264</v>
      </c>
      <c r="D31" t="s">
        <v>226</v>
      </c>
      <c r="E31">
        <v>1</v>
      </c>
      <c r="F31">
        <v>1</v>
      </c>
      <c r="G31" s="16">
        <v>3031.6</v>
      </c>
      <c r="H31" s="16">
        <v>3031.6</v>
      </c>
      <c r="I31" s="32">
        <v>560479</v>
      </c>
      <c r="J31">
        <v>12001</v>
      </c>
      <c r="K31">
        <v>53015</v>
      </c>
      <c r="L31">
        <v>10020</v>
      </c>
      <c r="M31" s="15">
        <v>41314</v>
      </c>
      <c r="N31" s="15">
        <v>41326</v>
      </c>
      <c r="O31" s="49" t="s">
        <v>244</v>
      </c>
      <c r="P31" s="48">
        <v>52.48</v>
      </c>
      <c r="Q31" s="48">
        <v>52.48</v>
      </c>
      <c r="R31" s="48">
        <v>12062</v>
      </c>
      <c r="S31" s="48">
        <v>1</v>
      </c>
    </row>
    <row r="32" spans="1:19">
      <c r="A32" t="s">
        <v>179</v>
      </c>
      <c r="B32" s="14" t="s">
        <v>336</v>
      </c>
      <c r="C32" s="15">
        <v>41264</v>
      </c>
      <c r="D32" t="s">
        <v>226</v>
      </c>
      <c r="E32">
        <v>2</v>
      </c>
      <c r="F32">
        <v>1</v>
      </c>
      <c r="G32" s="16">
        <v>228.28</v>
      </c>
      <c r="H32" s="16">
        <v>228.28</v>
      </c>
      <c r="I32" s="32">
        <v>560479</v>
      </c>
      <c r="J32">
        <v>12001</v>
      </c>
      <c r="K32">
        <v>53015</v>
      </c>
      <c r="L32">
        <v>10020</v>
      </c>
      <c r="M32" s="15">
        <v>41312</v>
      </c>
      <c r="N32" s="15">
        <v>41326</v>
      </c>
      <c r="O32" s="49" t="s">
        <v>241</v>
      </c>
      <c r="P32" s="48">
        <v>162.24</v>
      </c>
      <c r="Q32" s="48">
        <v>162.24</v>
      </c>
      <c r="R32" s="48">
        <v>12001</v>
      </c>
      <c r="S32" s="48">
        <v>1</v>
      </c>
    </row>
    <row r="33" spans="1:19">
      <c r="A33" t="s">
        <v>179</v>
      </c>
      <c r="B33" s="14" t="s">
        <v>337</v>
      </c>
      <c r="C33" s="15">
        <v>41264</v>
      </c>
      <c r="D33" t="s">
        <v>244</v>
      </c>
      <c r="E33">
        <v>1</v>
      </c>
      <c r="F33">
        <v>1</v>
      </c>
      <c r="G33" s="16">
        <v>52.48</v>
      </c>
      <c r="H33" s="16">
        <v>52.48</v>
      </c>
      <c r="I33" s="32">
        <v>559004</v>
      </c>
      <c r="J33">
        <v>12062</v>
      </c>
      <c r="K33">
        <v>55050</v>
      </c>
      <c r="L33">
        <v>20559</v>
      </c>
      <c r="M33" s="15">
        <v>41312</v>
      </c>
      <c r="N33" s="15">
        <v>41319</v>
      </c>
      <c r="O33" s="49" t="s">
        <v>226</v>
      </c>
      <c r="P33" s="48">
        <v>11414.380000000001</v>
      </c>
      <c r="Q33" s="48">
        <v>7025.38</v>
      </c>
      <c r="R33" s="48">
        <v>72006</v>
      </c>
      <c r="S33" s="48">
        <v>6</v>
      </c>
    </row>
    <row r="34" spans="1:19" hidden="1">
      <c r="A34" t="s">
        <v>179</v>
      </c>
      <c r="B34" s="14" t="s">
        <v>338</v>
      </c>
      <c r="C34" s="15">
        <v>41264</v>
      </c>
      <c r="D34" t="s">
        <v>245</v>
      </c>
      <c r="E34">
        <v>2</v>
      </c>
      <c r="F34">
        <v>1</v>
      </c>
      <c r="G34" s="16">
        <v>3250</v>
      </c>
      <c r="H34" s="16">
        <v>0</v>
      </c>
      <c r="I34" s="32"/>
      <c r="J34">
        <v>13033</v>
      </c>
      <c r="K34">
        <v>55850</v>
      </c>
      <c r="L34">
        <v>40001</v>
      </c>
      <c r="M34" s="15">
        <v>41316</v>
      </c>
      <c r="O34" s="49" t="s">
        <v>199</v>
      </c>
      <c r="P34" s="48">
        <v>2739843</v>
      </c>
      <c r="Q34" s="48">
        <v>2739843</v>
      </c>
      <c r="R34" s="48">
        <v>21009</v>
      </c>
      <c r="S34" s="48">
        <v>1</v>
      </c>
    </row>
    <row r="35" spans="1:19" hidden="1">
      <c r="A35" t="s">
        <v>179</v>
      </c>
      <c r="B35" s="14" t="s">
        <v>338</v>
      </c>
      <c r="C35" s="15">
        <v>41264</v>
      </c>
      <c r="D35" t="s">
        <v>245</v>
      </c>
      <c r="E35">
        <v>1</v>
      </c>
      <c r="F35">
        <v>1</v>
      </c>
      <c r="G35" s="16">
        <v>3900</v>
      </c>
      <c r="H35" s="16">
        <v>0</v>
      </c>
      <c r="I35" s="32"/>
      <c r="J35">
        <v>13033</v>
      </c>
      <c r="K35">
        <v>55850</v>
      </c>
      <c r="L35">
        <v>40001</v>
      </c>
      <c r="M35" s="15">
        <v>41316</v>
      </c>
      <c r="O35" s="49" t="s">
        <v>221</v>
      </c>
      <c r="P35" s="48">
        <v>250</v>
      </c>
      <c r="Q35" s="48">
        <v>250</v>
      </c>
      <c r="R35" s="48">
        <v>12062</v>
      </c>
      <c r="S35" s="48">
        <v>1</v>
      </c>
    </row>
    <row r="36" spans="1:19">
      <c r="A36" t="s">
        <v>179</v>
      </c>
      <c r="B36" s="14" t="s">
        <v>338</v>
      </c>
      <c r="C36" s="15">
        <v>41264</v>
      </c>
      <c r="D36" t="s">
        <v>245</v>
      </c>
      <c r="E36">
        <v>2</v>
      </c>
      <c r="F36">
        <v>1</v>
      </c>
      <c r="G36" s="16">
        <v>3250</v>
      </c>
      <c r="H36" s="16">
        <v>3250</v>
      </c>
      <c r="I36" s="32">
        <v>559611</v>
      </c>
      <c r="J36">
        <v>13033</v>
      </c>
      <c r="K36">
        <v>55850</v>
      </c>
      <c r="L36">
        <v>40001</v>
      </c>
      <c r="M36" s="15">
        <v>41316</v>
      </c>
      <c r="N36" s="15">
        <v>41324</v>
      </c>
      <c r="O36" s="49" t="s">
        <v>231</v>
      </c>
      <c r="P36" s="48">
        <v>976.3</v>
      </c>
      <c r="Q36" s="48">
        <v>976.3</v>
      </c>
      <c r="R36" s="48">
        <v>12001</v>
      </c>
      <c r="S36" s="48">
        <v>1</v>
      </c>
    </row>
    <row r="37" spans="1:19">
      <c r="A37" t="s">
        <v>179</v>
      </c>
      <c r="B37" s="14" t="s">
        <v>338</v>
      </c>
      <c r="C37" s="15">
        <v>41264</v>
      </c>
      <c r="D37" t="s">
        <v>245</v>
      </c>
      <c r="E37">
        <v>1</v>
      </c>
      <c r="F37">
        <v>1</v>
      </c>
      <c r="G37" s="16">
        <v>3900</v>
      </c>
      <c r="H37" s="16">
        <v>3900</v>
      </c>
      <c r="I37" s="32">
        <v>559611</v>
      </c>
      <c r="J37">
        <v>13033</v>
      </c>
      <c r="K37">
        <v>55850</v>
      </c>
      <c r="L37">
        <v>40001</v>
      </c>
      <c r="M37" s="15">
        <v>41316</v>
      </c>
      <c r="N37" s="15">
        <v>41324</v>
      </c>
      <c r="O37" s="49" t="s">
        <v>204</v>
      </c>
      <c r="P37" s="48">
        <v>222</v>
      </c>
      <c r="Q37" s="48">
        <v>0</v>
      </c>
      <c r="R37" s="48">
        <v>13033</v>
      </c>
      <c r="S37" s="48">
        <v>1</v>
      </c>
    </row>
    <row r="38" spans="1:19" hidden="1">
      <c r="A38" t="s">
        <v>179</v>
      </c>
      <c r="B38" s="14" t="s">
        <v>339</v>
      </c>
      <c r="C38" s="15">
        <v>41281</v>
      </c>
      <c r="D38" t="s">
        <v>200</v>
      </c>
      <c r="E38">
        <v>14</v>
      </c>
      <c r="F38">
        <v>1</v>
      </c>
      <c r="G38" s="16">
        <v>530.4</v>
      </c>
      <c r="H38" s="16">
        <v>0</v>
      </c>
      <c r="I38" s="32"/>
      <c r="J38">
        <v>12001</v>
      </c>
      <c r="K38">
        <v>53402</v>
      </c>
      <c r="L38">
        <v>10020</v>
      </c>
      <c r="M38" s="15">
        <v>41313</v>
      </c>
      <c r="O38" s="49" t="s">
        <v>243</v>
      </c>
      <c r="P38" s="48">
        <v>325.41000000000003</v>
      </c>
      <c r="Q38" s="48">
        <v>325.41000000000003</v>
      </c>
      <c r="R38" s="48">
        <v>12001</v>
      </c>
      <c r="S38" s="48">
        <v>1</v>
      </c>
    </row>
    <row r="39" spans="1:19" hidden="1">
      <c r="A39" t="s">
        <v>179</v>
      </c>
      <c r="B39" s="14" t="s">
        <v>339</v>
      </c>
      <c r="C39" s="15">
        <v>41281</v>
      </c>
      <c r="D39" t="s">
        <v>200</v>
      </c>
      <c r="E39">
        <v>16</v>
      </c>
      <c r="F39">
        <v>1</v>
      </c>
      <c r="G39" s="16">
        <v>55.84</v>
      </c>
      <c r="H39" s="16">
        <v>0</v>
      </c>
      <c r="I39" s="32"/>
      <c r="J39">
        <v>12001</v>
      </c>
      <c r="K39">
        <v>53402</v>
      </c>
      <c r="L39">
        <v>10020</v>
      </c>
      <c r="M39" s="15">
        <v>41313</v>
      </c>
      <c r="O39" s="49" t="s">
        <v>192</v>
      </c>
      <c r="P39" s="48">
        <v>5746.9600000000009</v>
      </c>
      <c r="Q39" s="48">
        <v>0</v>
      </c>
      <c r="R39" s="48">
        <v>84434</v>
      </c>
      <c r="S39" s="48">
        <v>7</v>
      </c>
    </row>
    <row r="40" spans="1:19" hidden="1">
      <c r="A40" t="s">
        <v>179</v>
      </c>
      <c r="B40" s="14" t="s">
        <v>339</v>
      </c>
      <c r="C40" s="15">
        <v>41281</v>
      </c>
      <c r="D40" t="s">
        <v>200</v>
      </c>
      <c r="E40">
        <v>16</v>
      </c>
      <c r="F40">
        <v>2</v>
      </c>
      <c r="G40" s="16">
        <v>55.84</v>
      </c>
      <c r="H40" s="16">
        <v>0</v>
      </c>
      <c r="I40" s="32"/>
      <c r="J40">
        <v>12001</v>
      </c>
      <c r="K40">
        <v>53402</v>
      </c>
      <c r="L40">
        <v>10020</v>
      </c>
      <c r="M40" s="15">
        <v>41313</v>
      </c>
      <c r="O40" s="49" t="s">
        <v>215</v>
      </c>
      <c r="P40" s="48">
        <v>278.87</v>
      </c>
      <c r="Q40" s="48">
        <v>278.87</v>
      </c>
      <c r="R40" s="48">
        <v>64133</v>
      </c>
      <c r="S40" s="48">
        <v>5</v>
      </c>
    </row>
    <row r="41" spans="1:19" hidden="1">
      <c r="A41" t="s">
        <v>179</v>
      </c>
      <c r="B41" s="14" t="s">
        <v>339</v>
      </c>
      <c r="C41" s="15">
        <v>41281</v>
      </c>
      <c r="D41" t="s">
        <v>200</v>
      </c>
      <c r="E41">
        <v>6</v>
      </c>
      <c r="F41">
        <v>1</v>
      </c>
      <c r="G41" s="16">
        <v>45.84</v>
      </c>
      <c r="H41" s="16">
        <v>0</v>
      </c>
      <c r="I41" s="32"/>
      <c r="J41">
        <v>12001</v>
      </c>
      <c r="K41">
        <v>53402</v>
      </c>
      <c r="L41">
        <v>10020</v>
      </c>
      <c r="M41" s="15">
        <v>41313</v>
      </c>
      <c r="O41" s="49" t="s">
        <v>191</v>
      </c>
      <c r="P41" s="48">
        <v>1084.8899999999999</v>
      </c>
      <c r="Q41" s="48">
        <v>1084.8899999999999</v>
      </c>
      <c r="R41" s="48">
        <v>72067</v>
      </c>
      <c r="S41" s="48">
        <v>6</v>
      </c>
    </row>
    <row r="42" spans="1:19" hidden="1">
      <c r="A42" t="s">
        <v>179</v>
      </c>
      <c r="B42" s="14" t="s">
        <v>339</v>
      </c>
      <c r="C42" s="15">
        <v>41281</v>
      </c>
      <c r="D42" t="s">
        <v>200</v>
      </c>
      <c r="E42">
        <v>7</v>
      </c>
      <c r="F42">
        <v>1</v>
      </c>
      <c r="G42" s="16">
        <v>23.88</v>
      </c>
      <c r="H42" s="16">
        <v>0</v>
      </c>
      <c r="I42" s="32"/>
      <c r="J42">
        <v>12001</v>
      </c>
      <c r="K42">
        <v>53402</v>
      </c>
      <c r="L42">
        <v>10020</v>
      </c>
      <c r="M42" s="15">
        <v>41313</v>
      </c>
      <c r="O42" s="49" t="s">
        <v>240</v>
      </c>
      <c r="P42" s="48">
        <v>518.76</v>
      </c>
      <c r="Q42" s="48">
        <v>518.76</v>
      </c>
      <c r="R42" s="48">
        <v>12001</v>
      </c>
      <c r="S42" s="48">
        <v>1</v>
      </c>
    </row>
    <row r="43" spans="1:19" hidden="1">
      <c r="A43" t="s">
        <v>179</v>
      </c>
      <c r="B43" s="14" t="s">
        <v>339</v>
      </c>
      <c r="C43" s="15">
        <v>41281</v>
      </c>
      <c r="D43" t="s">
        <v>200</v>
      </c>
      <c r="E43">
        <v>8</v>
      </c>
      <c r="F43">
        <v>1</v>
      </c>
      <c r="G43" s="16">
        <v>22.1</v>
      </c>
      <c r="H43" s="16">
        <v>0</v>
      </c>
      <c r="I43" s="32"/>
      <c r="J43">
        <v>12001</v>
      </c>
      <c r="K43">
        <v>53402</v>
      </c>
      <c r="L43">
        <v>10020</v>
      </c>
      <c r="M43" s="15">
        <v>41313</v>
      </c>
      <c r="O43" s="49" t="s">
        <v>234</v>
      </c>
      <c r="P43" s="48">
        <v>4125.3899999999994</v>
      </c>
      <c r="Q43" s="48">
        <v>4125.3899999999994</v>
      </c>
      <c r="R43" s="48">
        <v>192016</v>
      </c>
      <c r="S43" s="48">
        <v>16</v>
      </c>
    </row>
    <row r="44" spans="1:19" hidden="1">
      <c r="A44" t="s">
        <v>179</v>
      </c>
      <c r="B44" s="14" t="s">
        <v>339</v>
      </c>
      <c r="C44" s="15">
        <v>41281</v>
      </c>
      <c r="D44" t="s">
        <v>200</v>
      </c>
      <c r="E44">
        <v>9</v>
      </c>
      <c r="F44">
        <v>1</v>
      </c>
      <c r="G44" s="16">
        <v>19.88</v>
      </c>
      <c r="H44" s="16">
        <v>0</v>
      </c>
      <c r="I44" s="32"/>
      <c r="J44">
        <v>12001</v>
      </c>
      <c r="K44">
        <v>53402</v>
      </c>
      <c r="L44">
        <v>10020</v>
      </c>
      <c r="M44" s="15">
        <v>41313</v>
      </c>
      <c r="O44" s="49" t="s">
        <v>209</v>
      </c>
      <c r="P44" s="48">
        <v>57.84</v>
      </c>
      <c r="Q44" s="48">
        <v>57.84</v>
      </c>
      <c r="R44" s="48">
        <v>13033</v>
      </c>
      <c r="S44" s="48">
        <v>1</v>
      </c>
    </row>
    <row r="45" spans="1:19" hidden="1">
      <c r="A45" t="s">
        <v>179</v>
      </c>
      <c r="B45" s="14" t="s">
        <v>339</v>
      </c>
      <c r="C45" s="15">
        <v>41281</v>
      </c>
      <c r="D45" t="s">
        <v>200</v>
      </c>
      <c r="E45">
        <v>10</v>
      </c>
      <c r="F45">
        <v>1</v>
      </c>
      <c r="G45" s="16">
        <v>24.36</v>
      </c>
      <c r="H45" s="16">
        <v>0</v>
      </c>
      <c r="I45" s="32"/>
      <c r="J45">
        <v>12001</v>
      </c>
      <c r="K45">
        <v>53402</v>
      </c>
      <c r="L45">
        <v>10020</v>
      </c>
      <c r="M45" s="15">
        <v>41313</v>
      </c>
      <c r="O45" s="49" t="s">
        <v>200</v>
      </c>
      <c r="P45" s="48">
        <v>2747.8900000000003</v>
      </c>
      <c r="Q45" s="48">
        <v>1097.7400000000002</v>
      </c>
      <c r="R45" s="48">
        <v>367077</v>
      </c>
      <c r="S45" s="48">
        <v>29</v>
      </c>
    </row>
    <row r="46" spans="1:19" hidden="1">
      <c r="A46" t="s">
        <v>179</v>
      </c>
      <c r="B46" s="14" t="s">
        <v>339</v>
      </c>
      <c r="C46" s="15">
        <v>41281</v>
      </c>
      <c r="D46" t="s">
        <v>200</v>
      </c>
      <c r="E46">
        <v>12</v>
      </c>
      <c r="F46">
        <v>1</v>
      </c>
      <c r="G46" s="16">
        <v>26.06</v>
      </c>
      <c r="H46" s="16">
        <v>0</v>
      </c>
      <c r="I46" s="32"/>
      <c r="J46">
        <v>12001</v>
      </c>
      <c r="K46">
        <v>53402</v>
      </c>
      <c r="L46">
        <v>10020</v>
      </c>
      <c r="M46" s="15">
        <v>41313</v>
      </c>
      <c r="O46" s="49" t="s">
        <v>223</v>
      </c>
      <c r="P46" s="48">
        <v>381.33999999999992</v>
      </c>
      <c r="Q46" s="48">
        <v>381.33999999999992</v>
      </c>
      <c r="R46" s="48">
        <v>222091</v>
      </c>
      <c r="S46" s="48">
        <v>11</v>
      </c>
    </row>
    <row r="47" spans="1:19" hidden="1">
      <c r="A47" t="s">
        <v>179</v>
      </c>
      <c r="B47" s="14" t="s">
        <v>339</v>
      </c>
      <c r="C47" s="15">
        <v>41281</v>
      </c>
      <c r="D47" t="s">
        <v>200</v>
      </c>
      <c r="E47">
        <v>11</v>
      </c>
      <c r="F47">
        <v>1</v>
      </c>
      <c r="G47" s="16">
        <v>139.05000000000001</v>
      </c>
      <c r="H47" s="16">
        <v>0</v>
      </c>
      <c r="I47" s="32"/>
      <c r="J47">
        <v>12001</v>
      </c>
      <c r="K47">
        <v>53402</v>
      </c>
      <c r="L47">
        <v>10020</v>
      </c>
      <c r="M47" s="15">
        <v>41313</v>
      </c>
      <c r="O47" s="49" t="s">
        <v>194</v>
      </c>
      <c r="P47" s="48">
        <v>172.8</v>
      </c>
      <c r="Q47" s="48">
        <v>172.8</v>
      </c>
      <c r="R47" s="48">
        <v>12062</v>
      </c>
      <c r="S47" s="48">
        <v>1</v>
      </c>
    </row>
    <row r="48" spans="1:19" hidden="1">
      <c r="A48" t="s">
        <v>179</v>
      </c>
      <c r="B48" s="14" t="s">
        <v>339</v>
      </c>
      <c r="C48" s="15">
        <v>41281</v>
      </c>
      <c r="D48" t="s">
        <v>200</v>
      </c>
      <c r="E48">
        <v>15</v>
      </c>
      <c r="F48">
        <v>1</v>
      </c>
      <c r="G48" s="16">
        <v>35.21</v>
      </c>
      <c r="H48" s="16">
        <v>0</v>
      </c>
      <c r="I48" s="32"/>
      <c r="J48">
        <v>12001</v>
      </c>
      <c r="K48">
        <v>53402</v>
      </c>
      <c r="L48">
        <v>10020</v>
      </c>
      <c r="M48" s="15">
        <v>41313</v>
      </c>
      <c r="O48" s="49" t="s">
        <v>196</v>
      </c>
      <c r="P48" s="48">
        <v>3784.56</v>
      </c>
      <c r="Q48" s="48">
        <v>3784.56</v>
      </c>
      <c r="R48" s="48">
        <v>12062</v>
      </c>
      <c r="S48" s="48">
        <v>1</v>
      </c>
    </row>
    <row r="49" spans="1:19" hidden="1">
      <c r="A49" t="s">
        <v>179</v>
      </c>
      <c r="B49" s="14" t="s">
        <v>339</v>
      </c>
      <c r="C49" s="15">
        <v>41281</v>
      </c>
      <c r="D49" t="s">
        <v>200</v>
      </c>
      <c r="E49">
        <v>5</v>
      </c>
      <c r="F49">
        <v>1</v>
      </c>
      <c r="G49" s="16">
        <v>49.19</v>
      </c>
      <c r="H49" s="16">
        <v>0</v>
      </c>
      <c r="I49" s="32"/>
      <c r="J49">
        <v>12001</v>
      </c>
      <c r="K49">
        <v>53402</v>
      </c>
      <c r="L49">
        <v>10020</v>
      </c>
      <c r="M49" s="15">
        <v>41313</v>
      </c>
      <c r="O49" s="49" t="s">
        <v>202</v>
      </c>
      <c r="P49" s="48">
        <v>1274.2</v>
      </c>
      <c r="Q49" s="48">
        <v>1274.2</v>
      </c>
      <c r="R49" s="48">
        <v>55051</v>
      </c>
      <c r="S49" s="48">
        <v>3</v>
      </c>
    </row>
    <row r="50" spans="1:19" hidden="1">
      <c r="A50" t="s">
        <v>179</v>
      </c>
      <c r="B50" s="14" t="s">
        <v>339</v>
      </c>
      <c r="C50" s="15">
        <v>41281</v>
      </c>
      <c r="D50" t="s">
        <v>200</v>
      </c>
      <c r="E50">
        <v>17</v>
      </c>
      <c r="F50">
        <v>1</v>
      </c>
      <c r="G50" s="16">
        <v>23.87</v>
      </c>
      <c r="H50" s="16">
        <v>0</v>
      </c>
      <c r="I50" s="32"/>
      <c r="J50">
        <v>12001</v>
      </c>
      <c r="K50">
        <v>53402</v>
      </c>
      <c r="L50">
        <v>10020</v>
      </c>
      <c r="M50" s="15">
        <v>41313</v>
      </c>
      <c r="O50" s="49" t="s">
        <v>207</v>
      </c>
      <c r="P50" s="48">
        <v>700</v>
      </c>
      <c r="Q50" s="48">
        <v>700</v>
      </c>
      <c r="R50" s="48">
        <v>12062</v>
      </c>
      <c r="S50" s="48">
        <v>1</v>
      </c>
    </row>
    <row r="51" spans="1:19" hidden="1">
      <c r="A51" t="s">
        <v>179</v>
      </c>
      <c r="B51" s="14" t="s">
        <v>339</v>
      </c>
      <c r="C51" s="15">
        <v>41281</v>
      </c>
      <c r="D51" t="s">
        <v>200</v>
      </c>
      <c r="E51">
        <v>1</v>
      </c>
      <c r="F51">
        <v>1</v>
      </c>
      <c r="G51" s="16">
        <v>68.28</v>
      </c>
      <c r="H51" s="16">
        <v>0</v>
      </c>
      <c r="I51" s="32"/>
      <c r="J51">
        <v>12001</v>
      </c>
      <c r="K51">
        <v>53402</v>
      </c>
      <c r="L51">
        <v>10020</v>
      </c>
      <c r="M51" s="15">
        <v>41313</v>
      </c>
      <c r="O51" s="49" t="s">
        <v>233</v>
      </c>
      <c r="P51" s="48">
        <v>154471.51999999999</v>
      </c>
      <c r="Q51" s="48">
        <v>77235.759999999995</v>
      </c>
      <c r="R51" s="48">
        <v>24002</v>
      </c>
      <c r="S51" s="48">
        <v>2</v>
      </c>
    </row>
    <row r="52" spans="1:19" hidden="1">
      <c r="A52" t="s">
        <v>179</v>
      </c>
      <c r="B52" s="14" t="s">
        <v>339</v>
      </c>
      <c r="C52" s="15">
        <v>41281</v>
      </c>
      <c r="D52" t="s">
        <v>200</v>
      </c>
      <c r="E52">
        <v>13</v>
      </c>
      <c r="F52">
        <v>1</v>
      </c>
      <c r="G52" s="16">
        <v>42.98</v>
      </c>
      <c r="H52" s="16">
        <v>0</v>
      </c>
      <c r="I52" s="32"/>
      <c r="J52">
        <v>12001</v>
      </c>
      <c r="K52">
        <v>53402</v>
      </c>
      <c r="L52">
        <v>10020</v>
      </c>
      <c r="M52" s="15">
        <v>41313</v>
      </c>
      <c r="O52" s="49" t="s">
        <v>218</v>
      </c>
      <c r="P52" s="48">
        <v>853</v>
      </c>
      <c r="Q52" s="48">
        <v>0</v>
      </c>
      <c r="R52" s="48">
        <v>105045</v>
      </c>
      <c r="S52" s="48">
        <v>5</v>
      </c>
    </row>
    <row r="53" spans="1:19" hidden="1">
      <c r="A53" t="s">
        <v>179</v>
      </c>
      <c r="B53" s="14" t="s">
        <v>339</v>
      </c>
      <c r="C53" s="15">
        <v>41281</v>
      </c>
      <c r="D53" t="s">
        <v>200</v>
      </c>
      <c r="E53">
        <v>3</v>
      </c>
      <c r="F53">
        <v>1</v>
      </c>
      <c r="G53" s="16">
        <v>17.68</v>
      </c>
      <c r="H53" s="16">
        <v>0</v>
      </c>
      <c r="I53" s="32"/>
      <c r="J53">
        <v>12001</v>
      </c>
      <c r="K53">
        <v>53402</v>
      </c>
      <c r="L53">
        <v>10020</v>
      </c>
      <c r="M53" s="15">
        <v>41313</v>
      </c>
      <c r="O53" s="49" t="s">
        <v>242</v>
      </c>
      <c r="P53" s="48">
        <v>1349.3600000000001</v>
      </c>
      <c r="Q53" s="48">
        <v>1349.3600000000001</v>
      </c>
      <c r="R53" s="48">
        <v>24002</v>
      </c>
      <c r="S53" s="48">
        <v>2</v>
      </c>
    </row>
    <row r="54" spans="1:19" hidden="1">
      <c r="A54" t="s">
        <v>179</v>
      </c>
      <c r="B54" s="14" t="s">
        <v>339</v>
      </c>
      <c r="C54" s="15">
        <v>41281</v>
      </c>
      <c r="D54" t="s">
        <v>200</v>
      </c>
      <c r="E54">
        <v>4</v>
      </c>
      <c r="F54">
        <v>1</v>
      </c>
      <c r="G54" s="16">
        <v>13.77</v>
      </c>
      <c r="H54" s="16">
        <v>0</v>
      </c>
      <c r="I54" s="32"/>
      <c r="J54">
        <v>12001</v>
      </c>
      <c r="K54">
        <v>53402</v>
      </c>
      <c r="L54">
        <v>10020</v>
      </c>
      <c r="M54" s="15">
        <v>41313</v>
      </c>
      <c r="O54" s="49" t="s">
        <v>212</v>
      </c>
      <c r="P54" s="48">
        <v>46025</v>
      </c>
      <c r="Q54" s="48">
        <v>46025</v>
      </c>
      <c r="R54" s="48">
        <v>38067</v>
      </c>
      <c r="S54" s="48">
        <v>3</v>
      </c>
    </row>
    <row r="55" spans="1:19" hidden="1">
      <c r="A55" t="s">
        <v>179</v>
      </c>
      <c r="B55" s="14" t="s">
        <v>339</v>
      </c>
      <c r="C55" s="15">
        <v>41281</v>
      </c>
      <c r="D55" t="s">
        <v>200</v>
      </c>
      <c r="E55">
        <v>2</v>
      </c>
      <c r="F55">
        <v>1</v>
      </c>
      <c r="G55" s="16">
        <v>137.9</v>
      </c>
      <c r="H55" s="16">
        <v>0</v>
      </c>
      <c r="I55" s="32"/>
      <c r="J55">
        <v>12001</v>
      </c>
      <c r="K55">
        <v>53402</v>
      </c>
      <c r="L55">
        <v>10020</v>
      </c>
      <c r="M55" s="15">
        <v>41313</v>
      </c>
      <c r="O55" s="49" t="s">
        <v>227</v>
      </c>
      <c r="P55" s="48">
        <v>9981.33</v>
      </c>
      <c r="Q55" s="48">
        <v>9981.33</v>
      </c>
      <c r="R55" s="48">
        <v>12001</v>
      </c>
      <c r="S55" s="48">
        <v>1</v>
      </c>
    </row>
    <row r="56" spans="1:19">
      <c r="A56" t="s">
        <v>179</v>
      </c>
      <c r="B56" s="14" t="s">
        <v>340</v>
      </c>
      <c r="C56" s="15">
        <v>41264</v>
      </c>
      <c r="D56" t="s">
        <v>200</v>
      </c>
      <c r="E56">
        <v>1</v>
      </c>
      <c r="F56">
        <v>1</v>
      </c>
      <c r="G56" s="16">
        <v>443.64</v>
      </c>
      <c r="H56" s="16">
        <v>443.64</v>
      </c>
      <c r="I56" s="32">
        <v>559754</v>
      </c>
      <c r="J56">
        <v>12001</v>
      </c>
      <c r="K56">
        <v>54071</v>
      </c>
      <c r="L56">
        <v>10020</v>
      </c>
      <c r="M56" s="15">
        <v>41306</v>
      </c>
      <c r="N56" s="15">
        <v>41324</v>
      </c>
      <c r="O56" s="49" t="s">
        <v>206</v>
      </c>
      <c r="P56" s="48">
        <v>1120</v>
      </c>
      <c r="Q56" s="48">
        <v>1120</v>
      </c>
      <c r="R56" s="48">
        <v>13033</v>
      </c>
      <c r="S56" s="48">
        <v>1</v>
      </c>
    </row>
    <row r="57" spans="1:19">
      <c r="A57" t="s">
        <v>179</v>
      </c>
      <c r="B57" s="14" t="s">
        <v>341</v>
      </c>
      <c r="C57" s="15">
        <v>41264</v>
      </c>
      <c r="D57" t="s">
        <v>234</v>
      </c>
      <c r="E57">
        <v>3</v>
      </c>
      <c r="F57">
        <v>1</v>
      </c>
      <c r="G57" s="16">
        <v>52.8</v>
      </c>
      <c r="H57" s="16">
        <v>52.8</v>
      </c>
      <c r="I57" s="32">
        <v>559260</v>
      </c>
      <c r="J57">
        <v>12001</v>
      </c>
      <c r="K57">
        <v>53015</v>
      </c>
      <c r="L57">
        <v>10020</v>
      </c>
      <c r="M57" s="15">
        <v>41316</v>
      </c>
      <c r="N57" s="15">
        <v>41320</v>
      </c>
      <c r="O57" s="49" t="s">
        <v>210</v>
      </c>
      <c r="P57" s="48">
        <v>175</v>
      </c>
      <c r="Q57" s="48">
        <v>175</v>
      </c>
      <c r="R57" s="48">
        <v>13033</v>
      </c>
      <c r="S57" s="48">
        <v>1</v>
      </c>
    </row>
    <row r="58" spans="1:19">
      <c r="A58" t="s">
        <v>179</v>
      </c>
      <c r="B58" s="14" t="s">
        <v>341</v>
      </c>
      <c r="C58" s="15">
        <v>41264</v>
      </c>
      <c r="D58" t="s">
        <v>234</v>
      </c>
      <c r="E58">
        <v>5</v>
      </c>
      <c r="F58">
        <v>1</v>
      </c>
      <c r="G58" s="16">
        <v>44.4</v>
      </c>
      <c r="H58" s="16">
        <v>44.4</v>
      </c>
      <c r="I58" s="32">
        <v>559260</v>
      </c>
      <c r="J58">
        <v>12001</v>
      </c>
      <c r="K58">
        <v>54070</v>
      </c>
      <c r="L58">
        <v>10020</v>
      </c>
      <c r="M58" s="15">
        <v>41316</v>
      </c>
      <c r="N58" s="15">
        <v>41320</v>
      </c>
      <c r="O58" s="49" t="s">
        <v>225</v>
      </c>
      <c r="P58" s="48">
        <v>940</v>
      </c>
      <c r="Q58" s="48">
        <v>0</v>
      </c>
      <c r="R58" s="48">
        <v>105045</v>
      </c>
      <c r="S58" s="48">
        <v>5</v>
      </c>
    </row>
    <row r="59" spans="1:19">
      <c r="A59" t="s">
        <v>179</v>
      </c>
      <c r="B59" s="14" t="s">
        <v>341</v>
      </c>
      <c r="C59" s="15">
        <v>41264</v>
      </c>
      <c r="D59" t="s">
        <v>234</v>
      </c>
      <c r="E59">
        <v>1</v>
      </c>
      <c r="F59">
        <v>1</v>
      </c>
      <c r="G59" s="16">
        <v>200.08</v>
      </c>
      <c r="H59" s="16">
        <v>200.08</v>
      </c>
      <c r="I59" s="32">
        <v>559260</v>
      </c>
      <c r="J59">
        <v>12001</v>
      </c>
      <c r="K59">
        <v>53015</v>
      </c>
      <c r="L59">
        <v>10020</v>
      </c>
      <c r="M59" s="15">
        <v>41316</v>
      </c>
      <c r="N59" s="15">
        <v>41320</v>
      </c>
      <c r="O59" s="49" t="s">
        <v>235</v>
      </c>
      <c r="P59" s="48">
        <v>1614.65</v>
      </c>
      <c r="Q59" s="48">
        <v>1473.6</v>
      </c>
      <c r="R59" s="48">
        <v>96008</v>
      </c>
      <c r="S59" s="48">
        <v>8</v>
      </c>
    </row>
    <row r="60" spans="1:19">
      <c r="A60" t="s">
        <v>179</v>
      </c>
      <c r="B60" s="14" t="s">
        <v>341</v>
      </c>
      <c r="C60" s="15">
        <v>41264</v>
      </c>
      <c r="D60" t="s">
        <v>234</v>
      </c>
      <c r="E60">
        <v>2</v>
      </c>
      <c r="F60">
        <v>1</v>
      </c>
      <c r="G60" s="16">
        <v>770.8</v>
      </c>
      <c r="H60" s="16">
        <v>770.8</v>
      </c>
      <c r="I60" s="32">
        <v>559260</v>
      </c>
      <c r="J60">
        <v>12001</v>
      </c>
      <c r="K60">
        <v>53015</v>
      </c>
      <c r="L60">
        <v>10020</v>
      </c>
      <c r="M60" s="15">
        <v>41316</v>
      </c>
      <c r="N60" s="15">
        <v>41320</v>
      </c>
      <c r="O60" s="49" t="s">
        <v>248</v>
      </c>
      <c r="P60" s="48">
        <v>1175</v>
      </c>
      <c r="Q60" s="48">
        <v>0</v>
      </c>
      <c r="R60" s="48">
        <v>24002</v>
      </c>
      <c r="S60" s="48">
        <v>2</v>
      </c>
    </row>
    <row r="61" spans="1:19">
      <c r="A61" t="s">
        <v>179</v>
      </c>
      <c r="B61" s="14" t="s">
        <v>341</v>
      </c>
      <c r="C61" s="15">
        <v>41264</v>
      </c>
      <c r="D61" t="s">
        <v>234</v>
      </c>
      <c r="E61">
        <v>4</v>
      </c>
      <c r="F61">
        <v>1</v>
      </c>
      <c r="G61" s="16">
        <v>142</v>
      </c>
      <c r="H61" s="16">
        <v>142</v>
      </c>
      <c r="I61" s="32">
        <v>559260</v>
      </c>
      <c r="J61">
        <v>12001</v>
      </c>
      <c r="K61">
        <v>53015</v>
      </c>
      <c r="L61">
        <v>10020</v>
      </c>
      <c r="M61" s="15">
        <v>41316</v>
      </c>
      <c r="N61" s="15">
        <v>41320</v>
      </c>
      <c r="O61" s="49" t="s">
        <v>188</v>
      </c>
      <c r="P61" s="48">
        <v>153645.92000000001</v>
      </c>
      <c r="Q61" s="48">
        <v>153645.92000000001</v>
      </c>
      <c r="R61" s="48">
        <v>21022</v>
      </c>
      <c r="S61" s="48">
        <v>1</v>
      </c>
    </row>
    <row r="62" spans="1:19">
      <c r="A62" t="s">
        <v>179</v>
      </c>
      <c r="B62" s="14" t="s">
        <v>342</v>
      </c>
      <c r="C62" s="15">
        <v>41264</v>
      </c>
      <c r="D62" t="s">
        <v>234</v>
      </c>
      <c r="E62">
        <v>7</v>
      </c>
      <c r="F62">
        <v>1</v>
      </c>
      <c r="G62" s="16">
        <v>768</v>
      </c>
      <c r="H62" s="16">
        <v>768</v>
      </c>
      <c r="I62" s="32">
        <v>559254</v>
      </c>
      <c r="J62">
        <v>12001</v>
      </c>
      <c r="K62">
        <v>53406</v>
      </c>
      <c r="L62">
        <v>10020</v>
      </c>
      <c r="M62" s="15">
        <v>41316</v>
      </c>
      <c r="N62" s="15">
        <v>41320</v>
      </c>
      <c r="O62" s="49" t="s">
        <v>203</v>
      </c>
      <c r="P62" s="48">
        <v>5770</v>
      </c>
      <c r="Q62" s="48">
        <v>4315</v>
      </c>
      <c r="R62" s="48">
        <v>78198</v>
      </c>
      <c r="S62" s="48">
        <v>6</v>
      </c>
    </row>
    <row r="63" spans="1:19">
      <c r="A63" t="s">
        <v>179</v>
      </c>
      <c r="B63" s="14" t="s">
        <v>342</v>
      </c>
      <c r="C63" s="15">
        <v>41264</v>
      </c>
      <c r="D63" t="s">
        <v>234</v>
      </c>
      <c r="E63">
        <v>6</v>
      </c>
      <c r="F63">
        <v>1</v>
      </c>
      <c r="G63" s="16">
        <v>32.159999999999997</v>
      </c>
      <c r="H63" s="16">
        <v>32.159999999999997</v>
      </c>
      <c r="I63" s="32">
        <v>559254</v>
      </c>
      <c r="J63">
        <v>12001</v>
      </c>
      <c r="K63">
        <v>53406</v>
      </c>
      <c r="L63">
        <v>10020</v>
      </c>
      <c r="M63" s="15">
        <v>41316</v>
      </c>
      <c r="N63" s="15">
        <v>41320</v>
      </c>
      <c r="O63" s="49" t="s">
        <v>195</v>
      </c>
      <c r="P63" s="48">
        <v>264.95</v>
      </c>
      <c r="Q63" s="48">
        <v>0</v>
      </c>
      <c r="R63" s="48">
        <v>12062</v>
      </c>
      <c r="S63" s="48">
        <v>1</v>
      </c>
    </row>
    <row r="64" spans="1:19">
      <c r="A64" t="s">
        <v>179</v>
      </c>
      <c r="B64" s="14" t="s">
        <v>342</v>
      </c>
      <c r="C64" s="15">
        <v>41264</v>
      </c>
      <c r="D64" t="s">
        <v>234</v>
      </c>
      <c r="E64">
        <v>5</v>
      </c>
      <c r="F64">
        <v>1</v>
      </c>
      <c r="G64" s="16">
        <v>64</v>
      </c>
      <c r="H64" s="16">
        <v>64</v>
      </c>
      <c r="I64" s="32">
        <v>559254</v>
      </c>
      <c r="J64">
        <v>12001</v>
      </c>
      <c r="K64">
        <v>53406</v>
      </c>
      <c r="L64">
        <v>10020</v>
      </c>
      <c r="M64" s="15">
        <v>41316</v>
      </c>
      <c r="N64" s="15">
        <v>41320</v>
      </c>
      <c r="O64" s="49" t="s">
        <v>236</v>
      </c>
      <c r="P64" s="48">
        <v>1195.9900000000002</v>
      </c>
      <c r="Q64" s="48">
        <v>26.35</v>
      </c>
      <c r="R64" s="48">
        <v>48004</v>
      </c>
      <c r="S64" s="48">
        <v>4</v>
      </c>
    </row>
    <row r="65" spans="1:19">
      <c r="A65" t="s">
        <v>179</v>
      </c>
      <c r="B65" s="14" t="s">
        <v>342</v>
      </c>
      <c r="C65" s="15">
        <v>41264</v>
      </c>
      <c r="D65" t="s">
        <v>234</v>
      </c>
      <c r="E65">
        <v>4</v>
      </c>
      <c r="F65">
        <v>1</v>
      </c>
      <c r="G65" s="16">
        <v>287.5</v>
      </c>
      <c r="H65" s="16">
        <v>287.5</v>
      </c>
      <c r="I65" s="32">
        <v>559254</v>
      </c>
      <c r="J65">
        <v>12001</v>
      </c>
      <c r="K65">
        <v>53406</v>
      </c>
      <c r="L65">
        <v>10020</v>
      </c>
      <c r="M65" s="15">
        <v>41316</v>
      </c>
      <c r="N65" s="15">
        <v>41320</v>
      </c>
      <c r="O65" s="49" t="s">
        <v>219</v>
      </c>
      <c r="P65" s="48">
        <v>200.10999999999996</v>
      </c>
      <c r="Q65" s="48">
        <v>200.10999999999996</v>
      </c>
      <c r="R65" s="48">
        <v>288082</v>
      </c>
      <c r="S65" s="48">
        <v>18</v>
      </c>
    </row>
    <row r="66" spans="1:19">
      <c r="A66" t="s">
        <v>179</v>
      </c>
      <c r="B66" s="14" t="s">
        <v>342</v>
      </c>
      <c r="C66" s="15">
        <v>41264</v>
      </c>
      <c r="D66" t="s">
        <v>234</v>
      </c>
      <c r="E66">
        <v>2</v>
      </c>
      <c r="F66">
        <v>1</v>
      </c>
      <c r="G66" s="16">
        <v>385.92</v>
      </c>
      <c r="H66" s="16">
        <v>385.92</v>
      </c>
      <c r="I66" s="32">
        <v>559254</v>
      </c>
      <c r="J66">
        <v>12001</v>
      </c>
      <c r="K66">
        <v>53015</v>
      </c>
      <c r="L66">
        <v>10020</v>
      </c>
      <c r="M66" s="15">
        <v>41316</v>
      </c>
      <c r="N66" s="15">
        <v>41320</v>
      </c>
      <c r="O66" s="49" t="s">
        <v>193</v>
      </c>
      <c r="P66" s="48">
        <v>1020.1800000000002</v>
      </c>
      <c r="Q66" s="48">
        <v>1020.1800000000002</v>
      </c>
      <c r="R66" s="48">
        <v>409649</v>
      </c>
      <c r="S66" s="48">
        <v>31</v>
      </c>
    </row>
    <row r="67" spans="1:19">
      <c r="A67" t="s">
        <v>179</v>
      </c>
      <c r="B67" s="14" t="s">
        <v>342</v>
      </c>
      <c r="C67" s="15">
        <v>41264</v>
      </c>
      <c r="D67" t="s">
        <v>234</v>
      </c>
      <c r="E67">
        <v>1</v>
      </c>
      <c r="F67">
        <v>1</v>
      </c>
      <c r="G67" s="16">
        <v>35.22</v>
      </c>
      <c r="H67" s="16">
        <v>35.22</v>
      </c>
      <c r="I67" s="32">
        <v>559254</v>
      </c>
      <c r="J67">
        <v>12001</v>
      </c>
      <c r="K67">
        <v>53015</v>
      </c>
      <c r="L67">
        <v>10020</v>
      </c>
      <c r="M67" s="15">
        <v>41316</v>
      </c>
      <c r="N67" s="15">
        <v>41320</v>
      </c>
      <c r="O67" s="49" t="s">
        <v>216</v>
      </c>
      <c r="P67" s="48">
        <v>20265</v>
      </c>
      <c r="Q67" s="48">
        <v>10132.5</v>
      </c>
      <c r="R67" s="48">
        <v>26066</v>
      </c>
      <c r="S67" s="48">
        <v>2</v>
      </c>
    </row>
    <row r="68" spans="1:19">
      <c r="A68" t="s">
        <v>179</v>
      </c>
      <c r="B68" s="14" t="s">
        <v>342</v>
      </c>
      <c r="C68" s="15">
        <v>41264</v>
      </c>
      <c r="D68" t="s">
        <v>234</v>
      </c>
      <c r="E68">
        <v>3</v>
      </c>
      <c r="F68">
        <v>1</v>
      </c>
      <c r="G68" s="16">
        <v>1072</v>
      </c>
      <c r="H68" s="16">
        <v>1072</v>
      </c>
      <c r="I68" s="32">
        <v>559254</v>
      </c>
      <c r="J68">
        <v>12001</v>
      </c>
      <c r="K68">
        <v>54120</v>
      </c>
      <c r="L68">
        <v>10020</v>
      </c>
      <c r="M68" s="15">
        <v>41316</v>
      </c>
      <c r="N68" s="15">
        <v>41320</v>
      </c>
      <c r="O68" s="49" t="s">
        <v>229</v>
      </c>
      <c r="P68" s="48">
        <v>4140.3999999999996</v>
      </c>
      <c r="Q68" s="48">
        <v>4140.3999999999996</v>
      </c>
      <c r="R68" s="48">
        <v>36003</v>
      </c>
      <c r="S68" s="48">
        <v>3</v>
      </c>
    </row>
    <row r="69" spans="1:19">
      <c r="A69" t="s">
        <v>179</v>
      </c>
      <c r="B69" s="14" t="s">
        <v>343</v>
      </c>
      <c r="C69" s="15">
        <v>41264</v>
      </c>
      <c r="D69" t="s">
        <v>234</v>
      </c>
      <c r="E69">
        <v>1</v>
      </c>
      <c r="F69">
        <v>1</v>
      </c>
      <c r="G69" s="16">
        <v>181.32</v>
      </c>
      <c r="H69" s="16">
        <v>181.32</v>
      </c>
      <c r="I69" s="32">
        <v>559600</v>
      </c>
      <c r="J69">
        <v>12001</v>
      </c>
      <c r="K69">
        <v>53015</v>
      </c>
      <c r="L69">
        <v>10020</v>
      </c>
      <c r="M69" s="15">
        <v>41311</v>
      </c>
      <c r="N69" s="15">
        <v>41324</v>
      </c>
      <c r="O69" s="49" t="s">
        <v>190</v>
      </c>
      <c r="P69" s="48">
        <v>2804.4</v>
      </c>
      <c r="Q69" s="48">
        <v>2804.4</v>
      </c>
      <c r="R69" s="48">
        <v>12062</v>
      </c>
      <c r="S69" s="48">
        <v>1</v>
      </c>
    </row>
    <row r="70" spans="1:19">
      <c r="A70" t="s">
        <v>179</v>
      </c>
      <c r="B70" s="14" t="s">
        <v>343</v>
      </c>
      <c r="C70" s="15">
        <v>41264</v>
      </c>
      <c r="D70" t="s">
        <v>234</v>
      </c>
      <c r="E70">
        <v>2</v>
      </c>
      <c r="F70">
        <v>1</v>
      </c>
      <c r="G70" s="16">
        <v>19.739999999999998</v>
      </c>
      <c r="H70" s="16">
        <v>19.739999999999998</v>
      </c>
      <c r="I70" s="32">
        <v>559600</v>
      </c>
      <c r="J70">
        <v>12001</v>
      </c>
      <c r="K70">
        <v>53015</v>
      </c>
      <c r="L70">
        <v>10020</v>
      </c>
      <c r="M70" s="15">
        <v>41311</v>
      </c>
      <c r="N70" s="15">
        <v>41324</v>
      </c>
      <c r="O70" s="49" t="s">
        <v>245</v>
      </c>
      <c r="P70" s="48">
        <v>14300</v>
      </c>
      <c r="Q70" s="48">
        <v>7150</v>
      </c>
      <c r="R70" s="48">
        <v>52132</v>
      </c>
      <c r="S70" s="48">
        <v>4</v>
      </c>
    </row>
    <row r="71" spans="1:19" hidden="1">
      <c r="A71" t="s">
        <v>179</v>
      </c>
      <c r="B71" s="14" t="s">
        <v>344</v>
      </c>
      <c r="C71" s="15">
        <v>41250</v>
      </c>
      <c r="D71" t="s">
        <v>236</v>
      </c>
      <c r="E71">
        <v>1</v>
      </c>
      <c r="F71">
        <v>1</v>
      </c>
      <c r="G71" s="16">
        <v>90.4</v>
      </c>
      <c r="H71" s="16">
        <v>0</v>
      </c>
      <c r="I71" s="32"/>
      <c r="J71">
        <v>12001</v>
      </c>
      <c r="K71">
        <v>53015</v>
      </c>
      <c r="L71">
        <v>10020</v>
      </c>
      <c r="M71" s="15">
        <v>41312</v>
      </c>
      <c r="O71" s="49" t="s">
        <v>237</v>
      </c>
      <c r="P71" s="48">
        <v>247.89999999999998</v>
      </c>
      <c r="Q71" s="48">
        <v>0</v>
      </c>
      <c r="R71" s="48">
        <v>24002</v>
      </c>
      <c r="S71" s="48">
        <v>2</v>
      </c>
    </row>
    <row r="72" spans="1:19" hidden="1">
      <c r="A72" t="s">
        <v>179</v>
      </c>
      <c r="B72" s="14" t="s">
        <v>344</v>
      </c>
      <c r="C72" s="15">
        <v>41250</v>
      </c>
      <c r="D72" t="s">
        <v>236</v>
      </c>
      <c r="E72">
        <v>2</v>
      </c>
      <c r="F72">
        <v>1</v>
      </c>
      <c r="G72" s="16">
        <v>56.9</v>
      </c>
      <c r="H72" s="16">
        <v>0</v>
      </c>
      <c r="I72" s="32"/>
      <c r="J72">
        <v>12001</v>
      </c>
      <c r="K72">
        <v>53015</v>
      </c>
      <c r="L72">
        <v>10020</v>
      </c>
      <c r="M72" s="15">
        <v>41312</v>
      </c>
      <c r="O72" s="49" t="s">
        <v>228</v>
      </c>
      <c r="P72" s="48">
        <v>1733.4899999999998</v>
      </c>
      <c r="Q72" s="48">
        <v>1733.4899999999998</v>
      </c>
      <c r="R72" s="48">
        <v>36003</v>
      </c>
      <c r="S72" s="48">
        <v>3</v>
      </c>
    </row>
    <row r="73" spans="1:19">
      <c r="A73" t="s">
        <v>179</v>
      </c>
      <c r="B73" s="14" t="s">
        <v>345</v>
      </c>
      <c r="C73" s="15">
        <v>41250</v>
      </c>
      <c r="D73" t="s">
        <v>215</v>
      </c>
      <c r="E73">
        <v>1</v>
      </c>
      <c r="F73">
        <v>1</v>
      </c>
      <c r="G73" s="16">
        <v>98.15</v>
      </c>
      <c r="H73" s="16">
        <v>98.15</v>
      </c>
      <c r="I73" s="32">
        <v>560808</v>
      </c>
      <c r="J73">
        <v>12001</v>
      </c>
      <c r="K73">
        <v>53402</v>
      </c>
      <c r="L73">
        <v>10020</v>
      </c>
      <c r="M73" s="15">
        <v>41311</v>
      </c>
      <c r="N73" s="15">
        <v>41327</v>
      </c>
      <c r="O73" s="49" t="s">
        <v>217</v>
      </c>
      <c r="P73" s="48">
        <v>7145.2899999999991</v>
      </c>
      <c r="Q73" s="48">
        <v>0</v>
      </c>
      <c r="R73" s="48">
        <v>45011</v>
      </c>
      <c r="S73" s="48">
        <v>3</v>
      </c>
    </row>
    <row r="74" spans="1:19">
      <c r="A74" t="s">
        <v>179</v>
      </c>
      <c r="B74" s="14" t="s">
        <v>346</v>
      </c>
      <c r="C74" s="15">
        <v>41250</v>
      </c>
      <c r="D74" t="s">
        <v>246</v>
      </c>
      <c r="E74">
        <v>1</v>
      </c>
      <c r="F74">
        <v>1</v>
      </c>
      <c r="G74" s="16">
        <v>116</v>
      </c>
      <c r="H74" s="16">
        <v>116</v>
      </c>
      <c r="I74" s="32">
        <v>559819</v>
      </c>
      <c r="J74">
        <v>12001</v>
      </c>
      <c r="K74">
        <v>53015</v>
      </c>
      <c r="L74">
        <v>10020</v>
      </c>
      <c r="M74" s="15">
        <v>41312</v>
      </c>
      <c r="N74" s="15">
        <v>41324</v>
      </c>
      <c r="O74" s="49" t="s">
        <v>205</v>
      </c>
      <c r="P74" s="48">
        <v>5000</v>
      </c>
      <c r="Q74" s="48">
        <v>0</v>
      </c>
      <c r="R74" s="48">
        <v>13033</v>
      </c>
      <c r="S74" s="48">
        <v>1</v>
      </c>
    </row>
    <row r="75" spans="1:19">
      <c r="A75" t="s">
        <v>179</v>
      </c>
      <c r="B75" s="14" t="s">
        <v>347</v>
      </c>
      <c r="C75" s="15">
        <v>41250</v>
      </c>
      <c r="D75" t="s">
        <v>247</v>
      </c>
      <c r="E75">
        <v>1</v>
      </c>
      <c r="F75">
        <v>1</v>
      </c>
      <c r="G75" s="16">
        <v>54.33</v>
      </c>
      <c r="H75" s="16">
        <v>54.33</v>
      </c>
      <c r="I75" s="32">
        <v>560112</v>
      </c>
      <c r="J75">
        <v>12001</v>
      </c>
      <c r="K75">
        <v>53406</v>
      </c>
      <c r="L75">
        <v>10020</v>
      </c>
      <c r="M75" s="15">
        <v>41310</v>
      </c>
      <c r="N75" s="15">
        <v>41325</v>
      </c>
      <c r="O75" s="49" t="s">
        <v>476</v>
      </c>
      <c r="P75" s="48">
        <v>4403603.1900000013</v>
      </c>
      <c r="Q75" s="48">
        <v>3517368.3799999966</v>
      </c>
      <c r="R75" s="48">
        <v>3477569</v>
      </c>
      <c r="S75" s="48">
        <v>248</v>
      </c>
    </row>
    <row r="76" spans="1:19" hidden="1">
      <c r="A76" t="s">
        <v>179</v>
      </c>
      <c r="B76" s="14" t="s">
        <v>348</v>
      </c>
      <c r="C76" s="15">
        <v>41250</v>
      </c>
      <c r="D76" t="s">
        <v>248</v>
      </c>
      <c r="E76">
        <v>2</v>
      </c>
      <c r="F76">
        <v>1</v>
      </c>
      <c r="G76" s="16">
        <v>675</v>
      </c>
      <c r="H76" s="16">
        <v>0</v>
      </c>
      <c r="I76" s="32"/>
      <c r="J76">
        <v>12001</v>
      </c>
      <c r="K76">
        <v>53401</v>
      </c>
      <c r="L76">
        <v>10020</v>
      </c>
      <c r="M76" s="15">
        <v>41312</v>
      </c>
    </row>
    <row r="77" spans="1:19" hidden="1">
      <c r="A77" t="s">
        <v>179</v>
      </c>
      <c r="B77" s="14" t="s">
        <v>348</v>
      </c>
      <c r="C77" s="15">
        <v>41250</v>
      </c>
      <c r="D77" t="s">
        <v>248</v>
      </c>
      <c r="E77">
        <v>3</v>
      </c>
      <c r="F77">
        <v>1</v>
      </c>
      <c r="G77" s="16">
        <v>500</v>
      </c>
      <c r="H77" s="16">
        <v>0</v>
      </c>
      <c r="I77" s="32"/>
      <c r="J77">
        <v>12001</v>
      </c>
      <c r="K77">
        <v>53401</v>
      </c>
      <c r="L77">
        <v>10020</v>
      </c>
      <c r="M77" s="15">
        <v>41312</v>
      </c>
    </row>
    <row r="78" spans="1:19">
      <c r="A78" t="s">
        <v>179</v>
      </c>
      <c r="B78" s="14" t="s">
        <v>299</v>
      </c>
      <c r="C78" s="15">
        <v>41264</v>
      </c>
      <c r="D78" t="s">
        <v>193</v>
      </c>
      <c r="E78">
        <v>1</v>
      </c>
      <c r="F78">
        <v>1</v>
      </c>
      <c r="G78" s="16">
        <v>36</v>
      </c>
      <c r="H78" s="16">
        <v>36</v>
      </c>
      <c r="I78" s="32">
        <v>560172</v>
      </c>
      <c r="J78">
        <v>12001</v>
      </c>
      <c r="K78">
        <v>54060</v>
      </c>
      <c r="L78">
        <v>10020</v>
      </c>
      <c r="M78" s="15">
        <v>41310</v>
      </c>
      <c r="N78" s="15">
        <v>41325</v>
      </c>
    </row>
    <row r="79" spans="1:19">
      <c r="A79" t="s">
        <v>179</v>
      </c>
      <c r="B79" s="14" t="s">
        <v>300</v>
      </c>
      <c r="C79" s="15">
        <v>41233</v>
      </c>
      <c r="D79" t="s">
        <v>227</v>
      </c>
      <c r="E79">
        <v>1</v>
      </c>
      <c r="F79">
        <v>1</v>
      </c>
      <c r="G79" s="16">
        <v>9981.33</v>
      </c>
      <c r="H79" s="16">
        <v>9981.33</v>
      </c>
      <c r="I79" s="32">
        <v>560951</v>
      </c>
      <c r="J79">
        <v>12001</v>
      </c>
      <c r="K79">
        <v>53015</v>
      </c>
      <c r="L79">
        <v>10020</v>
      </c>
      <c r="M79" s="15">
        <v>41310</v>
      </c>
      <c r="N79" s="15">
        <v>41327</v>
      </c>
    </row>
    <row r="80" spans="1:19">
      <c r="A80" t="s">
        <v>179</v>
      </c>
      <c r="B80" s="14" t="s">
        <v>301</v>
      </c>
      <c r="C80" s="15">
        <v>41233</v>
      </c>
      <c r="D80" t="s">
        <v>228</v>
      </c>
      <c r="E80">
        <v>2</v>
      </c>
      <c r="F80">
        <v>1</v>
      </c>
      <c r="G80" s="16">
        <v>471.25</v>
      </c>
      <c r="H80" s="16">
        <v>471.25</v>
      </c>
      <c r="I80" s="32">
        <v>560955</v>
      </c>
      <c r="J80">
        <v>12001</v>
      </c>
      <c r="K80">
        <v>53015</v>
      </c>
      <c r="L80">
        <v>10020</v>
      </c>
      <c r="M80" s="15">
        <v>41311</v>
      </c>
      <c r="N80" s="15">
        <v>41327</v>
      </c>
    </row>
    <row r="81" spans="1:19">
      <c r="A81" t="s">
        <v>179</v>
      </c>
      <c r="B81" s="14" t="s">
        <v>301</v>
      </c>
      <c r="C81" s="15">
        <v>41233</v>
      </c>
      <c r="D81" t="s">
        <v>228</v>
      </c>
      <c r="E81">
        <v>1</v>
      </c>
      <c r="F81">
        <v>1</v>
      </c>
      <c r="G81" s="16">
        <v>131.9</v>
      </c>
      <c r="H81" s="16">
        <v>131.9</v>
      </c>
      <c r="I81" s="32">
        <v>560955</v>
      </c>
      <c r="J81">
        <v>12001</v>
      </c>
      <c r="K81">
        <v>53012</v>
      </c>
      <c r="L81">
        <v>10020</v>
      </c>
      <c r="M81" s="15">
        <v>41311</v>
      </c>
      <c r="N81" s="15">
        <v>41327</v>
      </c>
    </row>
    <row r="82" spans="1:19">
      <c r="A82" t="s">
        <v>179</v>
      </c>
      <c r="B82" s="14" t="s">
        <v>301</v>
      </c>
      <c r="C82" s="15">
        <v>41233</v>
      </c>
      <c r="D82" t="s">
        <v>228</v>
      </c>
      <c r="E82">
        <v>3</v>
      </c>
      <c r="F82">
        <v>1</v>
      </c>
      <c r="G82" s="16">
        <v>1130.3399999999999</v>
      </c>
      <c r="H82" s="16">
        <v>1130.3399999999999</v>
      </c>
      <c r="I82" s="32">
        <v>560955</v>
      </c>
      <c r="J82">
        <v>12001</v>
      </c>
      <c r="K82">
        <v>53015</v>
      </c>
      <c r="L82">
        <v>10020</v>
      </c>
      <c r="M82" s="15">
        <v>41311</v>
      </c>
      <c r="N82" s="15">
        <v>41327</v>
      </c>
    </row>
    <row r="83" spans="1:19">
      <c r="A83" t="s">
        <v>179</v>
      </c>
      <c r="B83" s="14" t="s">
        <v>302</v>
      </c>
      <c r="C83" s="15">
        <v>41233</v>
      </c>
      <c r="D83" t="s">
        <v>212</v>
      </c>
      <c r="E83">
        <v>1</v>
      </c>
      <c r="F83">
        <v>1</v>
      </c>
      <c r="G83" s="16">
        <v>39150</v>
      </c>
      <c r="H83" s="16">
        <v>39150</v>
      </c>
      <c r="I83" s="32">
        <v>558725</v>
      </c>
      <c r="J83">
        <v>12001</v>
      </c>
      <c r="K83">
        <v>53401</v>
      </c>
      <c r="L83">
        <v>10020</v>
      </c>
      <c r="M83" s="15">
        <v>41316</v>
      </c>
      <c r="N83" s="15">
        <v>41319</v>
      </c>
      <c r="O83" s="47" t="s">
        <v>486</v>
      </c>
      <c r="P83" t="s">
        <v>479</v>
      </c>
      <c r="Q83" t="s">
        <v>480</v>
      </c>
      <c r="R83" t="s">
        <v>481</v>
      </c>
      <c r="S83" t="s">
        <v>482</v>
      </c>
    </row>
    <row r="84" spans="1:19">
      <c r="A84" t="s">
        <v>179</v>
      </c>
      <c r="B84" s="14" t="s">
        <v>303</v>
      </c>
      <c r="C84" s="15">
        <v>41233</v>
      </c>
      <c r="D84" t="s">
        <v>200</v>
      </c>
      <c r="E84">
        <v>2</v>
      </c>
      <c r="F84">
        <v>1</v>
      </c>
      <c r="G84" s="16">
        <v>59.16</v>
      </c>
      <c r="H84" s="16">
        <v>59.16</v>
      </c>
      <c r="I84" s="32">
        <v>559750</v>
      </c>
      <c r="J84">
        <v>12001</v>
      </c>
      <c r="K84">
        <v>53402</v>
      </c>
      <c r="L84">
        <v>10020</v>
      </c>
      <c r="M84" s="15">
        <v>41316</v>
      </c>
      <c r="N84" s="15">
        <v>41324</v>
      </c>
      <c r="O84" s="49" t="s">
        <v>468</v>
      </c>
      <c r="P84" s="48">
        <v>18666.809999999998</v>
      </c>
      <c r="Q84" s="48">
        <v>9818.6299999999992</v>
      </c>
      <c r="R84" s="48">
        <v>656743</v>
      </c>
      <c r="S84" s="48">
        <v>53</v>
      </c>
    </row>
    <row r="85" spans="1:19">
      <c r="A85" t="s">
        <v>179</v>
      </c>
      <c r="B85" s="14" t="s">
        <v>303</v>
      </c>
      <c r="C85" s="15">
        <v>41233</v>
      </c>
      <c r="D85" t="s">
        <v>200</v>
      </c>
      <c r="E85">
        <v>1</v>
      </c>
      <c r="F85">
        <v>1</v>
      </c>
      <c r="G85" s="16">
        <v>40.32</v>
      </c>
      <c r="H85" s="16">
        <v>40.32</v>
      </c>
      <c r="I85" s="32">
        <v>559750</v>
      </c>
      <c r="J85">
        <v>12001</v>
      </c>
      <c r="K85">
        <v>53402</v>
      </c>
      <c r="L85">
        <v>10020</v>
      </c>
      <c r="M85" s="15">
        <v>41316</v>
      </c>
      <c r="N85" s="15">
        <v>41324</v>
      </c>
      <c r="O85" s="49" t="s">
        <v>485</v>
      </c>
      <c r="P85" s="48">
        <v>3128763.91</v>
      </c>
      <c r="Q85" s="48">
        <v>3068031.11</v>
      </c>
      <c r="R85" s="48">
        <v>1679136</v>
      </c>
      <c r="S85" s="48">
        <v>107</v>
      </c>
    </row>
    <row r="86" spans="1:19">
      <c r="A86" t="s">
        <v>179</v>
      </c>
      <c r="B86" s="14" t="s">
        <v>304</v>
      </c>
      <c r="C86" s="15">
        <v>41233</v>
      </c>
      <c r="D86" t="s">
        <v>200</v>
      </c>
      <c r="E86">
        <v>1</v>
      </c>
      <c r="F86">
        <v>1</v>
      </c>
      <c r="G86" s="16">
        <v>183.04</v>
      </c>
      <c r="H86" s="16">
        <v>183.04</v>
      </c>
      <c r="I86" s="32">
        <v>559751</v>
      </c>
      <c r="J86">
        <v>12001</v>
      </c>
      <c r="K86">
        <v>53402</v>
      </c>
      <c r="L86">
        <v>10020</v>
      </c>
      <c r="M86" s="15">
        <v>41318</v>
      </c>
      <c r="N86" s="15">
        <v>41324</v>
      </c>
      <c r="O86" s="49" t="s">
        <v>484</v>
      </c>
      <c r="P86" s="48">
        <v>1224318.3800000011</v>
      </c>
      <c r="Q86" s="48">
        <v>422157.52999999991</v>
      </c>
      <c r="R86" s="48">
        <v>687449</v>
      </c>
      <c r="S86" s="48">
        <v>52</v>
      </c>
    </row>
    <row r="87" spans="1:19">
      <c r="A87" t="s">
        <v>179</v>
      </c>
      <c r="B87" s="14" t="s">
        <v>304</v>
      </c>
      <c r="C87" s="15">
        <v>41233</v>
      </c>
      <c r="D87" t="s">
        <v>200</v>
      </c>
      <c r="E87">
        <v>2</v>
      </c>
      <c r="F87">
        <v>1</v>
      </c>
      <c r="G87" s="16">
        <v>304.72000000000003</v>
      </c>
      <c r="H87" s="16">
        <v>304.72000000000003</v>
      </c>
      <c r="I87" s="32">
        <v>559751</v>
      </c>
      <c r="J87">
        <v>12001</v>
      </c>
      <c r="K87">
        <v>53402</v>
      </c>
      <c r="L87">
        <v>10020</v>
      </c>
      <c r="M87" s="15">
        <v>41318</v>
      </c>
      <c r="N87" s="15">
        <v>41324</v>
      </c>
      <c r="O87" s="49" t="s">
        <v>477</v>
      </c>
      <c r="P87" s="48">
        <v>31854.090000000007</v>
      </c>
      <c r="Q87" s="48">
        <v>17361.11</v>
      </c>
      <c r="R87" s="48">
        <v>454241</v>
      </c>
      <c r="S87" s="48">
        <v>36</v>
      </c>
    </row>
    <row r="88" spans="1:19">
      <c r="A88" t="s">
        <v>179</v>
      </c>
      <c r="B88" s="14" t="s">
        <v>304</v>
      </c>
      <c r="C88" s="15">
        <v>41233</v>
      </c>
      <c r="D88" t="s">
        <v>200</v>
      </c>
      <c r="E88">
        <v>3</v>
      </c>
      <c r="F88">
        <v>1</v>
      </c>
      <c r="G88" s="16">
        <v>27.48</v>
      </c>
      <c r="H88" s="16">
        <v>27.48</v>
      </c>
      <c r="I88" s="32">
        <v>559751</v>
      </c>
      <c r="J88">
        <v>12001</v>
      </c>
      <c r="K88">
        <v>53402</v>
      </c>
      <c r="L88">
        <v>10020</v>
      </c>
      <c r="M88" s="15">
        <v>41318</v>
      </c>
      <c r="N88" s="15">
        <v>41324</v>
      </c>
      <c r="O88" s="49" t="s">
        <v>476</v>
      </c>
      <c r="P88" s="48">
        <v>4403603.1899999995</v>
      </c>
      <c r="Q88" s="48">
        <v>3517368.3799999994</v>
      </c>
      <c r="R88" s="48">
        <v>3477569</v>
      </c>
      <c r="S88" s="48">
        <v>248</v>
      </c>
    </row>
    <row r="89" spans="1:19">
      <c r="A89" t="s">
        <v>179</v>
      </c>
      <c r="B89" s="14" t="s">
        <v>305</v>
      </c>
      <c r="C89" s="15">
        <v>41233</v>
      </c>
      <c r="D89" t="s">
        <v>223</v>
      </c>
      <c r="E89">
        <v>1</v>
      </c>
      <c r="F89">
        <v>1</v>
      </c>
      <c r="G89" s="16">
        <v>321.2</v>
      </c>
      <c r="H89" s="16">
        <v>321.2</v>
      </c>
      <c r="I89" s="32">
        <v>560735</v>
      </c>
      <c r="J89">
        <v>12001</v>
      </c>
      <c r="K89">
        <v>53402</v>
      </c>
      <c r="L89">
        <v>10020</v>
      </c>
      <c r="M89" s="15">
        <v>41318</v>
      </c>
      <c r="N89" s="15">
        <v>41326</v>
      </c>
    </row>
    <row r="90" spans="1:19">
      <c r="A90" t="s">
        <v>179</v>
      </c>
      <c r="B90" s="14" t="s">
        <v>306</v>
      </c>
      <c r="C90" s="15">
        <v>41233</v>
      </c>
      <c r="D90" t="s">
        <v>229</v>
      </c>
      <c r="E90">
        <v>1</v>
      </c>
      <c r="F90">
        <v>1</v>
      </c>
      <c r="G90" s="16">
        <v>2856</v>
      </c>
      <c r="H90" s="16">
        <v>2856</v>
      </c>
      <c r="I90" s="32">
        <v>559789</v>
      </c>
      <c r="J90">
        <v>12001</v>
      </c>
      <c r="K90">
        <v>53015</v>
      </c>
      <c r="L90">
        <v>10020</v>
      </c>
      <c r="M90" s="15">
        <v>41312</v>
      </c>
      <c r="N90" s="15">
        <v>41324</v>
      </c>
    </row>
    <row r="91" spans="1:19">
      <c r="A91" t="s">
        <v>179</v>
      </c>
      <c r="B91" s="14" t="s">
        <v>306</v>
      </c>
      <c r="C91" s="15">
        <v>41233</v>
      </c>
      <c r="D91" t="s">
        <v>229</v>
      </c>
      <c r="E91">
        <v>2</v>
      </c>
      <c r="F91">
        <v>1</v>
      </c>
      <c r="G91" s="16">
        <v>118</v>
      </c>
      <c r="H91" s="16">
        <v>118</v>
      </c>
      <c r="I91" s="32">
        <v>559789</v>
      </c>
      <c r="J91">
        <v>12001</v>
      </c>
      <c r="K91">
        <v>53015</v>
      </c>
      <c r="L91">
        <v>10020</v>
      </c>
      <c r="M91" s="15">
        <v>41312</v>
      </c>
      <c r="N91" s="15">
        <v>41324</v>
      </c>
    </row>
    <row r="92" spans="1:19" hidden="1">
      <c r="A92" t="s">
        <v>179</v>
      </c>
      <c r="B92" s="14" t="s">
        <v>307</v>
      </c>
      <c r="C92" s="15">
        <v>41233</v>
      </c>
      <c r="D92" t="s">
        <v>230</v>
      </c>
      <c r="E92">
        <v>1</v>
      </c>
      <c r="F92">
        <v>1</v>
      </c>
      <c r="G92" s="16">
        <v>55.17</v>
      </c>
      <c r="H92" s="16">
        <v>0</v>
      </c>
      <c r="I92" s="32"/>
      <c r="J92">
        <v>12001</v>
      </c>
      <c r="K92">
        <v>54100</v>
      </c>
      <c r="L92">
        <v>10020</v>
      </c>
      <c r="M92" s="15">
        <v>41319</v>
      </c>
    </row>
    <row r="93" spans="1:19">
      <c r="A93" t="s">
        <v>179</v>
      </c>
      <c r="B93" s="14" t="s">
        <v>308</v>
      </c>
      <c r="C93" s="15">
        <v>41233</v>
      </c>
      <c r="D93" t="s">
        <v>231</v>
      </c>
      <c r="E93">
        <v>1</v>
      </c>
      <c r="F93">
        <v>1</v>
      </c>
      <c r="G93" s="16">
        <v>976.3</v>
      </c>
      <c r="H93" s="16">
        <v>976.3</v>
      </c>
      <c r="I93" s="32">
        <v>559806</v>
      </c>
      <c r="J93">
        <v>12001</v>
      </c>
      <c r="K93">
        <v>53015</v>
      </c>
      <c r="L93">
        <v>10020</v>
      </c>
      <c r="M93" s="15">
        <v>41312</v>
      </c>
      <c r="N93" s="15">
        <v>41324</v>
      </c>
    </row>
    <row r="94" spans="1:19">
      <c r="A94" t="s">
        <v>179</v>
      </c>
      <c r="B94" s="14" t="s">
        <v>309</v>
      </c>
      <c r="C94" s="15">
        <v>41233</v>
      </c>
      <c r="D94" t="s">
        <v>232</v>
      </c>
      <c r="E94">
        <v>2</v>
      </c>
      <c r="F94">
        <v>1</v>
      </c>
      <c r="G94" s="16">
        <v>68883.360000000001</v>
      </c>
      <c r="H94" s="16">
        <v>68883.360000000001</v>
      </c>
      <c r="I94" s="32">
        <v>558916</v>
      </c>
      <c r="J94">
        <v>12001</v>
      </c>
      <c r="K94">
        <v>53401</v>
      </c>
      <c r="L94">
        <v>10020</v>
      </c>
      <c r="M94" s="15">
        <v>41316</v>
      </c>
      <c r="N94" s="15">
        <v>41319</v>
      </c>
    </row>
    <row r="95" spans="1:19">
      <c r="A95" t="s">
        <v>179</v>
      </c>
      <c r="B95" s="14" t="s">
        <v>309</v>
      </c>
      <c r="C95" s="15">
        <v>41233</v>
      </c>
      <c r="D95" t="s">
        <v>232</v>
      </c>
      <c r="E95">
        <v>1</v>
      </c>
      <c r="F95">
        <v>1</v>
      </c>
      <c r="G95" s="16">
        <v>136001.60000000001</v>
      </c>
      <c r="H95" s="16">
        <v>19488</v>
      </c>
      <c r="I95" s="32">
        <v>558913</v>
      </c>
      <c r="J95">
        <v>12001</v>
      </c>
      <c r="K95">
        <v>53401</v>
      </c>
      <c r="L95">
        <v>10020</v>
      </c>
      <c r="M95" s="15">
        <v>41316</v>
      </c>
      <c r="N95" s="15">
        <v>41319</v>
      </c>
    </row>
    <row r="96" spans="1:19">
      <c r="A96" t="s">
        <v>179</v>
      </c>
      <c r="B96" s="14" t="s">
        <v>309</v>
      </c>
      <c r="C96" s="15">
        <v>41233</v>
      </c>
      <c r="D96" t="s">
        <v>232</v>
      </c>
      <c r="E96">
        <v>1</v>
      </c>
      <c r="F96">
        <v>1</v>
      </c>
      <c r="G96" s="16">
        <v>136001.60000000001</v>
      </c>
      <c r="H96" s="16">
        <v>25370.240000000002</v>
      </c>
      <c r="I96" s="32">
        <v>558914</v>
      </c>
      <c r="J96">
        <v>12001</v>
      </c>
      <c r="K96">
        <v>53401</v>
      </c>
      <c r="L96">
        <v>10020</v>
      </c>
      <c r="M96" s="15">
        <v>41316</v>
      </c>
      <c r="N96" s="15">
        <v>41319</v>
      </c>
    </row>
    <row r="97" spans="1:14">
      <c r="A97" t="s">
        <v>179</v>
      </c>
      <c r="B97" s="14" t="s">
        <v>309</v>
      </c>
      <c r="C97" s="15">
        <v>41233</v>
      </c>
      <c r="D97" t="s">
        <v>232</v>
      </c>
      <c r="E97">
        <v>1</v>
      </c>
      <c r="F97">
        <v>1</v>
      </c>
      <c r="G97" s="16">
        <v>136001.60000000001</v>
      </c>
      <c r="H97" s="16">
        <v>30134.720000000001</v>
      </c>
      <c r="I97" s="32">
        <v>560068</v>
      </c>
      <c r="J97">
        <v>12001</v>
      </c>
      <c r="K97">
        <v>53401</v>
      </c>
      <c r="L97">
        <v>10020</v>
      </c>
      <c r="M97" s="15">
        <v>41316</v>
      </c>
      <c r="N97" s="15">
        <v>41325</v>
      </c>
    </row>
    <row r="98" spans="1:14">
      <c r="A98" t="s">
        <v>179</v>
      </c>
      <c r="B98" s="14" t="s">
        <v>309</v>
      </c>
      <c r="C98" s="15">
        <v>41233</v>
      </c>
      <c r="D98" t="s">
        <v>232</v>
      </c>
      <c r="E98">
        <v>1</v>
      </c>
      <c r="F98">
        <v>1</v>
      </c>
      <c r="G98" s="16">
        <v>136001.60000000001</v>
      </c>
      <c r="H98" s="16">
        <v>61008.639999999999</v>
      </c>
      <c r="I98" s="32">
        <v>558916</v>
      </c>
      <c r="J98">
        <v>12001</v>
      </c>
      <c r="K98">
        <v>53401</v>
      </c>
      <c r="L98">
        <v>10020</v>
      </c>
      <c r="M98" s="15">
        <v>41316</v>
      </c>
      <c r="N98" s="15">
        <v>41319</v>
      </c>
    </row>
    <row r="99" spans="1:14">
      <c r="A99" t="s">
        <v>179</v>
      </c>
      <c r="B99" s="14" t="s">
        <v>310</v>
      </c>
      <c r="C99" s="15">
        <v>41233</v>
      </c>
      <c r="D99" t="s">
        <v>232</v>
      </c>
      <c r="E99">
        <v>1</v>
      </c>
      <c r="F99">
        <v>1</v>
      </c>
      <c r="G99" s="16">
        <v>79119.320000000007</v>
      </c>
      <c r="H99" s="16">
        <v>5880</v>
      </c>
      <c r="I99" s="32">
        <v>558905</v>
      </c>
      <c r="J99">
        <v>12001</v>
      </c>
      <c r="K99">
        <v>53401</v>
      </c>
      <c r="L99">
        <v>10020</v>
      </c>
      <c r="M99" s="15">
        <v>41316</v>
      </c>
      <c r="N99" s="15">
        <v>41319</v>
      </c>
    </row>
    <row r="100" spans="1:14">
      <c r="A100" t="s">
        <v>179</v>
      </c>
      <c r="B100" s="14" t="s">
        <v>310</v>
      </c>
      <c r="C100" s="15">
        <v>41233</v>
      </c>
      <c r="D100" t="s">
        <v>232</v>
      </c>
      <c r="E100">
        <v>1</v>
      </c>
      <c r="F100">
        <v>1</v>
      </c>
      <c r="G100" s="16">
        <v>79119.320000000007</v>
      </c>
      <c r="H100" s="16">
        <v>8820</v>
      </c>
      <c r="I100" s="32">
        <v>558910</v>
      </c>
      <c r="J100">
        <v>12001</v>
      </c>
      <c r="K100">
        <v>53401</v>
      </c>
      <c r="L100">
        <v>10020</v>
      </c>
      <c r="M100" s="15">
        <v>41316</v>
      </c>
      <c r="N100" s="15">
        <v>41319</v>
      </c>
    </row>
    <row r="101" spans="1:14">
      <c r="A101" t="s">
        <v>179</v>
      </c>
      <c r="B101" s="14" t="s">
        <v>310</v>
      </c>
      <c r="C101" s="15">
        <v>41233</v>
      </c>
      <c r="D101" t="s">
        <v>232</v>
      </c>
      <c r="E101">
        <v>1</v>
      </c>
      <c r="F101">
        <v>1</v>
      </c>
      <c r="G101" s="16">
        <v>79119.320000000007</v>
      </c>
      <c r="H101" s="16">
        <v>12568.5</v>
      </c>
      <c r="I101" s="32">
        <v>558907</v>
      </c>
      <c r="J101">
        <v>12001</v>
      </c>
      <c r="K101">
        <v>53401</v>
      </c>
      <c r="L101">
        <v>10020</v>
      </c>
      <c r="M101" s="15">
        <v>41316</v>
      </c>
      <c r="N101" s="15">
        <v>41319</v>
      </c>
    </row>
    <row r="102" spans="1:14">
      <c r="A102" t="s">
        <v>179</v>
      </c>
      <c r="B102" s="14" t="s">
        <v>310</v>
      </c>
      <c r="C102" s="15">
        <v>41233</v>
      </c>
      <c r="D102" t="s">
        <v>232</v>
      </c>
      <c r="E102">
        <v>1</v>
      </c>
      <c r="F102">
        <v>1</v>
      </c>
      <c r="G102" s="16">
        <v>79119.320000000007</v>
      </c>
      <c r="H102" s="16">
        <v>25382</v>
      </c>
      <c r="I102" s="32">
        <v>558912</v>
      </c>
      <c r="J102">
        <v>12001</v>
      </c>
      <c r="K102">
        <v>53401</v>
      </c>
      <c r="L102">
        <v>10020</v>
      </c>
      <c r="M102" s="15">
        <v>41316</v>
      </c>
      <c r="N102" s="15">
        <v>41319</v>
      </c>
    </row>
    <row r="103" spans="1:14">
      <c r="A103" t="s">
        <v>179</v>
      </c>
      <c r="B103" s="14" t="s">
        <v>310</v>
      </c>
      <c r="C103" s="15">
        <v>41233</v>
      </c>
      <c r="D103" t="s">
        <v>232</v>
      </c>
      <c r="E103">
        <v>1</v>
      </c>
      <c r="F103">
        <v>1</v>
      </c>
      <c r="G103" s="16">
        <v>79119.320000000007</v>
      </c>
      <c r="H103" s="16">
        <v>26468.82</v>
      </c>
      <c r="I103" s="32">
        <v>558909</v>
      </c>
      <c r="J103">
        <v>12001</v>
      </c>
      <c r="K103">
        <v>53401</v>
      </c>
      <c r="L103">
        <v>10020</v>
      </c>
      <c r="M103" s="15">
        <v>41316</v>
      </c>
      <c r="N103" s="15">
        <v>41319</v>
      </c>
    </row>
    <row r="104" spans="1:14">
      <c r="A104" t="s">
        <v>179</v>
      </c>
      <c r="B104" s="14" t="s">
        <v>311</v>
      </c>
      <c r="C104" s="15">
        <v>41233</v>
      </c>
      <c r="D104" t="s">
        <v>233</v>
      </c>
      <c r="E104">
        <v>1</v>
      </c>
      <c r="F104">
        <v>1</v>
      </c>
      <c r="G104" s="16">
        <v>77235.759999999995</v>
      </c>
      <c r="H104" s="16">
        <v>2597</v>
      </c>
      <c r="I104" s="32">
        <v>559783</v>
      </c>
      <c r="J104">
        <v>12001</v>
      </c>
      <c r="K104">
        <v>53401</v>
      </c>
      <c r="L104">
        <v>10020</v>
      </c>
      <c r="M104" s="15">
        <v>41316</v>
      </c>
      <c r="N104" s="15">
        <v>41324</v>
      </c>
    </row>
    <row r="105" spans="1:14">
      <c r="A105" t="s">
        <v>179</v>
      </c>
      <c r="B105" s="14" t="s">
        <v>311</v>
      </c>
      <c r="C105" s="15">
        <v>41233</v>
      </c>
      <c r="D105" t="s">
        <v>233</v>
      </c>
      <c r="E105">
        <v>1</v>
      </c>
      <c r="F105">
        <v>1</v>
      </c>
      <c r="G105" s="16">
        <v>77235.759999999995</v>
      </c>
      <c r="H105" s="16">
        <v>74638.759999999995</v>
      </c>
      <c r="I105" s="32">
        <v>559782</v>
      </c>
      <c r="J105">
        <v>12001</v>
      </c>
      <c r="K105">
        <v>53401</v>
      </c>
      <c r="L105">
        <v>10020</v>
      </c>
      <c r="M105" s="15">
        <v>41316</v>
      </c>
      <c r="N105" s="15">
        <v>41324</v>
      </c>
    </row>
    <row r="106" spans="1:14">
      <c r="A106" t="s">
        <v>179</v>
      </c>
      <c r="B106" s="14" t="s">
        <v>312</v>
      </c>
      <c r="C106" s="15">
        <v>41233</v>
      </c>
      <c r="D106" t="s">
        <v>200</v>
      </c>
      <c r="E106">
        <v>3</v>
      </c>
      <c r="F106">
        <v>1</v>
      </c>
      <c r="G106" s="16">
        <v>39.380000000000003</v>
      </c>
      <c r="H106" s="16">
        <v>39.380000000000003</v>
      </c>
      <c r="I106" s="32">
        <v>559747</v>
      </c>
      <c r="J106">
        <v>12001</v>
      </c>
      <c r="K106">
        <v>53402</v>
      </c>
      <c r="L106">
        <v>10020</v>
      </c>
      <c r="M106" s="15">
        <v>41317</v>
      </c>
      <c r="N106" s="15">
        <v>41324</v>
      </c>
    </row>
    <row r="107" spans="1:14" hidden="1">
      <c r="A107" t="s">
        <v>179</v>
      </c>
      <c r="B107" s="14" t="s">
        <v>313</v>
      </c>
      <c r="C107" s="15">
        <v>41233</v>
      </c>
      <c r="D107" t="s">
        <v>200</v>
      </c>
      <c r="E107">
        <v>1</v>
      </c>
      <c r="F107">
        <v>1</v>
      </c>
      <c r="G107" s="16">
        <v>22.8</v>
      </c>
      <c r="H107" s="16">
        <v>0</v>
      </c>
      <c r="I107" s="32"/>
      <c r="J107">
        <v>12001</v>
      </c>
      <c r="K107">
        <v>53402</v>
      </c>
      <c r="L107">
        <v>10020</v>
      </c>
      <c r="M107" s="15">
        <v>41316</v>
      </c>
    </row>
    <row r="108" spans="1:14">
      <c r="A108" t="s">
        <v>179</v>
      </c>
      <c r="B108" s="14" t="s">
        <v>314</v>
      </c>
      <c r="C108" s="15">
        <v>41233</v>
      </c>
      <c r="D108" t="s">
        <v>191</v>
      </c>
      <c r="E108">
        <v>2</v>
      </c>
      <c r="F108">
        <v>1</v>
      </c>
      <c r="G108" s="16">
        <v>370.32</v>
      </c>
      <c r="H108" s="16">
        <v>370.32</v>
      </c>
      <c r="I108" s="32">
        <v>559314</v>
      </c>
      <c r="J108">
        <v>12001</v>
      </c>
      <c r="K108">
        <v>53015</v>
      </c>
      <c r="L108">
        <v>10020</v>
      </c>
      <c r="M108" s="15">
        <v>41320</v>
      </c>
      <c r="N108" s="15">
        <v>41320</v>
      </c>
    </row>
    <row r="109" spans="1:14">
      <c r="A109" t="s">
        <v>179</v>
      </c>
      <c r="B109" s="14" t="s">
        <v>314</v>
      </c>
      <c r="C109" s="15">
        <v>41233</v>
      </c>
      <c r="D109" t="s">
        <v>191</v>
      </c>
      <c r="E109">
        <v>1</v>
      </c>
      <c r="F109">
        <v>1</v>
      </c>
      <c r="G109" s="16">
        <v>68.959999999999994</v>
      </c>
      <c r="H109" s="16">
        <v>68.959999999999994</v>
      </c>
      <c r="I109" s="32">
        <v>559314</v>
      </c>
      <c r="J109">
        <v>12001</v>
      </c>
      <c r="K109">
        <v>53015</v>
      </c>
      <c r="L109">
        <v>10020</v>
      </c>
      <c r="M109" s="15">
        <v>41320</v>
      </c>
      <c r="N109" s="15">
        <v>41320</v>
      </c>
    </row>
    <row r="110" spans="1:14">
      <c r="A110" t="s">
        <v>179</v>
      </c>
      <c r="B110" s="14" t="s">
        <v>315</v>
      </c>
      <c r="C110" s="15">
        <v>41233</v>
      </c>
      <c r="D110" t="s">
        <v>191</v>
      </c>
      <c r="E110">
        <v>2</v>
      </c>
      <c r="F110">
        <v>1</v>
      </c>
      <c r="G110" s="16">
        <v>133.54</v>
      </c>
      <c r="H110" s="16">
        <v>133.54</v>
      </c>
      <c r="I110" s="32">
        <v>559313</v>
      </c>
      <c r="J110">
        <v>12001</v>
      </c>
      <c r="K110">
        <v>53013</v>
      </c>
      <c r="L110">
        <v>10020</v>
      </c>
      <c r="M110" s="15">
        <v>41316</v>
      </c>
      <c r="N110" s="15">
        <v>41320</v>
      </c>
    </row>
    <row r="111" spans="1:14">
      <c r="A111" t="s">
        <v>179</v>
      </c>
      <c r="B111" s="14" t="s">
        <v>315</v>
      </c>
      <c r="C111" s="15">
        <v>41233</v>
      </c>
      <c r="D111" t="s">
        <v>191</v>
      </c>
      <c r="E111">
        <v>1</v>
      </c>
      <c r="F111">
        <v>1</v>
      </c>
      <c r="G111" s="16">
        <v>52.85</v>
      </c>
      <c r="H111" s="16">
        <v>52.85</v>
      </c>
      <c r="I111" s="32">
        <v>559313</v>
      </c>
      <c r="J111">
        <v>12001</v>
      </c>
      <c r="K111">
        <v>53013</v>
      </c>
      <c r="L111">
        <v>10020</v>
      </c>
      <c r="M111" s="15">
        <v>41316</v>
      </c>
      <c r="N111" s="15">
        <v>41320</v>
      </c>
    </row>
    <row r="112" spans="1:14">
      <c r="A112" t="s">
        <v>179</v>
      </c>
      <c r="B112" s="14" t="s">
        <v>316</v>
      </c>
      <c r="C112" s="15">
        <v>41233</v>
      </c>
      <c r="D112" t="s">
        <v>191</v>
      </c>
      <c r="E112">
        <v>1</v>
      </c>
      <c r="F112">
        <v>1</v>
      </c>
      <c r="G112" s="16">
        <v>152.5</v>
      </c>
      <c r="H112" s="16">
        <v>152.5</v>
      </c>
      <c r="I112" s="32">
        <v>559309</v>
      </c>
      <c r="J112">
        <v>12001</v>
      </c>
      <c r="K112">
        <v>53015</v>
      </c>
      <c r="L112">
        <v>10020</v>
      </c>
      <c r="M112" s="15">
        <v>41317</v>
      </c>
      <c r="N112" s="15">
        <v>41320</v>
      </c>
    </row>
    <row r="113" spans="1:14">
      <c r="A113" t="s">
        <v>179</v>
      </c>
      <c r="B113" s="14" t="s">
        <v>317</v>
      </c>
      <c r="C113" s="15">
        <v>41233</v>
      </c>
      <c r="D113" t="s">
        <v>226</v>
      </c>
      <c r="E113">
        <v>2</v>
      </c>
      <c r="F113">
        <v>1</v>
      </c>
      <c r="G113" s="16">
        <v>142.31</v>
      </c>
      <c r="H113" s="16">
        <v>142.31</v>
      </c>
      <c r="I113" s="32">
        <v>560793</v>
      </c>
      <c r="J113">
        <v>12001</v>
      </c>
      <c r="K113">
        <v>53015</v>
      </c>
      <c r="L113">
        <v>10020</v>
      </c>
      <c r="M113" s="15">
        <v>41318</v>
      </c>
      <c r="N113" s="15">
        <v>41327</v>
      </c>
    </row>
    <row r="114" spans="1:14">
      <c r="A114" t="s">
        <v>179</v>
      </c>
      <c r="B114" s="14" t="s">
        <v>317</v>
      </c>
      <c r="C114" s="15">
        <v>41233</v>
      </c>
      <c r="D114" t="s">
        <v>226</v>
      </c>
      <c r="E114">
        <v>1</v>
      </c>
      <c r="F114">
        <v>1</v>
      </c>
      <c r="G114" s="16">
        <v>1889.91</v>
      </c>
      <c r="H114" s="16">
        <v>1889.91</v>
      </c>
      <c r="I114" s="32">
        <v>560793</v>
      </c>
      <c r="J114">
        <v>12001</v>
      </c>
      <c r="K114">
        <v>53015</v>
      </c>
      <c r="L114">
        <v>10020</v>
      </c>
      <c r="M114" s="15">
        <v>41318</v>
      </c>
      <c r="N114" s="15">
        <v>41327</v>
      </c>
    </row>
    <row r="115" spans="1:14">
      <c r="A115" t="s">
        <v>179</v>
      </c>
      <c r="B115" s="14" t="s">
        <v>281</v>
      </c>
      <c r="C115" s="15">
        <v>41233</v>
      </c>
      <c r="D115" t="s">
        <v>213</v>
      </c>
      <c r="E115">
        <v>1</v>
      </c>
      <c r="F115">
        <v>1</v>
      </c>
      <c r="G115" s="16">
        <v>1750</v>
      </c>
      <c r="H115" s="16">
        <v>1750</v>
      </c>
      <c r="I115" s="32">
        <v>558891</v>
      </c>
      <c r="J115">
        <v>13033</v>
      </c>
      <c r="K115">
        <v>55470</v>
      </c>
      <c r="L115">
        <v>40001</v>
      </c>
      <c r="M115" s="15">
        <v>41318</v>
      </c>
      <c r="N115" s="15">
        <v>41319</v>
      </c>
    </row>
    <row r="116" spans="1:14" hidden="1">
      <c r="A116" t="s">
        <v>179</v>
      </c>
      <c r="B116" s="14" t="s">
        <v>282</v>
      </c>
      <c r="C116" s="15">
        <v>41233</v>
      </c>
      <c r="D116" t="s">
        <v>214</v>
      </c>
      <c r="E116">
        <v>2</v>
      </c>
      <c r="F116">
        <v>1</v>
      </c>
      <c r="G116" s="16">
        <v>75.599999999999994</v>
      </c>
      <c r="H116" s="16">
        <v>0</v>
      </c>
      <c r="I116" s="32"/>
      <c r="J116">
        <v>13033</v>
      </c>
      <c r="K116">
        <v>54060</v>
      </c>
      <c r="L116">
        <v>10020</v>
      </c>
      <c r="M116" s="15">
        <v>41305</v>
      </c>
    </row>
    <row r="117" spans="1:14" hidden="1">
      <c r="A117" t="s">
        <v>179</v>
      </c>
      <c r="B117" s="14" t="s">
        <v>282</v>
      </c>
      <c r="C117" s="15">
        <v>41233</v>
      </c>
      <c r="D117" t="s">
        <v>214</v>
      </c>
      <c r="E117">
        <v>4</v>
      </c>
      <c r="F117">
        <v>1</v>
      </c>
      <c r="G117" s="16">
        <v>75.599999999999994</v>
      </c>
      <c r="H117" s="16">
        <v>0</v>
      </c>
      <c r="I117" s="32"/>
      <c r="J117">
        <v>13033</v>
      </c>
      <c r="K117">
        <v>54060</v>
      </c>
      <c r="L117">
        <v>10020</v>
      </c>
      <c r="M117" s="15">
        <v>41305</v>
      </c>
    </row>
    <row r="118" spans="1:14" hidden="1">
      <c r="A118" t="s">
        <v>179</v>
      </c>
      <c r="B118" s="14" t="s">
        <v>282</v>
      </c>
      <c r="C118" s="15">
        <v>41233</v>
      </c>
      <c r="D118" t="s">
        <v>214</v>
      </c>
      <c r="E118">
        <v>3</v>
      </c>
      <c r="F118">
        <v>1</v>
      </c>
      <c r="G118" s="16">
        <v>75.599999999999994</v>
      </c>
      <c r="H118" s="16">
        <v>0</v>
      </c>
      <c r="I118" s="32"/>
      <c r="J118">
        <v>13033</v>
      </c>
      <c r="K118">
        <v>54060</v>
      </c>
      <c r="L118">
        <v>10020</v>
      </c>
      <c r="M118" s="15">
        <v>41305</v>
      </c>
    </row>
    <row r="119" spans="1:14" hidden="1">
      <c r="A119" t="s">
        <v>179</v>
      </c>
      <c r="B119" s="14" t="s">
        <v>282</v>
      </c>
      <c r="C119" s="15">
        <v>41233</v>
      </c>
      <c r="D119" t="s">
        <v>214</v>
      </c>
      <c r="E119">
        <v>1</v>
      </c>
      <c r="F119">
        <v>1</v>
      </c>
      <c r="G119" s="16">
        <v>138.24</v>
      </c>
      <c r="H119" s="16">
        <v>0</v>
      </c>
      <c r="I119" s="32"/>
      <c r="J119">
        <v>13033</v>
      </c>
      <c r="K119">
        <v>54060</v>
      </c>
      <c r="L119">
        <v>10020</v>
      </c>
      <c r="M119" s="15">
        <v>41305</v>
      </c>
    </row>
    <row r="120" spans="1:14">
      <c r="A120" t="s">
        <v>179</v>
      </c>
      <c r="B120" s="14" t="s">
        <v>283</v>
      </c>
      <c r="C120" s="15">
        <v>41233</v>
      </c>
      <c r="D120" t="s">
        <v>215</v>
      </c>
      <c r="E120">
        <v>3</v>
      </c>
      <c r="F120">
        <v>1</v>
      </c>
      <c r="G120" s="16">
        <v>18.12</v>
      </c>
      <c r="H120" s="16">
        <v>18.12</v>
      </c>
      <c r="I120" s="32">
        <v>560527</v>
      </c>
      <c r="J120">
        <v>13033</v>
      </c>
      <c r="K120">
        <v>53402</v>
      </c>
      <c r="L120">
        <v>10020</v>
      </c>
      <c r="M120" s="15">
        <v>41318</v>
      </c>
      <c r="N120" s="15">
        <v>41326</v>
      </c>
    </row>
    <row r="121" spans="1:14">
      <c r="A121" t="s">
        <v>179</v>
      </c>
      <c r="B121" s="14" t="s">
        <v>283</v>
      </c>
      <c r="C121" s="15">
        <v>41233</v>
      </c>
      <c r="D121" t="s">
        <v>215</v>
      </c>
      <c r="E121">
        <v>2</v>
      </c>
      <c r="F121">
        <v>1</v>
      </c>
      <c r="G121" s="16">
        <v>18.239999999999998</v>
      </c>
      <c r="H121" s="16">
        <v>18.239999999999998</v>
      </c>
      <c r="I121" s="32">
        <v>560527</v>
      </c>
      <c r="J121">
        <v>13033</v>
      </c>
      <c r="K121">
        <v>53402</v>
      </c>
      <c r="L121">
        <v>10020</v>
      </c>
      <c r="M121" s="15">
        <v>41318</v>
      </c>
      <c r="N121" s="15">
        <v>41326</v>
      </c>
    </row>
    <row r="122" spans="1:14">
      <c r="A122" t="s">
        <v>179</v>
      </c>
      <c r="B122" s="14" t="s">
        <v>283</v>
      </c>
      <c r="C122" s="15">
        <v>41233</v>
      </c>
      <c r="D122" t="s">
        <v>215</v>
      </c>
      <c r="E122">
        <v>1</v>
      </c>
      <c r="F122">
        <v>1</v>
      </c>
      <c r="G122" s="16">
        <v>29.52</v>
      </c>
      <c r="H122" s="16">
        <v>29.52</v>
      </c>
      <c r="I122" s="32">
        <v>560527</v>
      </c>
      <c r="J122">
        <v>13033</v>
      </c>
      <c r="K122">
        <v>53402</v>
      </c>
      <c r="L122">
        <v>10020</v>
      </c>
      <c r="M122" s="15">
        <v>41318</v>
      </c>
      <c r="N122" s="15">
        <v>41326</v>
      </c>
    </row>
    <row r="123" spans="1:14">
      <c r="A123" t="s">
        <v>179</v>
      </c>
      <c r="B123" s="14" t="s">
        <v>283</v>
      </c>
      <c r="C123" s="15">
        <v>41233</v>
      </c>
      <c r="D123" t="s">
        <v>215</v>
      </c>
      <c r="E123">
        <v>4</v>
      </c>
      <c r="F123">
        <v>1</v>
      </c>
      <c r="G123" s="16">
        <v>114.84</v>
      </c>
      <c r="H123" s="16">
        <v>114.84</v>
      </c>
      <c r="I123" s="32">
        <v>560527</v>
      </c>
      <c r="J123">
        <v>13033</v>
      </c>
      <c r="K123">
        <v>53402</v>
      </c>
      <c r="L123">
        <v>10020</v>
      </c>
      <c r="M123" s="15">
        <v>41318</v>
      </c>
      <c r="N123" s="15">
        <v>41326</v>
      </c>
    </row>
    <row r="124" spans="1:14">
      <c r="A124" t="s">
        <v>179</v>
      </c>
      <c r="B124" s="14" t="s">
        <v>284</v>
      </c>
      <c r="C124" s="15">
        <v>41318</v>
      </c>
      <c r="D124" t="s">
        <v>216</v>
      </c>
      <c r="E124">
        <v>1</v>
      </c>
      <c r="F124">
        <v>1</v>
      </c>
      <c r="G124" s="16">
        <v>10132.5</v>
      </c>
      <c r="H124" s="16">
        <v>5066.25</v>
      </c>
      <c r="I124" s="32">
        <v>558671</v>
      </c>
      <c r="J124">
        <v>13033</v>
      </c>
      <c r="K124">
        <v>51200</v>
      </c>
      <c r="L124">
        <v>10020</v>
      </c>
      <c r="M124" s="15">
        <v>41319</v>
      </c>
      <c r="N124" s="15">
        <v>41318</v>
      </c>
    </row>
    <row r="125" spans="1:14">
      <c r="A125" t="s">
        <v>179</v>
      </c>
      <c r="B125" s="14" t="s">
        <v>284</v>
      </c>
      <c r="C125" s="15">
        <v>41318</v>
      </c>
      <c r="D125" t="s">
        <v>216</v>
      </c>
      <c r="E125">
        <v>1</v>
      </c>
      <c r="F125">
        <v>1</v>
      </c>
      <c r="G125" s="16">
        <v>10132.5</v>
      </c>
      <c r="H125" s="16">
        <v>5066.25</v>
      </c>
      <c r="I125" s="32">
        <v>558672</v>
      </c>
      <c r="J125">
        <v>13033</v>
      </c>
      <c r="K125">
        <v>51200</v>
      </c>
      <c r="L125">
        <v>10020</v>
      </c>
      <c r="M125" s="15">
        <v>41319</v>
      </c>
      <c r="N125" s="15">
        <v>41318</v>
      </c>
    </row>
    <row r="126" spans="1:14" hidden="1">
      <c r="A126" t="s">
        <v>179</v>
      </c>
      <c r="B126" s="14" t="s">
        <v>285</v>
      </c>
      <c r="C126" s="15">
        <v>41318</v>
      </c>
      <c r="D126" t="s">
        <v>217</v>
      </c>
      <c r="E126">
        <v>1</v>
      </c>
      <c r="F126">
        <v>1</v>
      </c>
      <c r="G126" s="16">
        <v>1124.6099999999999</v>
      </c>
      <c r="H126" s="16">
        <v>0</v>
      </c>
      <c r="I126" s="32"/>
      <c r="J126">
        <v>21009</v>
      </c>
      <c r="K126">
        <v>53406</v>
      </c>
      <c r="L126">
        <v>10020</v>
      </c>
      <c r="M126" s="15">
        <v>41314</v>
      </c>
    </row>
    <row r="127" spans="1:14" hidden="1">
      <c r="A127" t="s">
        <v>179</v>
      </c>
      <c r="B127" s="14" t="s">
        <v>286</v>
      </c>
      <c r="C127" s="15">
        <v>41318</v>
      </c>
      <c r="D127" t="s">
        <v>218</v>
      </c>
      <c r="E127">
        <v>5</v>
      </c>
      <c r="F127">
        <v>1</v>
      </c>
      <c r="G127" s="16">
        <v>73.5</v>
      </c>
      <c r="H127" s="16">
        <v>0</v>
      </c>
      <c r="I127" s="32"/>
      <c r="J127">
        <v>21009</v>
      </c>
      <c r="K127">
        <v>54070</v>
      </c>
      <c r="L127">
        <v>10020</v>
      </c>
      <c r="M127" s="15">
        <v>41306</v>
      </c>
    </row>
    <row r="128" spans="1:14" hidden="1">
      <c r="A128" t="s">
        <v>179</v>
      </c>
      <c r="B128" s="14" t="s">
        <v>286</v>
      </c>
      <c r="C128" s="15">
        <v>41318</v>
      </c>
      <c r="D128" t="s">
        <v>218</v>
      </c>
      <c r="E128">
        <v>4</v>
      </c>
      <c r="F128">
        <v>1</v>
      </c>
      <c r="G128" s="16">
        <v>59.5</v>
      </c>
      <c r="H128" s="16">
        <v>0</v>
      </c>
      <c r="I128" s="32"/>
      <c r="J128">
        <v>21009</v>
      </c>
      <c r="K128">
        <v>54070</v>
      </c>
      <c r="L128">
        <v>10020</v>
      </c>
      <c r="M128" s="15">
        <v>41306</v>
      </c>
    </row>
    <row r="129" spans="1:14" hidden="1">
      <c r="A129" t="s">
        <v>179</v>
      </c>
      <c r="B129" s="14" t="s">
        <v>286</v>
      </c>
      <c r="C129" s="15">
        <v>41318</v>
      </c>
      <c r="D129" t="s">
        <v>218</v>
      </c>
      <c r="E129">
        <v>1</v>
      </c>
      <c r="F129">
        <v>1</v>
      </c>
      <c r="G129" s="16">
        <v>315</v>
      </c>
      <c r="H129" s="16">
        <v>0</v>
      </c>
      <c r="I129" s="32"/>
      <c r="J129">
        <v>21009</v>
      </c>
      <c r="K129">
        <v>54070</v>
      </c>
      <c r="L129">
        <v>10020</v>
      </c>
      <c r="M129" s="15">
        <v>41306</v>
      </c>
    </row>
    <row r="130" spans="1:14" hidden="1">
      <c r="A130" t="s">
        <v>179</v>
      </c>
      <c r="B130" s="14" t="s">
        <v>286</v>
      </c>
      <c r="C130" s="15">
        <v>41318</v>
      </c>
      <c r="D130" t="s">
        <v>218</v>
      </c>
      <c r="E130">
        <v>2</v>
      </c>
      <c r="F130">
        <v>1</v>
      </c>
      <c r="G130" s="16">
        <v>315</v>
      </c>
      <c r="H130" s="16">
        <v>0</v>
      </c>
      <c r="I130" s="32"/>
      <c r="J130">
        <v>21009</v>
      </c>
      <c r="K130">
        <v>54070</v>
      </c>
      <c r="L130">
        <v>10020</v>
      </c>
      <c r="M130" s="15">
        <v>41306</v>
      </c>
    </row>
    <row r="131" spans="1:14" hidden="1">
      <c r="A131" t="s">
        <v>179</v>
      </c>
      <c r="B131" s="14" t="s">
        <v>286</v>
      </c>
      <c r="C131" s="15">
        <v>41318</v>
      </c>
      <c r="D131" t="s">
        <v>218</v>
      </c>
      <c r="E131">
        <v>3</v>
      </c>
      <c r="F131">
        <v>1</v>
      </c>
      <c r="G131" s="16">
        <v>90</v>
      </c>
      <c r="H131" s="16">
        <v>0</v>
      </c>
      <c r="I131" s="32"/>
      <c r="J131">
        <v>21009</v>
      </c>
      <c r="K131">
        <v>54070</v>
      </c>
      <c r="L131">
        <v>10020</v>
      </c>
      <c r="M131" s="15">
        <v>41306</v>
      </c>
    </row>
    <row r="132" spans="1:14">
      <c r="A132" t="s">
        <v>179</v>
      </c>
      <c r="B132" s="14" t="s">
        <v>287</v>
      </c>
      <c r="C132" s="15">
        <v>41226</v>
      </c>
      <c r="D132" t="s">
        <v>219</v>
      </c>
      <c r="E132">
        <v>5</v>
      </c>
      <c r="F132">
        <v>1</v>
      </c>
      <c r="G132" s="16">
        <v>3.8</v>
      </c>
      <c r="H132" s="16">
        <v>3.8</v>
      </c>
      <c r="I132" s="32">
        <v>560801</v>
      </c>
      <c r="J132">
        <v>21009</v>
      </c>
      <c r="K132">
        <v>54060</v>
      </c>
      <c r="L132">
        <v>10020</v>
      </c>
      <c r="M132" s="15">
        <v>41310</v>
      </c>
      <c r="N132" s="15">
        <v>41327</v>
      </c>
    </row>
    <row r="133" spans="1:14">
      <c r="A133" t="s">
        <v>179</v>
      </c>
      <c r="B133" s="14" t="s">
        <v>287</v>
      </c>
      <c r="C133" s="15">
        <v>41226</v>
      </c>
      <c r="D133" t="s">
        <v>219</v>
      </c>
      <c r="E133">
        <v>4</v>
      </c>
      <c r="F133">
        <v>1</v>
      </c>
      <c r="G133" s="16">
        <v>3.8</v>
      </c>
      <c r="H133" s="16">
        <v>3.8</v>
      </c>
      <c r="I133" s="32">
        <v>560801</v>
      </c>
      <c r="J133">
        <v>21009</v>
      </c>
      <c r="K133">
        <v>54060</v>
      </c>
      <c r="L133">
        <v>10020</v>
      </c>
      <c r="M133" s="15">
        <v>41310</v>
      </c>
      <c r="N133" s="15">
        <v>41327</v>
      </c>
    </row>
    <row r="134" spans="1:14">
      <c r="A134" t="s">
        <v>179</v>
      </c>
      <c r="B134" s="14" t="s">
        <v>287</v>
      </c>
      <c r="C134" s="15">
        <v>41226</v>
      </c>
      <c r="D134" t="s">
        <v>219</v>
      </c>
      <c r="E134">
        <v>6</v>
      </c>
      <c r="F134">
        <v>1</v>
      </c>
      <c r="G134" s="16">
        <v>3.8</v>
      </c>
      <c r="H134" s="16">
        <v>3.8</v>
      </c>
      <c r="I134" s="32">
        <v>560801</v>
      </c>
      <c r="J134">
        <v>21009</v>
      </c>
      <c r="K134">
        <v>54060</v>
      </c>
      <c r="L134">
        <v>10020</v>
      </c>
      <c r="M134" s="15">
        <v>41310</v>
      </c>
      <c r="N134" s="15">
        <v>41327</v>
      </c>
    </row>
    <row r="135" spans="1:14">
      <c r="A135" t="s">
        <v>179</v>
      </c>
      <c r="B135" s="14" t="s">
        <v>287</v>
      </c>
      <c r="C135" s="15">
        <v>41226</v>
      </c>
      <c r="D135" t="s">
        <v>219</v>
      </c>
      <c r="E135">
        <v>1</v>
      </c>
      <c r="F135">
        <v>1</v>
      </c>
      <c r="G135" s="16">
        <v>36.92</v>
      </c>
      <c r="H135" s="16">
        <v>36.92</v>
      </c>
      <c r="I135" s="32">
        <v>560801</v>
      </c>
      <c r="J135">
        <v>21009</v>
      </c>
      <c r="K135">
        <v>54060</v>
      </c>
      <c r="L135">
        <v>10020</v>
      </c>
      <c r="M135" s="15">
        <v>41310</v>
      </c>
      <c r="N135" s="15">
        <v>41327</v>
      </c>
    </row>
    <row r="136" spans="1:14">
      <c r="A136" t="s">
        <v>179</v>
      </c>
      <c r="B136" s="14" t="s">
        <v>287</v>
      </c>
      <c r="C136" s="15">
        <v>41226</v>
      </c>
      <c r="D136" t="s">
        <v>219</v>
      </c>
      <c r="E136">
        <v>3</v>
      </c>
      <c r="F136">
        <v>1</v>
      </c>
      <c r="G136" s="16">
        <v>19.559999999999999</v>
      </c>
      <c r="H136" s="16">
        <v>19.559999999999999</v>
      </c>
      <c r="I136" s="32">
        <v>560801</v>
      </c>
      <c r="J136">
        <v>21009</v>
      </c>
      <c r="K136">
        <v>54060</v>
      </c>
      <c r="L136">
        <v>10020</v>
      </c>
      <c r="M136" s="15">
        <v>41310</v>
      </c>
      <c r="N136" s="15">
        <v>41327</v>
      </c>
    </row>
    <row r="137" spans="1:14">
      <c r="A137" t="s">
        <v>179</v>
      </c>
      <c r="B137" s="14" t="s">
        <v>287</v>
      </c>
      <c r="C137" s="15">
        <v>41226</v>
      </c>
      <c r="D137" t="s">
        <v>219</v>
      </c>
      <c r="E137">
        <v>2</v>
      </c>
      <c r="F137">
        <v>1</v>
      </c>
      <c r="G137" s="16">
        <v>11.36</v>
      </c>
      <c r="H137" s="16">
        <v>11.36</v>
      </c>
      <c r="I137" s="32">
        <v>560801</v>
      </c>
      <c r="J137">
        <v>21009</v>
      </c>
      <c r="K137">
        <v>54060</v>
      </c>
      <c r="L137">
        <v>10020</v>
      </c>
      <c r="M137" s="15">
        <v>41310</v>
      </c>
      <c r="N137" s="15">
        <v>41327</v>
      </c>
    </row>
    <row r="138" spans="1:14" hidden="1">
      <c r="A138" t="s">
        <v>179</v>
      </c>
      <c r="B138" s="14" t="s">
        <v>288</v>
      </c>
      <c r="C138" s="15">
        <v>41318</v>
      </c>
      <c r="D138" t="s">
        <v>220</v>
      </c>
      <c r="E138">
        <v>1</v>
      </c>
      <c r="F138">
        <v>1</v>
      </c>
      <c r="G138" s="16">
        <v>636</v>
      </c>
      <c r="H138" s="16">
        <v>0</v>
      </c>
      <c r="I138" s="32"/>
      <c r="J138">
        <v>21009</v>
      </c>
      <c r="K138">
        <v>53402</v>
      </c>
      <c r="L138">
        <v>10020</v>
      </c>
      <c r="M138" s="15">
        <v>41318</v>
      </c>
    </row>
    <row r="139" spans="1:14">
      <c r="A139" t="s">
        <v>179</v>
      </c>
      <c r="B139" s="14" t="s">
        <v>289</v>
      </c>
      <c r="C139" s="15">
        <v>41318</v>
      </c>
      <c r="D139" t="s">
        <v>221</v>
      </c>
      <c r="E139">
        <v>1</v>
      </c>
      <c r="F139">
        <v>1</v>
      </c>
      <c r="G139" s="16">
        <v>250</v>
      </c>
      <c r="H139" s="16">
        <v>250</v>
      </c>
      <c r="I139" s="32">
        <v>558887</v>
      </c>
      <c r="J139">
        <v>12062</v>
      </c>
      <c r="K139">
        <v>51620</v>
      </c>
      <c r="L139">
        <v>22086</v>
      </c>
      <c r="M139" s="15">
        <v>41312</v>
      </c>
      <c r="N139" s="15">
        <v>41319</v>
      </c>
    </row>
    <row r="140" spans="1:14" hidden="1">
      <c r="A140" t="s">
        <v>179</v>
      </c>
      <c r="B140" s="14" t="s">
        <v>290</v>
      </c>
      <c r="C140" s="15">
        <v>41318</v>
      </c>
      <c r="D140" t="s">
        <v>222</v>
      </c>
      <c r="E140">
        <v>2</v>
      </c>
      <c r="F140">
        <v>1</v>
      </c>
      <c r="G140" s="16">
        <v>1300</v>
      </c>
      <c r="H140" s="16">
        <v>0</v>
      </c>
      <c r="I140" s="32"/>
      <c r="J140">
        <v>13033</v>
      </c>
      <c r="K140">
        <v>52541</v>
      </c>
      <c r="L140">
        <v>40001</v>
      </c>
      <c r="M140" s="15">
        <v>41312</v>
      </c>
    </row>
    <row r="141" spans="1:14" hidden="1">
      <c r="A141" t="s">
        <v>179</v>
      </c>
      <c r="B141" s="14" t="s">
        <v>290</v>
      </c>
      <c r="C141" s="15">
        <v>41318</v>
      </c>
      <c r="D141" t="s">
        <v>222</v>
      </c>
      <c r="E141">
        <v>4</v>
      </c>
      <c r="F141">
        <v>1</v>
      </c>
      <c r="G141" s="16">
        <v>40</v>
      </c>
      <c r="H141" s="16">
        <v>0</v>
      </c>
      <c r="I141" s="32"/>
      <c r="J141">
        <v>13033</v>
      </c>
      <c r="K141">
        <v>52541</v>
      </c>
      <c r="L141">
        <v>40001</v>
      </c>
      <c r="M141" s="15">
        <v>41312</v>
      </c>
    </row>
    <row r="142" spans="1:14" hidden="1">
      <c r="A142" t="s">
        <v>179</v>
      </c>
      <c r="B142" s="14" t="s">
        <v>290</v>
      </c>
      <c r="C142" s="15">
        <v>41318</v>
      </c>
      <c r="D142" t="s">
        <v>222</v>
      </c>
      <c r="E142">
        <v>3</v>
      </c>
      <c r="F142">
        <v>1</v>
      </c>
      <c r="G142" s="16">
        <v>196</v>
      </c>
      <c r="H142" s="16">
        <v>0</v>
      </c>
      <c r="I142" s="32"/>
      <c r="J142">
        <v>13033</v>
      </c>
      <c r="K142">
        <v>52541</v>
      </c>
      <c r="L142">
        <v>40001</v>
      </c>
      <c r="M142" s="15">
        <v>41312</v>
      </c>
    </row>
    <row r="143" spans="1:14" hidden="1">
      <c r="A143" t="s">
        <v>179</v>
      </c>
      <c r="B143" s="14" t="s">
        <v>290</v>
      </c>
      <c r="C143" s="15">
        <v>41318</v>
      </c>
      <c r="D143" t="s">
        <v>222</v>
      </c>
      <c r="E143">
        <v>1</v>
      </c>
      <c r="F143">
        <v>1</v>
      </c>
      <c r="G143" s="16">
        <v>1200</v>
      </c>
      <c r="H143" s="16">
        <v>0</v>
      </c>
      <c r="I143" s="32"/>
      <c r="J143">
        <v>13033</v>
      </c>
      <c r="K143">
        <v>52541</v>
      </c>
      <c r="L143">
        <v>40001</v>
      </c>
      <c r="M143" s="15">
        <v>41312</v>
      </c>
    </row>
    <row r="144" spans="1:14" hidden="1">
      <c r="A144" t="s">
        <v>179</v>
      </c>
      <c r="B144" s="14" t="s">
        <v>291</v>
      </c>
      <c r="C144" s="15">
        <v>41318</v>
      </c>
      <c r="D144" t="s">
        <v>200</v>
      </c>
      <c r="E144">
        <v>1</v>
      </c>
      <c r="F144">
        <v>1</v>
      </c>
      <c r="G144" s="16">
        <v>203.7</v>
      </c>
      <c r="H144" s="16">
        <v>0</v>
      </c>
      <c r="I144" s="32"/>
      <c r="J144">
        <v>21009</v>
      </c>
      <c r="K144">
        <v>53402</v>
      </c>
      <c r="L144">
        <v>10020</v>
      </c>
      <c r="M144" s="15">
        <v>41313</v>
      </c>
    </row>
    <row r="145" spans="1:14" hidden="1">
      <c r="A145" t="s">
        <v>179</v>
      </c>
      <c r="B145" s="14" t="s">
        <v>292</v>
      </c>
      <c r="C145" s="15">
        <v>41318</v>
      </c>
      <c r="D145" t="s">
        <v>200</v>
      </c>
      <c r="E145">
        <v>1</v>
      </c>
      <c r="F145">
        <v>1</v>
      </c>
      <c r="G145" s="16">
        <v>69.88</v>
      </c>
      <c r="H145" s="16">
        <v>0</v>
      </c>
      <c r="I145" s="32"/>
      <c r="J145">
        <v>21009</v>
      </c>
      <c r="K145">
        <v>53402</v>
      </c>
      <c r="L145">
        <v>10020</v>
      </c>
      <c r="M145" s="15">
        <v>41316</v>
      </c>
    </row>
    <row r="146" spans="1:14">
      <c r="A146" t="s">
        <v>179</v>
      </c>
      <c r="B146" s="14" t="s">
        <v>293</v>
      </c>
      <c r="C146" s="15">
        <v>41318</v>
      </c>
      <c r="D146" t="s">
        <v>193</v>
      </c>
      <c r="E146">
        <v>2</v>
      </c>
      <c r="F146">
        <v>1</v>
      </c>
      <c r="G146" s="16">
        <v>10.8</v>
      </c>
      <c r="H146" s="16">
        <v>10.8</v>
      </c>
      <c r="I146" s="32">
        <v>560176</v>
      </c>
      <c r="J146">
        <v>21009</v>
      </c>
      <c r="K146">
        <v>54060</v>
      </c>
      <c r="L146">
        <v>10020</v>
      </c>
      <c r="M146" s="15">
        <v>41319</v>
      </c>
      <c r="N146" s="15">
        <v>41325</v>
      </c>
    </row>
    <row r="147" spans="1:14">
      <c r="A147" t="s">
        <v>179</v>
      </c>
      <c r="B147" s="14" t="s">
        <v>293</v>
      </c>
      <c r="C147" s="15">
        <v>41318</v>
      </c>
      <c r="D147" t="s">
        <v>193</v>
      </c>
      <c r="E147">
        <v>1</v>
      </c>
      <c r="F147">
        <v>1</v>
      </c>
      <c r="G147" s="16">
        <v>10.38</v>
      </c>
      <c r="H147" s="16">
        <v>10.38</v>
      </c>
      <c r="I147" s="32">
        <v>560176</v>
      </c>
      <c r="J147">
        <v>21009</v>
      </c>
      <c r="K147">
        <v>54060</v>
      </c>
      <c r="L147">
        <v>10020</v>
      </c>
      <c r="M147" s="15">
        <v>41319</v>
      </c>
      <c r="N147" s="15">
        <v>41325</v>
      </c>
    </row>
    <row r="148" spans="1:14">
      <c r="A148" t="s">
        <v>179</v>
      </c>
      <c r="B148" s="14" t="s">
        <v>293</v>
      </c>
      <c r="C148" s="15">
        <v>41318</v>
      </c>
      <c r="D148" t="s">
        <v>193</v>
      </c>
      <c r="E148">
        <v>3</v>
      </c>
      <c r="F148">
        <v>1</v>
      </c>
      <c r="G148" s="16">
        <v>5.74</v>
      </c>
      <c r="H148" s="16">
        <v>5.74</v>
      </c>
      <c r="I148" s="32">
        <v>560176</v>
      </c>
      <c r="J148">
        <v>21009</v>
      </c>
      <c r="K148">
        <v>54060</v>
      </c>
      <c r="L148">
        <v>10020</v>
      </c>
      <c r="M148" s="15">
        <v>41319</v>
      </c>
      <c r="N148" s="15">
        <v>41325</v>
      </c>
    </row>
    <row r="149" spans="1:14">
      <c r="A149" t="s">
        <v>179</v>
      </c>
      <c r="B149" s="14" t="s">
        <v>293</v>
      </c>
      <c r="C149" s="15">
        <v>41318</v>
      </c>
      <c r="D149" t="s">
        <v>193</v>
      </c>
      <c r="E149">
        <v>4</v>
      </c>
      <c r="F149">
        <v>1</v>
      </c>
      <c r="G149" s="16">
        <v>7.78</v>
      </c>
      <c r="H149" s="16">
        <v>7.78</v>
      </c>
      <c r="I149" s="32">
        <v>560176</v>
      </c>
      <c r="J149">
        <v>21009</v>
      </c>
      <c r="K149">
        <v>54060</v>
      </c>
      <c r="L149">
        <v>10020</v>
      </c>
      <c r="M149" s="15">
        <v>41319</v>
      </c>
      <c r="N149" s="15">
        <v>41325</v>
      </c>
    </row>
    <row r="150" spans="1:14">
      <c r="A150" t="s">
        <v>179</v>
      </c>
      <c r="B150" s="14" t="s">
        <v>294</v>
      </c>
      <c r="C150" s="15">
        <v>41318</v>
      </c>
      <c r="D150" t="s">
        <v>223</v>
      </c>
      <c r="E150">
        <v>6</v>
      </c>
      <c r="F150">
        <v>1</v>
      </c>
      <c r="G150" s="16">
        <v>3.12</v>
      </c>
      <c r="H150" s="16">
        <v>3.12</v>
      </c>
      <c r="I150" s="32">
        <v>560742</v>
      </c>
      <c r="J150">
        <v>21009</v>
      </c>
      <c r="K150">
        <v>53402</v>
      </c>
      <c r="L150">
        <v>10020</v>
      </c>
      <c r="M150" s="15">
        <v>41313</v>
      </c>
      <c r="N150" s="15">
        <v>41326</v>
      </c>
    </row>
    <row r="151" spans="1:14">
      <c r="A151" t="s">
        <v>179</v>
      </c>
      <c r="B151" s="14" t="s">
        <v>294</v>
      </c>
      <c r="C151" s="15">
        <v>41318</v>
      </c>
      <c r="D151" t="s">
        <v>223</v>
      </c>
      <c r="E151">
        <v>8</v>
      </c>
      <c r="F151">
        <v>1</v>
      </c>
      <c r="G151" s="16">
        <v>3.98</v>
      </c>
      <c r="H151" s="16">
        <v>3.98</v>
      </c>
      <c r="I151" s="32">
        <v>560742</v>
      </c>
      <c r="J151">
        <v>21009</v>
      </c>
      <c r="K151">
        <v>53402</v>
      </c>
      <c r="L151">
        <v>10020</v>
      </c>
      <c r="M151" s="15">
        <v>41313</v>
      </c>
      <c r="N151" s="15">
        <v>41326</v>
      </c>
    </row>
    <row r="152" spans="1:14">
      <c r="A152" t="s">
        <v>179</v>
      </c>
      <c r="B152" s="14" t="s">
        <v>294</v>
      </c>
      <c r="C152" s="15">
        <v>41318</v>
      </c>
      <c r="D152" t="s">
        <v>223</v>
      </c>
      <c r="E152">
        <v>7</v>
      </c>
      <c r="F152">
        <v>1</v>
      </c>
      <c r="G152" s="16">
        <v>4.34</v>
      </c>
      <c r="H152" s="16">
        <v>4.34</v>
      </c>
      <c r="I152" s="32">
        <v>560742</v>
      </c>
      <c r="J152">
        <v>21009</v>
      </c>
      <c r="K152">
        <v>53402</v>
      </c>
      <c r="L152">
        <v>10020</v>
      </c>
      <c r="M152" s="15">
        <v>41313</v>
      </c>
      <c r="N152" s="15">
        <v>41326</v>
      </c>
    </row>
    <row r="153" spans="1:14">
      <c r="A153" t="s">
        <v>179</v>
      </c>
      <c r="B153" s="14" t="s">
        <v>294</v>
      </c>
      <c r="C153" s="15">
        <v>41318</v>
      </c>
      <c r="D153" t="s">
        <v>223</v>
      </c>
      <c r="E153">
        <v>5</v>
      </c>
      <c r="F153">
        <v>1</v>
      </c>
      <c r="G153" s="16">
        <v>4.78</v>
      </c>
      <c r="H153" s="16">
        <v>4.78</v>
      </c>
      <c r="I153" s="32">
        <v>560742</v>
      </c>
      <c r="J153">
        <v>21009</v>
      </c>
      <c r="K153">
        <v>53402</v>
      </c>
      <c r="L153">
        <v>10020</v>
      </c>
      <c r="M153" s="15">
        <v>41313</v>
      </c>
      <c r="N153" s="15">
        <v>41326</v>
      </c>
    </row>
    <row r="154" spans="1:14">
      <c r="A154" t="s">
        <v>179</v>
      </c>
      <c r="B154" s="14" t="s">
        <v>294</v>
      </c>
      <c r="C154" s="15">
        <v>41318</v>
      </c>
      <c r="D154" t="s">
        <v>223</v>
      </c>
      <c r="E154">
        <v>4</v>
      </c>
      <c r="F154">
        <v>1</v>
      </c>
      <c r="G154" s="16">
        <v>13.88</v>
      </c>
      <c r="H154" s="16">
        <v>13.88</v>
      </c>
      <c r="I154" s="32">
        <v>560742</v>
      </c>
      <c r="J154">
        <v>21009</v>
      </c>
      <c r="K154">
        <v>53402</v>
      </c>
      <c r="L154">
        <v>10020</v>
      </c>
      <c r="M154" s="15">
        <v>41313</v>
      </c>
      <c r="N154" s="15">
        <v>41326</v>
      </c>
    </row>
    <row r="155" spans="1:14">
      <c r="A155" t="s">
        <v>179</v>
      </c>
      <c r="B155" s="14" t="s">
        <v>294</v>
      </c>
      <c r="C155" s="15">
        <v>41318</v>
      </c>
      <c r="D155" t="s">
        <v>223</v>
      </c>
      <c r="E155">
        <v>11</v>
      </c>
      <c r="F155">
        <v>1</v>
      </c>
      <c r="G155" s="16">
        <v>1.08</v>
      </c>
      <c r="H155" s="16">
        <v>1.08</v>
      </c>
      <c r="I155" s="32">
        <v>560742</v>
      </c>
      <c r="J155">
        <v>21009</v>
      </c>
      <c r="K155">
        <v>53402</v>
      </c>
      <c r="L155">
        <v>10020</v>
      </c>
      <c r="M155" s="15">
        <v>41313</v>
      </c>
      <c r="N155" s="15">
        <v>41326</v>
      </c>
    </row>
    <row r="156" spans="1:14">
      <c r="A156" t="s">
        <v>179</v>
      </c>
      <c r="B156" s="14" t="s">
        <v>294</v>
      </c>
      <c r="C156" s="15">
        <v>41318</v>
      </c>
      <c r="D156" t="s">
        <v>223</v>
      </c>
      <c r="E156">
        <v>9</v>
      </c>
      <c r="F156">
        <v>1</v>
      </c>
      <c r="G156" s="16">
        <v>7.44</v>
      </c>
      <c r="H156" s="16">
        <v>7.44</v>
      </c>
      <c r="I156" s="32">
        <v>560742</v>
      </c>
      <c r="J156">
        <v>21009</v>
      </c>
      <c r="K156">
        <v>53402</v>
      </c>
      <c r="L156">
        <v>10020</v>
      </c>
      <c r="M156" s="15">
        <v>41313</v>
      </c>
      <c r="N156" s="15">
        <v>41326</v>
      </c>
    </row>
    <row r="157" spans="1:14">
      <c r="A157" t="s">
        <v>179</v>
      </c>
      <c r="B157" s="14" t="s">
        <v>294</v>
      </c>
      <c r="C157" s="15">
        <v>41318</v>
      </c>
      <c r="D157" t="s">
        <v>223</v>
      </c>
      <c r="E157">
        <v>3</v>
      </c>
      <c r="F157">
        <v>1</v>
      </c>
      <c r="G157" s="16">
        <v>6.28</v>
      </c>
      <c r="H157" s="16">
        <v>6.28</v>
      </c>
      <c r="I157" s="32">
        <v>560742</v>
      </c>
      <c r="J157">
        <v>21009</v>
      </c>
      <c r="K157">
        <v>53402</v>
      </c>
      <c r="L157">
        <v>10020</v>
      </c>
      <c r="M157" s="15">
        <v>41313</v>
      </c>
      <c r="N157" s="15">
        <v>41326</v>
      </c>
    </row>
    <row r="158" spans="1:14">
      <c r="A158" t="s">
        <v>179</v>
      </c>
      <c r="B158" s="14" t="s">
        <v>294</v>
      </c>
      <c r="C158" s="15">
        <v>41318</v>
      </c>
      <c r="D158" t="s">
        <v>223</v>
      </c>
      <c r="E158">
        <v>10</v>
      </c>
      <c r="F158">
        <v>1</v>
      </c>
      <c r="G158" s="16">
        <v>7.08</v>
      </c>
      <c r="H158" s="16">
        <v>7.08</v>
      </c>
      <c r="I158" s="32">
        <v>560742</v>
      </c>
      <c r="J158">
        <v>21009</v>
      </c>
      <c r="K158">
        <v>53402</v>
      </c>
      <c r="L158">
        <v>10020</v>
      </c>
      <c r="M158" s="15">
        <v>41313</v>
      </c>
      <c r="N158" s="15">
        <v>41326</v>
      </c>
    </row>
    <row r="159" spans="1:14">
      <c r="A159" t="s">
        <v>179</v>
      </c>
      <c r="B159" s="14" t="s">
        <v>294</v>
      </c>
      <c r="C159" s="15">
        <v>41318</v>
      </c>
      <c r="D159" t="s">
        <v>223</v>
      </c>
      <c r="E159">
        <v>12</v>
      </c>
      <c r="F159">
        <v>1</v>
      </c>
      <c r="G159" s="16">
        <v>8.16</v>
      </c>
      <c r="H159" s="16">
        <v>8.16</v>
      </c>
      <c r="I159" s="32">
        <v>560742</v>
      </c>
      <c r="J159">
        <v>21009</v>
      </c>
      <c r="K159">
        <v>53402</v>
      </c>
      <c r="L159">
        <v>10020</v>
      </c>
      <c r="M159" s="15">
        <v>41313</v>
      </c>
      <c r="N159" s="15">
        <v>41326</v>
      </c>
    </row>
    <row r="160" spans="1:14">
      <c r="A160" t="s">
        <v>179</v>
      </c>
      <c r="B160" s="14" t="s">
        <v>295</v>
      </c>
      <c r="C160" s="15">
        <v>41318</v>
      </c>
      <c r="D160" t="s">
        <v>224</v>
      </c>
      <c r="E160">
        <v>1</v>
      </c>
      <c r="F160">
        <v>1</v>
      </c>
      <c r="G160" s="16">
        <v>1485</v>
      </c>
      <c r="H160" s="16">
        <v>495</v>
      </c>
      <c r="I160" s="32">
        <v>560058</v>
      </c>
      <c r="J160">
        <v>21009</v>
      </c>
      <c r="K160">
        <v>53015</v>
      </c>
      <c r="L160">
        <v>10020</v>
      </c>
      <c r="M160" s="15">
        <v>41318</v>
      </c>
      <c r="N160" s="15">
        <v>41325</v>
      </c>
    </row>
    <row r="161" spans="1:14">
      <c r="A161" t="s">
        <v>179</v>
      </c>
      <c r="B161" s="14" t="s">
        <v>295</v>
      </c>
      <c r="C161" s="15">
        <v>41318</v>
      </c>
      <c r="D161" t="s">
        <v>224</v>
      </c>
      <c r="E161">
        <v>1</v>
      </c>
      <c r="F161">
        <v>1</v>
      </c>
      <c r="G161" s="16">
        <v>1485</v>
      </c>
      <c r="H161" s="16">
        <v>495</v>
      </c>
      <c r="I161" s="32">
        <v>560062</v>
      </c>
      <c r="J161">
        <v>21009</v>
      </c>
      <c r="K161">
        <v>53015</v>
      </c>
      <c r="L161">
        <v>10020</v>
      </c>
      <c r="M161" s="15">
        <v>41318</v>
      </c>
      <c r="N161" s="15">
        <v>41325</v>
      </c>
    </row>
    <row r="162" spans="1:14">
      <c r="A162" t="s">
        <v>179</v>
      </c>
      <c r="B162" s="14" t="s">
        <v>295</v>
      </c>
      <c r="C162" s="15">
        <v>41318</v>
      </c>
      <c r="D162" t="s">
        <v>224</v>
      </c>
      <c r="E162">
        <v>1</v>
      </c>
      <c r="F162">
        <v>1</v>
      </c>
      <c r="G162" s="16">
        <v>1485</v>
      </c>
      <c r="H162" s="16">
        <v>495</v>
      </c>
      <c r="I162" s="32">
        <v>560067</v>
      </c>
      <c r="J162">
        <v>21009</v>
      </c>
      <c r="K162">
        <v>53015</v>
      </c>
      <c r="L162">
        <v>10020</v>
      </c>
      <c r="M162" s="15">
        <v>41318</v>
      </c>
      <c r="N162" s="15">
        <v>41325</v>
      </c>
    </row>
    <row r="163" spans="1:14">
      <c r="A163" t="s">
        <v>179</v>
      </c>
      <c r="B163" s="14" t="s">
        <v>295</v>
      </c>
      <c r="C163" s="15">
        <v>41318</v>
      </c>
      <c r="D163" t="s">
        <v>224</v>
      </c>
      <c r="E163">
        <v>2</v>
      </c>
      <c r="F163">
        <v>1</v>
      </c>
      <c r="G163" s="16">
        <v>4200</v>
      </c>
      <c r="H163" s="16">
        <v>525</v>
      </c>
      <c r="I163" s="32">
        <v>560072</v>
      </c>
      <c r="J163">
        <v>21009</v>
      </c>
      <c r="K163">
        <v>53015</v>
      </c>
      <c r="L163">
        <v>10020</v>
      </c>
      <c r="M163" s="15">
        <v>41318</v>
      </c>
      <c r="N163" s="15">
        <v>41325</v>
      </c>
    </row>
    <row r="164" spans="1:14">
      <c r="A164" t="s">
        <v>179</v>
      </c>
      <c r="B164" s="14" t="s">
        <v>295</v>
      </c>
      <c r="C164" s="15">
        <v>41318</v>
      </c>
      <c r="D164" t="s">
        <v>224</v>
      </c>
      <c r="E164">
        <v>2</v>
      </c>
      <c r="F164">
        <v>1</v>
      </c>
      <c r="G164" s="16">
        <v>4200</v>
      </c>
      <c r="H164" s="16">
        <v>525</v>
      </c>
      <c r="I164" s="32">
        <v>560073</v>
      </c>
      <c r="J164">
        <v>21009</v>
      </c>
      <c r="K164">
        <v>53015</v>
      </c>
      <c r="L164">
        <v>10020</v>
      </c>
      <c r="M164" s="15">
        <v>41318</v>
      </c>
      <c r="N164" s="15">
        <v>41325</v>
      </c>
    </row>
    <row r="165" spans="1:14">
      <c r="A165" t="s">
        <v>179</v>
      </c>
      <c r="B165" s="14" t="s">
        <v>295</v>
      </c>
      <c r="C165" s="15">
        <v>41318</v>
      </c>
      <c r="D165" t="s">
        <v>224</v>
      </c>
      <c r="E165">
        <v>2</v>
      </c>
      <c r="F165">
        <v>1</v>
      </c>
      <c r="G165" s="16">
        <v>4200</v>
      </c>
      <c r="H165" s="16">
        <v>525</v>
      </c>
      <c r="I165" s="32">
        <v>560077</v>
      </c>
      <c r="J165">
        <v>21009</v>
      </c>
      <c r="K165">
        <v>53015</v>
      </c>
      <c r="L165">
        <v>10020</v>
      </c>
      <c r="M165" s="15">
        <v>41318</v>
      </c>
      <c r="N165" s="15">
        <v>41325</v>
      </c>
    </row>
    <row r="166" spans="1:14">
      <c r="A166" t="s">
        <v>179</v>
      </c>
      <c r="B166" s="14" t="s">
        <v>295</v>
      </c>
      <c r="C166" s="15">
        <v>41318</v>
      </c>
      <c r="D166" t="s">
        <v>224</v>
      </c>
      <c r="E166">
        <v>2</v>
      </c>
      <c r="F166">
        <v>1</v>
      </c>
      <c r="G166" s="16">
        <v>4200</v>
      </c>
      <c r="H166" s="16">
        <v>525</v>
      </c>
      <c r="I166" s="32">
        <v>560079</v>
      </c>
      <c r="J166">
        <v>21009</v>
      </c>
      <c r="K166">
        <v>53015</v>
      </c>
      <c r="L166">
        <v>10020</v>
      </c>
      <c r="M166" s="15">
        <v>41318</v>
      </c>
      <c r="N166" s="15">
        <v>41325</v>
      </c>
    </row>
    <row r="167" spans="1:14">
      <c r="A167" t="s">
        <v>179</v>
      </c>
      <c r="B167" s="14" t="s">
        <v>295</v>
      </c>
      <c r="C167" s="15">
        <v>41318</v>
      </c>
      <c r="D167" t="s">
        <v>224</v>
      </c>
      <c r="E167">
        <v>2</v>
      </c>
      <c r="F167">
        <v>1</v>
      </c>
      <c r="G167" s="16">
        <v>4200</v>
      </c>
      <c r="H167" s="16">
        <v>525</v>
      </c>
      <c r="I167" s="32">
        <v>560083</v>
      </c>
      <c r="J167">
        <v>21009</v>
      </c>
      <c r="K167">
        <v>53015</v>
      </c>
      <c r="L167">
        <v>10020</v>
      </c>
      <c r="M167" s="15">
        <v>41318</v>
      </c>
      <c r="N167" s="15">
        <v>41325</v>
      </c>
    </row>
    <row r="168" spans="1:14">
      <c r="A168" t="s">
        <v>179</v>
      </c>
      <c r="B168" s="14" t="s">
        <v>295</v>
      </c>
      <c r="C168" s="15">
        <v>41318</v>
      </c>
      <c r="D168" t="s">
        <v>224</v>
      </c>
      <c r="E168">
        <v>2</v>
      </c>
      <c r="F168">
        <v>1</v>
      </c>
      <c r="G168" s="16">
        <v>4200</v>
      </c>
      <c r="H168" s="16">
        <v>525</v>
      </c>
      <c r="I168" s="32">
        <v>560085</v>
      </c>
      <c r="J168">
        <v>21009</v>
      </c>
      <c r="K168">
        <v>53015</v>
      </c>
      <c r="L168">
        <v>10020</v>
      </c>
      <c r="M168" s="15">
        <v>41318</v>
      </c>
      <c r="N168" s="15">
        <v>41325</v>
      </c>
    </row>
    <row r="169" spans="1:14">
      <c r="A169" t="s">
        <v>179</v>
      </c>
      <c r="B169" s="14" t="s">
        <v>295</v>
      </c>
      <c r="C169" s="15">
        <v>41318</v>
      </c>
      <c r="D169" t="s">
        <v>224</v>
      </c>
      <c r="E169">
        <v>2</v>
      </c>
      <c r="F169">
        <v>1</v>
      </c>
      <c r="G169" s="16">
        <v>4200</v>
      </c>
      <c r="H169" s="16">
        <v>525</v>
      </c>
      <c r="I169" s="32">
        <v>560086</v>
      </c>
      <c r="J169">
        <v>21009</v>
      </c>
      <c r="K169">
        <v>53015</v>
      </c>
      <c r="L169">
        <v>10020</v>
      </c>
      <c r="M169" s="15">
        <v>41318</v>
      </c>
      <c r="N169" s="15">
        <v>41325</v>
      </c>
    </row>
    <row r="170" spans="1:14">
      <c r="A170" t="s">
        <v>179</v>
      </c>
      <c r="B170" s="14" t="s">
        <v>295</v>
      </c>
      <c r="C170" s="15">
        <v>41318</v>
      </c>
      <c r="D170" t="s">
        <v>224</v>
      </c>
      <c r="E170">
        <v>2</v>
      </c>
      <c r="F170">
        <v>1</v>
      </c>
      <c r="G170" s="16">
        <v>4200</v>
      </c>
      <c r="H170" s="16">
        <v>525</v>
      </c>
      <c r="I170" s="32">
        <v>560088</v>
      </c>
      <c r="J170">
        <v>21009</v>
      </c>
      <c r="K170">
        <v>53015</v>
      </c>
      <c r="L170">
        <v>10020</v>
      </c>
      <c r="M170" s="15">
        <v>41318</v>
      </c>
      <c r="N170" s="15">
        <v>41325</v>
      </c>
    </row>
    <row r="171" spans="1:14" hidden="1">
      <c r="A171" t="s">
        <v>179</v>
      </c>
      <c r="B171" s="14" t="s">
        <v>296</v>
      </c>
      <c r="C171" s="15">
        <v>41318</v>
      </c>
      <c r="D171" t="s">
        <v>225</v>
      </c>
      <c r="E171">
        <v>1</v>
      </c>
      <c r="F171">
        <v>1</v>
      </c>
      <c r="G171" s="16">
        <v>495</v>
      </c>
      <c r="H171" s="16">
        <v>0</v>
      </c>
      <c r="I171" s="32"/>
      <c r="J171">
        <v>21009</v>
      </c>
      <c r="K171">
        <v>53402</v>
      </c>
      <c r="L171">
        <v>10020</v>
      </c>
      <c r="M171" s="15">
        <v>41318</v>
      </c>
    </row>
    <row r="172" spans="1:14" hidden="1">
      <c r="A172" t="s">
        <v>179</v>
      </c>
      <c r="B172" s="14" t="s">
        <v>296</v>
      </c>
      <c r="C172" s="15">
        <v>41318</v>
      </c>
      <c r="D172" t="s">
        <v>225</v>
      </c>
      <c r="E172">
        <v>2</v>
      </c>
      <c r="F172">
        <v>1</v>
      </c>
      <c r="G172" s="16">
        <v>265</v>
      </c>
      <c r="H172" s="16">
        <v>0</v>
      </c>
      <c r="I172" s="32"/>
      <c r="J172">
        <v>21009</v>
      </c>
      <c r="K172">
        <v>53402</v>
      </c>
      <c r="L172">
        <v>10020</v>
      </c>
      <c r="M172" s="15">
        <v>41318</v>
      </c>
    </row>
    <row r="173" spans="1:14" hidden="1">
      <c r="A173" t="s">
        <v>179</v>
      </c>
      <c r="B173" s="14" t="s">
        <v>296</v>
      </c>
      <c r="C173" s="15">
        <v>41318</v>
      </c>
      <c r="D173" t="s">
        <v>225</v>
      </c>
      <c r="E173">
        <v>5</v>
      </c>
      <c r="F173">
        <v>1</v>
      </c>
      <c r="G173" s="16">
        <v>50</v>
      </c>
      <c r="H173" s="16">
        <v>0</v>
      </c>
      <c r="I173" s="32"/>
      <c r="J173">
        <v>21009</v>
      </c>
      <c r="K173">
        <v>53402</v>
      </c>
      <c r="L173">
        <v>10020</v>
      </c>
      <c r="M173" s="15">
        <v>41318</v>
      </c>
    </row>
    <row r="174" spans="1:14" hidden="1">
      <c r="A174" t="s">
        <v>179</v>
      </c>
      <c r="B174" s="14" t="s">
        <v>296</v>
      </c>
      <c r="C174" s="15">
        <v>41318</v>
      </c>
      <c r="D174" t="s">
        <v>225</v>
      </c>
      <c r="E174">
        <v>3</v>
      </c>
      <c r="F174">
        <v>1</v>
      </c>
      <c r="G174" s="16">
        <v>30</v>
      </c>
      <c r="H174" s="16">
        <v>0</v>
      </c>
      <c r="I174" s="32"/>
      <c r="J174">
        <v>21009</v>
      </c>
      <c r="K174">
        <v>53402</v>
      </c>
      <c r="L174">
        <v>10020</v>
      </c>
      <c r="M174" s="15">
        <v>41318</v>
      </c>
    </row>
    <row r="175" spans="1:14" hidden="1">
      <c r="A175" t="s">
        <v>179</v>
      </c>
      <c r="B175" s="14" t="s">
        <v>296</v>
      </c>
      <c r="C175" s="15">
        <v>41318</v>
      </c>
      <c r="D175" t="s">
        <v>225</v>
      </c>
      <c r="E175">
        <v>4</v>
      </c>
      <c r="F175">
        <v>1</v>
      </c>
      <c r="G175" s="16">
        <v>100</v>
      </c>
      <c r="H175" s="16">
        <v>0</v>
      </c>
      <c r="I175" s="32"/>
      <c r="J175">
        <v>21009</v>
      </c>
      <c r="K175">
        <v>53402</v>
      </c>
      <c r="L175">
        <v>10020</v>
      </c>
      <c r="M175" s="15">
        <v>41318</v>
      </c>
    </row>
    <row r="176" spans="1:14">
      <c r="A176" t="s">
        <v>179</v>
      </c>
      <c r="B176" s="14" t="s">
        <v>297</v>
      </c>
      <c r="C176" s="15">
        <v>41318</v>
      </c>
      <c r="D176" t="s">
        <v>219</v>
      </c>
      <c r="E176">
        <v>4</v>
      </c>
      <c r="F176">
        <v>1</v>
      </c>
      <c r="G176" s="16">
        <v>20.28</v>
      </c>
      <c r="H176" s="16">
        <v>20.28</v>
      </c>
      <c r="I176" s="32">
        <v>560152</v>
      </c>
      <c r="J176">
        <v>12001</v>
      </c>
      <c r="K176">
        <v>54060</v>
      </c>
      <c r="L176">
        <v>10020</v>
      </c>
      <c r="M176" s="15">
        <v>41319</v>
      </c>
      <c r="N176" s="15">
        <v>41325</v>
      </c>
    </row>
    <row r="177" spans="1:14">
      <c r="A177" t="s">
        <v>179</v>
      </c>
      <c r="B177" s="14" t="s">
        <v>297</v>
      </c>
      <c r="C177" s="15">
        <v>41318</v>
      </c>
      <c r="D177" t="s">
        <v>219</v>
      </c>
      <c r="E177">
        <v>9</v>
      </c>
      <c r="F177">
        <v>1</v>
      </c>
      <c r="G177" s="16">
        <v>13.78</v>
      </c>
      <c r="H177" s="16">
        <v>13.78</v>
      </c>
      <c r="I177" s="32">
        <v>560152</v>
      </c>
      <c r="J177">
        <v>12001</v>
      </c>
      <c r="K177">
        <v>54060</v>
      </c>
      <c r="L177">
        <v>10020</v>
      </c>
      <c r="M177" s="15">
        <v>41319</v>
      </c>
      <c r="N177" s="15">
        <v>41325</v>
      </c>
    </row>
    <row r="178" spans="1:14">
      <c r="A178" t="s">
        <v>179</v>
      </c>
      <c r="B178" s="14" t="s">
        <v>297</v>
      </c>
      <c r="C178" s="15">
        <v>41318</v>
      </c>
      <c r="D178" t="s">
        <v>219</v>
      </c>
      <c r="E178">
        <v>8</v>
      </c>
      <c r="F178">
        <v>1</v>
      </c>
      <c r="G178" s="16">
        <v>11.04</v>
      </c>
      <c r="H178" s="16">
        <v>11.04</v>
      </c>
      <c r="I178" s="32">
        <v>560152</v>
      </c>
      <c r="J178">
        <v>12001</v>
      </c>
      <c r="K178">
        <v>54060</v>
      </c>
      <c r="L178">
        <v>10020</v>
      </c>
      <c r="M178" s="15">
        <v>41319</v>
      </c>
      <c r="N178" s="15">
        <v>41325</v>
      </c>
    </row>
    <row r="179" spans="1:14">
      <c r="A179" t="s">
        <v>179</v>
      </c>
      <c r="B179" s="14" t="s">
        <v>297</v>
      </c>
      <c r="C179" s="15">
        <v>41318</v>
      </c>
      <c r="D179" t="s">
        <v>219</v>
      </c>
      <c r="E179">
        <v>3</v>
      </c>
      <c r="F179">
        <v>1</v>
      </c>
      <c r="G179" s="16">
        <v>3.96</v>
      </c>
      <c r="H179" s="16">
        <v>3.96</v>
      </c>
      <c r="I179" s="32">
        <v>560152</v>
      </c>
      <c r="J179">
        <v>12001</v>
      </c>
      <c r="K179">
        <v>54060</v>
      </c>
      <c r="L179">
        <v>10020</v>
      </c>
      <c r="M179" s="15">
        <v>41319</v>
      </c>
      <c r="N179" s="15">
        <v>41325</v>
      </c>
    </row>
    <row r="180" spans="1:14">
      <c r="A180" t="s">
        <v>179</v>
      </c>
      <c r="B180" s="14" t="s">
        <v>297</v>
      </c>
      <c r="C180" s="15">
        <v>41318</v>
      </c>
      <c r="D180" t="s">
        <v>219</v>
      </c>
      <c r="E180">
        <v>10</v>
      </c>
      <c r="F180">
        <v>1</v>
      </c>
      <c r="G180" s="16">
        <v>3</v>
      </c>
      <c r="H180" s="16">
        <v>3</v>
      </c>
      <c r="I180" s="32">
        <v>560152</v>
      </c>
      <c r="J180">
        <v>12001</v>
      </c>
      <c r="K180">
        <v>54060</v>
      </c>
      <c r="L180">
        <v>10020</v>
      </c>
      <c r="M180" s="15">
        <v>41319</v>
      </c>
      <c r="N180" s="15">
        <v>41325</v>
      </c>
    </row>
    <row r="181" spans="1:14">
      <c r="A181" t="s">
        <v>179</v>
      </c>
      <c r="B181" s="14" t="s">
        <v>297</v>
      </c>
      <c r="C181" s="15">
        <v>41318</v>
      </c>
      <c r="D181" t="s">
        <v>219</v>
      </c>
      <c r="E181">
        <v>6</v>
      </c>
      <c r="F181">
        <v>1</v>
      </c>
      <c r="G181" s="16">
        <v>1.38</v>
      </c>
      <c r="H181" s="16">
        <v>1.38</v>
      </c>
      <c r="I181" s="32">
        <v>560152</v>
      </c>
      <c r="J181">
        <v>12001</v>
      </c>
      <c r="K181">
        <v>54060</v>
      </c>
      <c r="L181">
        <v>10020</v>
      </c>
      <c r="M181" s="15">
        <v>41319</v>
      </c>
      <c r="N181" s="15">
        <v>41325</v>
      </c>
    </row>
    <row r="182" spans="1:14">
      <c r="A182" t="s">
        <v>179</v>
      </c>
      <c r="B182" s="14" t="s">
        <v>297</v>
      </c>
      <c r="C182" s="15">
        <v>41318</v>
      </c>
      <c r="D182" t="s">
        <v>219</v>
      </c>
      <c r="E182">
        <v>1</v>
      </c>
      <c r="F182">
        <v>1</v>
      </c>
      <c r="G182" s="16">
        <v>2.21</v>
      </c>
      <c r="H182" s="16">
        <v>2.21</v>
      </c>
      <c r="I182" s="32">
        <v>560152</v>
      </c>
      <c r="J182">
        <v>12001</v>
      </c>
      <c r="K182">
        <v>54060</v>
      </c>
      <c r="L182">
        <v>10020</v>
      </c>
      <c r="M182" s="15">
        <v>41319</v>
      </c>
      <c r="N182" s="15">
        <v>41325</v>
      </c>
    </row>
    <row r="183" spans="1:14">
      <c r="A183" t="s">
        <v>179</v>
      </c>
      <c r="B183" s="14" t="s">
        <v>297</v>
      </c>
      <c r="C183" s="15">
        <v>41318</v>
      </c>
      <c r="D183" t="s">
        <v>219</v>
      </c>
      <c r="E183">
        <v>2</v>
      </c>
      <c r="F183">
        <v>1</v>
      </c>
      <c r="G183" s="16">
        <v>8.4499999999999993</v>
      </c>
      <c r="H183" s="16">
        <v>8.4499999999999993</v>
      </c>
      <c r="I183" s="32">
        <v>560152</v>
      </c>
      <c r="J183">
        <v>12001</v>
      </c>
      <c r="K183">
        <v>54060</v>
      </c>
      <c r="L183">
        <v>10020</v>
      </c>
      <c r="M183" s="15">
        <v>41319</v>
      </c>
      <c r="N183" s="15">
        <v>41325</v>
      </c>
    </row>
    <row r="184" spans="1:14">
      <c r="A184" t="s">
        <v>179</v>
      </c>
      <c r="B184" s="14" t="s">
        <v>297</v>
      </c>
      <c r="C184" s="15">
        <v>41318</v>
      </c>
      <c r="D184" t="s">
        <v>219</v>
      </c>
      <c r="E184">
        <v>7</v>
      </c>
      <c r="F184">
        <v>1</v>
      </c>
      <c r="G184" s="16">
        <v>20.6</v>
      </c>
      <c r="H184" s="16">
        <v>20.6</v>
      </c>
      <c r="I184" s="32">
        <v>560152</v>
      </c>
      <c r="J184">
        <v>12001</v>
      </c>
      <c r="K184">
        <v>54060</v>
      </c>
      <c r="L184">
        <v>10020</v>
      </c>
      <c r="M184" s="15">
        <v>41319</v>
      </c>
      <c r="N184" s="15">
        <v>41325</v>
      </c>
    </row>
    <row r="185" spans="1:14" hidden="1">
      <c r="A185" t="s">
        <v>179</v>
      </c>
      <c r="B185" s="14" t="s">
        <v>297</v>
      </c>
      <c r="C185" s="15">
        <v>41318</v>
      </c>
      <c r="D185" t="s">
        <v>219</v>
      </c>
      <c r="E185">
        <v>5</v>
      </c>
      <c r="F185">
        <v>1</v>
      </c>
      <c r="G185" s="16">
        <v>0.17</v>
      </c>
      <c r="H185" s="16">
        <v>0.17</v>
      </c>
      <c r="I185" s="32">
        <v>560152</v>
      </c>
      <c r="J185">
        <v>12001</v>
      </c>
      <c r="K185">
        <v>54060</v>
      </c>
      <c r="L185">
        <v>10020</v>
      </c>
      <c r="M185" s="15">
        <v>41319</v>
      </c>
      <c r="N185" s="15">
        <v>41325</v>
      </c>
    </row>
    <row r="186" spans="1:14" hidden="1">
      <c r="A186" t="s">
        <v>179</v>
      </c>
      <c r="B186" s="14" t="s">
        <v>298</v>
      </c>
      <c r="C186" s="15">
        <v>41318</v>
      </c>
      <c r="D186" t="s">
        <v>226</v>
      </c>
      <c r="E186">
        <v>1</v>
      </c>
      <c r="F186">
        <v>1</v>
      </c>
      <c r="G186" s="16">
        <v>4389</v>
      </c>
      <c r="H186" s="16">
        <v>0</v>
      </c>
      <c r="I186" s="32"/>
      <c r="J186">
        <v>12001</v>
      </c>
      <c r="K186">
        <v>53015</v>
      </c>
      <c r="L186">
        <v>10020</v>
      </c>
      <c r="M186" s="15">
        <v>41320</v>
      </c>
    </row>
    <row r="187" spans="1:14">
      <c r="A187" t="s">
        <v>179</v>
      </c>
      <c r="B187" s="14" t="s">
        <v>273</v>
      </c>
      <c r="C187" s="15">
        <v>41319</v>
      </c>
      <c r="D187" t="s">
        <v>206</v>
      </c>
      <c r="E187">
        <v>1</v>
      </c>
      <c r="F187">
        <v>1</v>
      </c>
      <c r="G187" s="16">
        <v>1120</v>
      </c>
      <c r="H187" s="16">
        <v>1120</v>
      </c>
      <c r="I187" s="32">
        <v>559533</v>
      </c>
      <c r="J187">
        <v>13033</v>
      </c>
      <c r="K187">
        <v>51190</v>
      </c>
      <c r="L187">
        <v>12175</v>
      </c>
      <c r="M187" s="15">
        <v>41319</v>
      </c>
      <c r="N187" s="15">
        <v>41320</v>
      </c>
    </row>
    <row r="188" spans="1:14">
      <c r="A188" t="s">
        <v>179</v>
      </c>
      <c r="B188" s="14" t="s">
        <v>274</v>
      </c>
      <c r="C188" s="15">
        <v>41319</v>
      </c>
      <c r="D188" t="s">
        <v>207</v>
      </c>
      <c r="E188">
        <v>1</v>
      </c>
      <c r="F188">
        <v>1</v>
      </c>
      <c r="G188" s="16">
        <v>700</v>
      </c>
      <c r="H188" s="16">
        <v>700</v>
      </c>
      <c r="I188" s="32">
        <v>559535</v>
      </c>
      <c r="J188">
        <v>12062</v>
      </c>
      <c r="K188">
        <v>51190</v>
      </c>
      <c r="L188">
        <v>22086</v>
      </c>
      <c r="M188" s="15">
        <v>41319</v>
      </c>
      <c r="N188" s="15">
        <v>41320</v>
      </c>
    </row>
    <row r="189" spans="1:14">
      <c r="A189" t="s">
        <v>179</v>
      </c>
      <c r="B189" s="14" t="s">
        <v>275</v>
      </c>
      <c r="C189" s="15">
        <v>41319</v>
      </c>
      <c r="D189" t="s">
        <v>208</v>
      </c>
      <c r="E189">
        <v>1</v>
      </c>
      <c r="F189">
        <v>1</v>
      </c>
      <c r="G189" s="16">
        <v>285</v>
      </c>
      <c r="H189" s="16">
        <v>285</v>
      </c>
      <c r="I189" s="32">
        <v>559226</v>
      </c>
      <c r="J189">
        <v>13033</v>
      </c>
      <c r="K189">
        <v>53450</v>
      </c>
      <c r="L189">
        <v>10020</v>
      </c>
      <c r="M189" s="15">
        <v>41333</v>
      </c>
      <c r="N189" s="15">
        <v>41320</v>
      </c>
    </row>
    <row r="190" spans="1:14">
      <c r="A190" t="s">
        <v>179</v>
      </c>
      <c r="B190" s="14" t="s">
        <v>276</v>
      </c>
      <c r="C190" s="15">
        <v>41319</v>
      </c>
      <c r="D190" t="s">
        <v>209</v>
      </c>
      <c r="E190">
        <v>1</v>
      </c>
      <c r="F190">
        <v>1</v>
      </c>
      <c r="G190" s="16">
        <v>57.84</v>
      </c>
      <c r="H190" s="16">
        <v>57.84</v>
      </c>
      <c r="I190" s="32">
        <v>559755</v>
      </c>
      <c r="J190">
        <v>13033</v>
      </c>
      <c r="K190">
        <v>53038</v>
      </c>
      <c r="L190">
        <v>10020</v>
      </c>
      <c r="M190" s="15">
        <v>41319</v>
      </c>
      <c r="N190" s="15">
        <v>41324</v>
      </c>
    </row>
    <row r="191" spans="1:14">
      <c r="A191" t="s">
        <v>179</v>
      </c>
      <c r="B191" s="14" t="s">
        <v>277</v>
      </c>
      <c r="C191" s="15">
        <v>41319</v>
      </c>
      <c r="D191" t="s">
        <v>210</v>
      </c>
      <c r="E191">
        <v>1</v>
      </c>
      <c r="F191">
        <v>1</v>
      </c>
      <c r="G191" s="16">
        <v>175</v>
      </c>
      <c r="H191" s="16">
        <v>175</v>
      </c>
      <c r="I191" s="32">
        <v>560207</v>
      </c>
      <c r="J191">
        <v>13033</v>
      </c>
      <c r="K191">
        <v>51780</v>
      </c>
      <c r="L191">
        <v>10020</v>
      </c>
      <c r="M191" s="15">
        <v>41319</v>
      </c>
      <c r="N191" s="15">
        <v>41325</v>
      </c>
    </row>
    <row r="192" spans="1:14">
      <c r="A192" t="s">
        <v>179</v>
      </c>
      <c r="B192" s="14" t="s">
        <v>278</v>
      </c>
      <c r="C192" s="15">
        <v>41319</v>
      </c>
      <c r="D192" t="s">
        <v>211</v>
      </c>
      <c r="E192">
        <v>1</v>
      </c>
      <c r="F192">
        <v>1</v>
      </c>
      <c r="G192" s="16">
        <v>139386</v>
      </c>
      <c r="H192" s="16">
        <v>139386</v>
      </c>
      <c r="I192" s="32">
        <v>559206</v>
      </c>
      <c r="J192">
        <v>13033</v>
      </c>
      <c r="K192">
        <v>55470</v>
      </c>
      <c r="L192">
        <v>40001</v>
      </c>
      <c r="M192" s="15">
        <v>41319</v>
      </c>
      <c r="N192" s="15">
        <v>41320</v>
      </c>
    </row>
    <row r="193" spans="1:14">
      <c r="A193" t="s">
        <v>179</v>
      </c>
      <c r="B193" s="14" t="s">
        <v>279</v>
      </c>
      <c r="C193" s="15">
        <v>41319</v>
      </c>
      <c r="D193" t="s">
        <v>202</v>
      </c>
      <c r="E193">
        <v>1</v>
      </c>
      <c r="F193">
        <v>1</v>
      </c>
      <c r="G193" s="16">
        <v>474.3</v>
      </c>
      <c r="H193" s="16">
        <v>474.3</v>
      </c>
      <c r="I193" s="32">
        <v>560940</v>
      </c>
      <c r="J193">
        <v>13033</v>
      </c>
      <c r="K193">
        <v>54060</v>
      </c>
      <c r="L193">
        <v>10020</v>
      </c>
      <c r="M193" s="15">
        <v>41312</v>
      </c>
      <c r="N193" s="15">
        <v>41327</v>
      </c>
    </row>
    <row r="194" spans="1:14">
      <c r="A194" t="s">
        <v>179</v>
      </c>
      <c r="B194" s="14" t="s">
        <v>280</v>
      </c>
      <c r="C194" s="15">
        <v>41319</v>
      </c>
      <c r="D194" t="s">
        <v>212</v>
      </c>
      <c r="E194">
        <v>1</v>
      </c>
      <c r="F194">
        <v>1</v>
      </c>
      <c r="G194" s="16">
        <v>4125</v>
      </c>
      <c r="H194" s="16">
        <v>4125</v>
      </c>
      <c r="I194" s="32">
        <v>559836</v>
      </c>
      <c r="J194">
        <v>13033</v>
      </c>
      <c r="K194">
        <v>53401</v>
      </c>
      <c r="L194">
        <v>10020</v>
      </c>
      <c r="M194" s="15">
        <v>41319</v>
      </c>
      <c r="N194" s="15">
        <v>41324</v>
      </c>
    </row>
    <row r="195" spans="1:14">
      <c r="A195" t="s">
        <v>179</v>
      </c>
      <c r="B195" s="14" t="s">
        <v>280</v>
      </c>
      <c r="C195" s="15">
        <v>41319</v>
      </c>
      <c r="D195" t="s">
        <v>212</v>
      </c>
      <c r="E195">
        <v>2</v>
      </c>
      <c r="F195">
        <v>1</v>
      </c>
      <c r="G195" s="16">
        <v>2750</v>
      </c>
      <c r="H195" s="16">
        <v>2750</v>
      </c>
      <c r="I195" s="32">
        <v>559836</v>
      </c>
      <c r="J195">
        <v>13033</v>
      </c>
      <c r="K195">
        <v>53401</v>
      </c>
      <c r="L195">
        <v>10020</v>
      </c>
      <c r="M195" s="15">
        <v>41319</v>
      </c>
      <c r="N195" s="15">
        <v>41324</v>
      </c>
    </row>
    <row r="196" spans="1:14">
      <c r="A196" t="s">
        <v>179</v>
      </c>
      <c r="B196" s="14" t="s">
        <v>255</v>
      </c>
      <c r="C196" s="15">
        <v>41320</v>
      </c>
      <c r="D196" t="s">
        <v>193</v>
      </c>
      <c r="E196">
        <v>1</v>
      </c>
      <c r="F196">
        <v>1</v>
      </c>
      <c r="G196" s="16">
        <v>37.619999999999997</v>
      </c>
      <c r="H196" s="16">
        <v>37.619999999999997</v>
      </c>
      <c r="I196" s="32">
        <v>560175</v>
      </c>
      <c r="J196">
        <v>12062</v>
      </c>
      <c r="K196">
        <v>54060</v>
      </c>
      <c r="L196">
        <v>10020</v>
      </c>
      <c r="M196" s="15">
        <v>41317</v>
      </c>
      <c r="N196" s="15">
        <v>41325</v>
      </c>
    </row>
    <row r="197" spans="1:14">
      <c r="A197" t="s">
        <v>179</v>
      </c>
      <c r="B197" s="14" t="s">
        <v>256</v>
      </c>
      <c r="C197" s="15">
        <v>41320</v>
      </c>
      <c r="D197" t="s">
        <v>193</v>
      </c>
      <c r="E197">
        <v>2</v>
      </c>
      <c r="F197">
        <v>1</v>
      </c>
      <c r="G197" s="16">
        <v>11.8</v>
      </c>
      <c r="H197" s="16">
        <v>11.8</v>
      </c>
      <c r="I197" s="32">
        <v>560254</v>
      </c>
      <c r="J197">
        <v>12062</v>
      </c>
      <c r="K197">
        <v>54060</v>
      </c>
      <c r="L197">
        <v>10020</v>
      </c>
      <c r="M197" s="15">
        <v>41321</v>
      </c>
      <c r="N197" s="15">
        <v>41325</v>
      </c>
    </row>
    <row r="198" spans="1:14">
      <c r="A198" t="s">
        <v>179</v>
      </c>
      <c r="B198" s="14" t="s">
        <v>256</v>
      </c>
      <c r="C198" s="15">
        <v>41320</v>
      </c>
      <c r="D198" t="s">
        <v>193</v>
      </c>
      <c r="E198">
        <v>1</v>
      </c>
      <c r="F198">
        <v>1</v>
      </c>
      <c r="G198" s="16">
        <v>7.02</v>
      </c>
      <c r="H198" s="16">
        <v>7.02</v>
      </c>
      <c r="I198" s="32">
        <v>560254</v>
      </c>
      <c r="J198">
        <v>12062</v>
      </c>
      <c r="K198">
        <v>54060</v>
      </c>
      <c r="L198">
        <v>10020</v>
      </c>
      <c r="M198" s="15">
        <v>41321</v>
      </c>
      <c r="N198" s="15">
        <v>41325</v>
      </c>
    </row>
    <row r="199" spans="1:14">
      <c r="A199" t="s">
        <v>179</v>
      </c>
      <c r="B199" s="14" t="s">
        <v>257</v>
      </c>
      <c r="C199" s="15">
        <v>41320</v>
      </c>
      <c r="D199" t="s">
        <v>193</v>
      </c>
      <c r="E199">
        <v>8</v>
      </c>
      <c r="F199">
        <v>1</v>
      </c>
      <c r="G199" s="16">
        <v>5.42</v>
      </c>
      <c r="H199" s="16">
        <v>5.42</v>
      </c>
      <c r="I199" s="32">
        <v>560179</v>
      </c>
      <c r="J199">
        <v>12062</v>
      </c>
      <c r="K199">
        <v>54060</v>
      </c>
      <c r="L199">
        <v>10020</v>
      </c>
      <c r="M199" s="15">
        <v>41318</v>
      </c>
      <c r="N199" s="15">
        <v>41325</v>
      </c>
    </row>
    <row r="200" spans="1:14">
      <c r="A200" t="s">
        <v>179</v>
      </c>
      <c r="B200" s="14" t="s">
        <v>257</v>
      </c>
      <c r="C200" s="15">
        <v>41320</v>
      </c>
      <c r="D200" t="s">
        <v>193</v>
      </c>
      <c r="E200">
        <v>7</v>
      </c>
      <c r="F200">
        <v>1</v>
      </c>
      <c r="G200" s="16">
        <v>5.42</v>
      </c>
      <c r="H200" s="16">
        <v>5.42</v>
      </c>
      <c r="I200" s="32">
        <v>560179</v>
      </c>
      <c r="J200">
        <v>12062</v>
      </c>
      <c r="K200">
        <v>54060</v>
      </c>
      <c r="L200">
        <v>10020</v>
      </c>
      <c r="M200" s="15">
        <v>41318</v>
      </c>
      <c r="N200" s="15">
        <v>41325</v>
      </c>
    </row>
    <row r="201" spans="1:14">
      <c r="A201" t="s">
        <v>179</v>
      </c>
      <c r="B201" s="14" t="s">
        <v>257</v>
      </c>
      <c r="C201" s="15">
        <v>41320</v>
      </c>
      <c r="D201" t="s">
        <v>193</v>
      </c>
      <c r="E201">
        <v>9</v>
      </c>
      <c r="F201">
        <v>1</v>
      </c>
      <c r="G201" s="16">
        <v>5.42</v>
      </c>
      <c r="H201" s="16">
        <v>5.42</v>
      </c>
      <c r="I201" s="32">
        <v>560179</v>
      </c>
      <c r="J201">
        <v>12062</v>
      </c>
      <c r="K201">
        <v>54060</v>
      </c>
      <c r="L201">
        <v>10020</v>
      </c>
      <c r="M201" s="15">
        <v>41318</v>
      </c>
      <c r="N201" s="15">
        <v>41325</v>
      </c>
    </row>
    <row r="202" spans="1:14">
      <c r="A202" t="s">
        <v>179</v>
      </c>
      <c r="B202" s="14" t="s">
        <v>257</v>
      </c>
      <c r="C202" s="15">
        <v>41320</v>
      </c>
      <c r="D202" t="s">
        <v>193</v>
      </c>
      <c r="E202">
        <v>1</v>
      </c>
      <c r="F202">
        <v>1</v>
      </c>
      <c r="G202" s="16">
        <v>11.9</v>
      </c>
      <c r="H202" s="16">
        <v>11.9</v>
      </c>
      <c r="I202" s="32">
        <v>560179</v>
      </c>
      <c r="J202">
        <v>12062</v>
      </c>
      <c r="K202">
        <v>54060</v>
      </c>
      <c r="L202">
        <v>10020</v>
      </c>
      <c r="M202" s="15">
        <v>41318</v>
      </c>
      <c r="N202" s="15">
        <v>41325</v>
      </c>
    </row>
    <row r="203" spans="1:14">
      <c r="A203" t="s">
        <v>179</v>
      </c>
      <c r="B203" s="14" t="s">
        <v>257</v>
      </c>
      <c r="C203" s="15">
        <v>41320</v>
      </c>
      <c r="D203" t="s">
        <v>193</v>
      </c>
      <c r="E203">
        <v>2</v>
      </c>
      <c r="F203">
        <v>1</v>
      </c>
      <c r="G203" s="16">
        <v>21.12</v>
      </c>
      <c r="H203" s="16">
        <v>21.12</v>
      </c>
      <c r="I203" s="32">
        <v>560179</v>
      </c>
      <c r="J203">
        <v>12062</v>
      </c>
      <c r="K203">
        <v>54060</v>
      </c>
      <c r="L203">
        <v>10020</v>
      </c>
      <c r="M203" s="15">
        <v>41318</v>
      </c>
      <c r="N203" s="15">
        <v>41325</v>
      </c>
    </row>
    <row r="204" spans="1:14">
      <c r="A204" t="s">
        <v>179</v>
      </c>
      <c r="B204" s="14" t="s">
        <v>257</v>
      </c>
      <c r="C204" s="15">
        <v>41320</v>
      </c>
      <c r="D204" t="s">
        <v>193</v>
      </c>
      <c r="E204">
        <v>6</v>
      </c>
      <c r="F204">
        <v>1</v>
      </c>
      <c r="G204" s="16">
        <v>2.16</v>
      </c>
      <c r="H204" s="16">
        <v>2.16</v>
      </c>
      <c r="I204" s="32">
        <v>560179</v>
      </c>
      <c r="J204">
        <v>12062</v>
      </c>
      <c r="K204">
        <v>54060</v>
      </c>
      <c r="L204">
        <v>10020</v>
      </c>
      <c r="M204" s="15">
        <v>41318</v>
      </c>
      <c r="N204" s="15">
        <v>41325</v>
      </c>
    </row>
    <row r="205" spans="1:14">
      <c r="A205" t="s">
        <v>179</v>
      </c>
      <c r="B205" s="14" t="s">
        <v>257</v>
      </c>
      <c r="C205" s="15">
        <v>41320</v>
      </c>
      <c r="D205" t="s">
        <v>193</v>
      </c>
      <c r="E205">
        <v>5</v>
      </c>
      <c r="F205">
        <v>1</v>
      </c>
      <c r="G205" s="16">
        <v>2.16</v>
      </c>
      <c r="H205" s="16">
        <v>2.16</v>
      </c>
      <c r="I205" s="32">
        <v>560179</v>
      </c>
      <c r="J205">
        <v>12062</v>
      </c>
      <c r="K205">
        <v>54060</v>
      </c>
      <c r="L205">
        <v>10020</v>
      </c>
      <c r="M205" s="15">
        <v>41318</v>
      </c>
      <c r="N205" s="15">
        <v>41325</v>
      </c>
    </row>
    <row r="206" spans="1:14">
      <c r="A206" t="s">
        <v>179</v>
      </c>
      <c r="B206" s="14" t="s">
        <v>257</v>
      </c>
      <c r="C206" s="15">
        <v>41320</v>
      </c>
      <c r="D206" t="s">
        <v>193</v>
      </c>
      <c r="E206">
        <v>4</v>
      </c>
      <c r="F206">
        <v>1</v>
      </c>
      <c r="G206" s="16">
        <v>14.54</v>
      </c>
      <c r="H206" s="16">
        <v>14.54</v>
      </c>
      <c r="I206" s="32">
        <v>560179</v>
      </c>
      <c r="J206">
        <v>12062</v>
      </c>
      <c r="K206">
        <v>54060</v>
      </c>
      <c r="L206">
        <v>10020</v>
      </c>
      <c r="M206" s="15">
        <v>41318</v>
      </c>
      <c r="N206" s="15">
        <v>41325</v>
      </c>
    </row>
    <row r="207" spans="1:14">
      <c r="A207" t="s">
        <v>179</v>
      </c>
      <c r="B207" s="14" t="s">
        <v>257</v>
      </c>
      <c r="C207" s="15">
        <v>41320</v>
      </c>
      <c r="D207" t="s">
        <v>193</v>
      </c>
      <c r="E207">
        <v>3</v>
      </c>
      <c r="F207">
        <v>1</v>
      </c>
      <c r="G207" s="16">
        <v>0.96</v>
      </c>
      <c r="H207" s="16">
        <v>0.96</v>
      </c>
      <c r="I207" s="32">
        <v>560179</v>
      </c>
      <c r="J207">
        <v>12062</v>
      </c>
      <c r="K207">
        <v>54060</v>
      </c>
      <c r="L207">
        <v>10020</v>
      </c>
      <c r="M207" s="15">
        <v>41318</v>
      </c>
      <c r="N207" s="15">
        <v>41325</v>
      </c>
    </row>
    <row r="208" spans="1:14">
      <c r="A208" t="s">
        <v>179</v>
      </c>
      <c r="B208" s="14" t="s">
        <v>258</v>
      </c>
      <c r="C208" s="15">
        <v>41320</v>
      </c>
      <c r="D208" t="s">
        <v>193</v>
      </c>
      <c r="E208">
        <v>5</v>
      </c>
      <c r="F208">
        <v>1</v>
      </c>
      <c r="G208" s="16">
        <v>84.91</v>
      </c>
      <c r="H208" s="16">
        <v>84.91</v>
      </c>
      <c r="I208" s="32">
        <v>560847</v>
      </c>
      <c r="J208">
        <v>12062</v>
      </c>
      <c r="K208">
        <v>54060</v>
      </c>
      <c r="L208">
        <v>10020</v>
      </c>
      <c r="M208" s="15">
        <v>41333</v>
      </c>
      <c r="N208" s="15">
        <v>41327</v>
      </c>
    </row>
    <row r="209" spans="1:14">
      <c r="A209" t="s">
        <v>179</v>
      </c>
      <c r="B209" s="14" t="s">
        <v>258</v>
      </c>
      <c r="C209" s="15">
        <v>41320</v>
      </c>
      <c r="D209" t="s">
        <v>193</v>
      </c>
      <c r="E209">
        <v>3</v>
      </c>
      <c r="F209">
        <v>1</v>
      </c>
      <c r="G209" s="16">
        <v>74.069999999999993</v>
      </c>
      <c r="H209" s="16">
        <v>74.069999999999993</v>
      </c>
      <c r="I209" s="32">
        <v>560852</v>
      </c>
      <c r="J209">
        <v>12062</v>
      </c>
      <c r="K209">
        <v>54060</v>
      </c>
      <c r="L209">
        <v>10020</v>
      </c>
      <c r="M209" s="15">
        <v>41333</v>
      </c>
      <c r="N209" s="15">
        <v>41327</v>
      </c>
    </row>
    <row r="210" spans="1:14">
      <c r="A210" t="s">
        <v>179</v>
      </c>
      <c r="B210" s="14" t="s">
        <v>258</v>
      </c>
      <c r="C210" s="15">
        <v>41320</v>
      </c>
      <c r="D210" t="s">
        <v>193</v>
      </c>
      <c r="E210">
        <v>1</v>
      </c>
      <c r="F210">
        <v>1</v>
      </c>
      <c r="G210" s="16">
        <v>15.97</v>
      </c>
      <c r="H210" s="16">
        <v>15.97</v>
      </c>
      <c r="I210" s="32">
        <v>560847</v>
      </c>
      <c r="J210">
        <v>12062</v>
      </c>
      <c r="K210">
        <v>54060</v>
      </c>
      <c r="L210">
        <v>10020</v>
      </c>
      <c r="M210" s="15">
        <v>41333</v>
      </c>
      <c r="N210" s="15">
        <v>41327</v>
      </c>
    </row>
    <row r="211" spans="1:14">
      <c r="A211" t="s">
        <v>179</v>
      </c>
      <c r="B211" s="14" t="s">
        <v>258</v>
      </c>
      <c r="C211" s="15">
        <v>41320</v>
      </c>
      <c r="D211" t="s">
        <v>193</v>
      </c>
      <c r="E211">
        <v>4</v>
      </c>
      <c r="F211">
        <v>1</v>
      </c>
      <c r="G211" s="16">
        <v>79.489999999999995</v>
      </c>
      <c r="H211" s="16">
        <v>79.489999999999995</v>
      </c>
      <c r="I211" s="32">
        <v>560852</v>
      </c>
      <c r="J211">
        <v>12062</v>
      </c>
      <c r="K211">
        <v>54060</v>
      </c>
      <c r="L211">
        <v>10020</v>
      </c>
      <c r="M211" s="15">
        <v>41333</v>
      </c>
      <c r="N211" s="15">
        <v>41327</v>
      </c>
    </row>
    <row r="212" spans="1:14">
      <c r="A212" t="s">
        <v>179</v>
      </c>
      <c r="B212" s="14" t="s">
        <v>258</v>
      </c>
      <c r="C212" s="15">
        <v>41320</v>
      </c>
      <c r="D212" t="s">
        <v>193</v>
      </c>
      <c r="E212">
        <v>7</v>
      </c>
      <c r="F212">
        <v>1</v>
      </c>
      <c r="G212" s="16">
        <v>3.25</v>
      </c>
      <c r="H212" s="16">
        <v>3.25</v>
      </c>
      <c r="I212" s="32">
        <v>560847</v>
      </c>
      <c r="J212">
        <v>12062</v>
      </c>
      <c r="K212">
        <v>54060</v>
      </c>
      <c r="L212">
        <v>10020</v>
      </c>
      <c r="M212" s="15">
        <v>41333</v>
      </c>
      <c r="N212" s="15">
        <v>41327</v>
      </c>
    </row>
    <row r="213" spans="1:14">
      <c r="A213" t="s">
        <v>179</v>
      </c>
      <c r="B213" s="14" t="s">
        <v>258</v>
      </c>
      <c r="C213" s="15">
        <v>41320</v>
      </c>
      <c r="D213" t="s">
        <v>193</v>
      </c>
      <c r="E213">
        <v>6</v>
      </c>
      <c r="F213">
        <v>1</v>
      </c>
      <c r="G213" s="16">
        <v>16.559999999999999</v>
      </c>
      <c r="H213" s="16">
        <v>16.559999999999999</v>
      </c>
      <c r="I213" s="32">
        <v>560847</v>
      </c>
      <c r="J213">
        <v>12062</v>
      </c>
      <c r="K213">
        <v>54060</v>
      </c>
      <c r="L213">
        <v>10020</v>
      </c>
      <c r="M213" s="15">
        <v>41333</v>
      </c>
      <c r="N213" s="15">
        <v>41327</v>
      </c>
    </row>
    <row r="214" spans="1:14">
      <c r="A214" t="s">
        <v>179</v>
      </c>
      <c r="B214" s="14" t="s">
        <v>258</v>
      </c>
      <c r="C214" s="15">
        <v>41320</v>
      </c>
      <c r="D214" t="s">
        <v>193</v>
      </c>
      <c r="E214">
        <v>2</v>
      </c>
      <c r="F214">
        <v>1</v>
      </c>
      <c r="G214" s="16">
        <v>7.2</v>
      </c>
      <c r="H214" s="16">
        <v>7.2</v>
      </c>
      <c r="I214" s="32">
        <v>560847</v>
      </c>
      <c r="J214">
        <v>12062</v>
      </c>
      <c r="K214">
        <v>54060</v>
      </c>
      <c r="L214">
        <v>10020</v>
      </c>
      <c r="M214" s="15">
        <v>41333</v>
      </c>
      <c r="N214" s="15">
        <v>41327</v>
      </c>
    </row>
    <row r="215" spans="1:14">
      <c r="A215" t="s">
        <v>179</v>
      </c>
      <c r="B215" s="14" t="s">
        <v>259</v>
      </c>
      <c r="C215" s="15">
        <v>41320</v>
      </c>
      <c r="D215" t="s">
        <v>193</v>
      </c>
      <c r="E215">
        <v>1</v>
      </c>
      <c r="F215">
        <v>1</v>
      </c>
      <c r="G215" s="16">
        <v>60.3</v>
      </c>
      <c r="H215" s="16">
        <v>60.3</v>
      </c>
      <c r="I215" s="32">
        <v>560237</v>
      </c>
      <c r="J215">
        <v>12062</v>
      </c>
      <c r="K215">
        <v>54060</v>
      </c>
      <c r="L215">
        <v>10020</v>
      </c>
      <c r="M215" s="15">
        <v>41318</v>
      </c>
      <c r="N215" s="15">
        <v>41325</v>
      </c>
    </row>
    <row r="216" spans="1:14">
      <c r="A216" t="s">
        <v>179</v>
      </c>
      <c r="B216" s="14" t="s">
        <v>260</v>
      </c>
      <c r="C216" s="15">
        <v>41320</v>
      </c>
      <c r="D216" t="s">
        <v>193</v>
      </c>
      <c r="E216">
        <v>1</v>
      </c>
      <c r="F216">
        <v>1</v>
      </c>
      <c r="G216" s="16">
        <v>123.96</v>
      </c>
      <c r="H216" s="16">
        <v>123.96</v>
      </c>
      <c r="I216" s="32">
        <v>560182</v>
      </c>
      <c r="J216">
        <v>12062</v>
      </c>
      <c r="K216">
        <v>54060</v>
      </c>
      <c r="L216">
        <v>10020</v>
      </c>
      <c r="M216" s="15">
        <v>41320</v>
      </c>
      <c r="N216" s="15">
        <v>41325</v>
      </c>
    </row>
    <row r="217" spans="1:14">
      <c r="A217" t="s">
        <v>179</v>
      </c>
      <c r="B217" s="14" t="s">
        <v>260</v>
      </c>
      <c r="C217" s="15">
        <v>41320</v>
      </c>
      <c r="D217" t="s">
        <v>193</v>
      </c>
      <c r="E217">
        <v>2</v>
      </c>
      <c r="F217">
        <v>1</v>
      </c>
      <c r="G217" s="16">
        <v>72.34</v>
      </c>
      <c r="H217" s="16">
        <v>72.34</v>
      </c>
      <c r="I217" s="32">
        <v>560182</v>
      </c>
      <c r="J217">
        <v>12062</v>
      </c>
      <c r="K217">
        <v>54060</v>
      </c>
      <c r="L217">
        <v>10020</v>
      </c>
      <c r="M217" s="15">
        <v>41320</v>
      </c>
      <c r="N217" s="15">
        <v>41325</v>
      </c>
    </row>
    <row r="218" spans="1:14">
      <c r="A218" t="s">
        <v>179</v>
      </c>
      <c r="B218" s="14" t="s">
        <v>260</v>
      </c>
      <c r="C218" s="15">
        <v>41320</v>
      </c>
      <c r="D218" t="s">
        <v>193</v>
      </c>
      <c r="E218">
        <v>4</v>
      </c>
      <c r="F218">
        <v>1</v>
      </c>
      <c r="G218" s="16">
        <v>193.48</v>
      </c>
      <c r="H218" s="16">
        <v>193.48</v>
      </c>
      <c r="I218" s="32">
        <v>560182</v>
      </c>
      <c r="J218">
        <v>12062</v>
      </c>
      <c r="K218">
        <v>54060</v>
      </c>
      <c r="L218">
        <v>10020</v>
      </c>
      <c r="M218" s="15">
        <v>41320</v>
      </c>
      <c r="N218" s="15">
        <v>41325</v>
      </c>
    </row>
    <row r="219" spans="1:14">
      <c r="A219" t="s">
        <v>179</v>
      </c>
      <c r="B219" s="14" t="s">
        <v>260</v>
      </c>
      <c r="C219" s="15">
        <v>41320</v>
      </c>
      <c r="D219" t="s">
        <v>193</v>
      </c>
      <c r="E219">
        <v>3</v>
      </c>
      <c r="F219">
        <v>1</v>
      </c>
      <c r="G219" s="16">
        <v>56.82</v>
      </c>
      <c r="H219" s="16">
        <v>56.82</v>
      </c>
      <c r="I219" s="32">
        <v>560182</v>
      </c>
      <c r="J219">
        <v>12062</v>
      </c>
      <c r="K219">
        <v>54060</v>
      </c>
      <c r="L219">
        <v>10020</v>
      </c>
      <c r="M219" s="15">
        <v>41320</v>
      </c>
      <c r="N219" s="15">
        <v>41325</v>
      </c>
    </row>
    <row r="220" spans="1:14">
      <c r="A220" t="s">
        <v>179</v>
      </c>
      <c r="B220" s="14" t="s">
        <v>260</v>
      </c>
      <c r="C220" s="15">
        <v>41320</v>
      </c>
      <c r="D220" t="s">
        <v>193</v>
      </c>
      <c r="E220">
        <v>6</v>
      </c>
      <c r="F220">
        <v>1</v>
      </c>
      <c r="G220" s="16">
        <v>32.4</v>
      </c>
      <c r="H220" s="16">
        <v>32.4</v>
      </c>
      <c r="I220" s="32">
        <v>560182</v>
      </c>
      <c r="J220">
        <v>12062</v>
      </c>
      <c r="K220">
        <v>54060</v>
      </c>
      <c r="L220">
        <v>10020</v>
      </c>
      <c r="M220" s="15">
        <v>41320</v>
      </c>
      <c r="N220" s="15">
        <v>41325</v>
      </c>
    </row>
    <row r="221" spans="1:14">
      <c r="A221" t="s">
        <v>179</v>
      </c>
      <c r="B221" s="14" t="s">
        <v>260</v>
      </c>
      <c r="C221" s="15">
        <v>41320</v>
      </c>
      <c r="D221" t="s">
        <v>193</v>
      </c>
      <c r="E221">
        <v>5</v>
      </c>
      <c r="F221">
        <v>1</v>
      </c>
      <c r="G221" s="16">
        <v>3.19</v>
      </c>
      <c r="H221" s="16">
        <v>3.19</v>
      </c>
      <c r="I221" s="32">
        <v>560182</v>
      </c>
      <c r="J221">
        <v>12062</v>
      </c>
      <c r="K221">
        <v>54060</v>
      </c>
      <c r="L221">
        <v>10020</v>
      </c>
      <c r="M221" s="15">
        <v>41320</v>
      </c>
      <c r="N221" s="15">
        <v>41325</v>
      </c>
    </row>
    <row r="222" spans="1:14">
      <c r="A222" t="s">
        <v>179</v>
      </c>
      <c r="B222" s="14" t="s">
        <v>261</v>
      </c>
      <c r="C222" s="15">
        <v>41320</v>
      </c>
      <c r="D222" t="s">
        <v>194</v>
      </c>
      <c r="E222">
        <v>1</v>
      </c>
      <c r="F222">
        <v>1</v>
      </c>
      <c r="G222" s="16">
        <v>172.8</v>
      </c>
      <c r="H222" s="16">
        <v>172.8</v>
      </c>
      <c r="I222" s="32">
        <v>560746</v>
      </c>
      <c r="J222">
        <v>12062</v>
      </c>
      <c r="K222">
        <v>52541</v>
      </c>
      <c r="L222">
        <v>10020</v>
      </c>
      <c r="M222" s="15">
        <v>41317</v>
      </c>
      <c r="N222" s="15">
        <v>41326</v>
      </c>
    </row>
    <row r="223" spans="1:14" hidden="1">
      <c r="A223" t="s">
        <v>179</v>
      </c>
      <c r="B223" s="14" t="s">
        <v>262</v>
      </c>
      <c r="C223" s="15">
        <v>41320</v>
      </c>
      <c r="D223" t="s">
        <v>195</v>
      </c>
      <c r="E223">
        <v>1</v>
      </c>
      <c r="F223">
        <v>1</v>
      </c>
      <c r="G223" s="16">
        <v>264.95</v>
      </c>
      <c r="H223" s="16">
        <v>0</v>
      </c>
      <c r="I223" s="32"/>
      <c r="J223">
        <v>12062</v>
      </c>
      <c r="K223">
        <v>52541</v>
      </c>
      <c r="L223">
        <v>10020</v>
      </c>
      <c r="M223" s="15">
        <v>41316</v>
      </c>
    </row>
    <row r="224" spans="1:14">
      <c r="A224" t="s">
        <v>179</v>
      </c>
      <c r="B224" s="14" t="s">
        <v>263</v>
      </c>
      <c r="C224" s="15">
        <v>41320</v>
      </c>
      <c r="D224" t="s">
        <v>196</v>
      </c>
      <c r="E224">
        <v>1</v>
      </c>
      <c r="F224">
        <v>1</v>
      </c>
      <c r="G224" s="16">
        <v>3784.56</v>
      </c>
      <c r="H224" s="16">
        <v>3784.56</v>
      </c>
      <c r="I224" s="32">
        <v>560687</v>
      </c>
      <c r="J224">
        <v>12062</v>
      </c>
      <c r="K224">
        <v>54074</v>
      </c>
      <c r="L224">
        <v>10020</v>
      </c>
      <c r="M224" s="15">
        <v>41318</v>
      </c>
      <c r="N224" s="15">
        <v>41326</v>
      </c>
    </row>
    <row r="225" spans="1:14" hidden="1">
      <c r="A225" t="s">
        <v>179</v>
      </c>
      <c r="B225" s="14" t="s">
        <v>264</v>
      </c>
      <c r="C225" s="15">
        <v>41320</v>
      </c>
      <c r="D225" t="s">
        <v>197</v>
      </c>
      <c r="E225">
        <v>1</v>
      </c>
      <c r="F225">
        <v>1</v>
      </c>
      <c r="G225" s="16">
        <v>0</v>
      </c>
      <c r="H225" s="16">
        <v>0</v>
      </c>
      <c r="I225" s="32"/>
      <c r="J225">
        <v>12062</v>
      </c>
      <c r="K225">
        <v>51982</v>
      </c>
      <c r="L225">
        <v>10020</v>
      </c>
      <c r="M225" s="15">
        <v>41318</v>
      </c>
    </row>
    <row r="226" spans="1:14">
      <c r="A226" t="s">
        <v>179</v>
      </c>
      <c r="B226" s="14" t="s">
        <v>265</v>
      </c>
      <c r="C226" s="15">
        <v>41289</v>
      </c>
      <c r="D226" t="s">
        <v>198</v>
      </c>
      <c r="E226">
        <v>1</v>
      </c>
      <c r="F226">
        <v>1</v>
      </c>
      <c r="G226" s="16">
        <v>76.23</v>
      </c>
      <c r="H226" s="16">
        <v>76.23</v>
      </c>
      <c r="I226" s="32">
        <v>560202</v>
      </c>
      <c r="J226">
        <v>12062</v>
      </c>
      <c r="K226">
        <v>54770</v>
      </c>
      <c r="L226">
        <v>12175</v>
      </c>
      <c r="M226" s="15">
        <v>41320</v>
      </c>
      <c r="N226" s="15">
        <v>41325</v>
      </c>
    </row>
    <row r="227" spans="1:14">
      <c r="A227" t="s">
        <v>179</v>
      </c>
      <c r="B227" s="14" t="s">
        <v>266</v>
      </c>
      <c r="C227" s="15">
        <v>41320</v>
      </c>
      <c r="D227" t="s">
        <v>199</v>
      </c>
      <c r="E227">
        <v>1</v>
      </c>
      <c r="F227">
        <v>1</v>
      </c>
      <c r="G227" s="16">
        <v>2739843</v>
      </c>
      <c r="H227" s="16">
        <v>2739843</v>
      </c>
      <c r="I227" s="32">
        <v>559804</v>
      </c>
      <c r="J227">
        <v>21009</v>
      </c>
      <c r="K227">
        <v>51970</v>
      </c>
      <c r="L227">
        <v>40001</v>
      </c>
      <c r="M227" s="15">
        <v>41320</v>
      </c>
      <c r="N227" s="15">
        <v>41324</v>
      </c>
    </row>
    <row r="228" spans="1:14" hidden="1">
      <c r="A228" t="s">
        <v>179</v>
      </c>
      <c r="B228" s="14" t="s">
        <v>267</v>
      </c>
      <c r="C228" s="15">
        <v>41289</v>
      </c>
      <c r="D228" t="s">
        <v>200</v>
      </c>
      <c r="E228">
        <v>1</v>
      </c>
      <c r="F228">
        <v>1</v>
      </c>
      <c r="G228" s="16">
        <v>21.64</v>
      </c>
      <c r="H228" s="16">
        <v>0</v>
      </c>
      <c r="I228" s="32"/>
      <c r="J228">
        <v>13033</v>
      </c>
      <c r="K228">
        <v>54070</v>
      </c>
      <c r="L228">
        <v>10020</v>
      </c>
      <c r="M228" s="15">
        <v>41322</v>
      </c>
    </row>
    <row r="229" spans="1:14" hidden="1">
      <c r="A229" t="s">
        <v>179</v>
      </c>
      <c r="B229" s="14" t="s">
        <v>268</v>
      </c>
      <c r="C229" s="15">
        <v>41289</v>
      </c>
      <c r="D229" t="s">
        <v>201</v>
      </c>
      <c r="E229">
        <v>2</v>
      </c>
      <c r="F229">
        <v>1</v>
      </c>
      <c r="G229" s="16">
        <v>336.16</v>
      </c>
      <c r="H229" s="16">
        <v>0</v>
      </c>
      <c r="I229" s="32"/>
      <c r="J229">
        <v>13033</v>
      </c>
      <c r="K229">
        <v>54060</v>
      </c>
      <c r="L229">
        <v>10020</v>
      </c>
      <c r="M229" s="15">
        <v>41320</v>
      </c>
    </row>
    <row r="230" spans="1:14" hidden="1">
      <c r="A230" t="s">
        <v>179</v>
      </c>
      <c r="B230" s="14" t="s">
        <v>268</v>
      </c>
      <c r="C230" s="15">
        <v>41320</v>
      </c>
      <c r="D230" t="s">
        <v>201</v>
      </c>
      <c r="E230">
        <v>1</v>
      </c>
      <c r="F230">
        <v>1</v>
      </c>
      <c r="G230" s="16">
        <v>336.16</v>
      </c>
      <c r="H230" s="16">
        <v>0</v>
      </c>
      <c r="I230" s="32"/>
      <c r="J230">
        <v>13033</v>
      </c>
      <c r="K230">
        <v>54060</v>
      </c>
      <c r="L230">
        <v>10020</v>
      </c>
      <c r="M230" s="15">
        <v>41320</v>
      </c>
    </row>
    <row r="231" spans="1:14">
      <c r="A231" t="s">
        <v>179</v>
      </c>
      <c r="B231" s="14" t="s">
        <v>269</v>
      </c>
      <c r="C231" s="15">
        <v>41289</v>
      </c>
      <c r="D231" t="s">
        <v>202</v>
      </c>
      <c r="E231">
        <v>1</v>
      </c>
      <c r="F231">
        <v>1</v>
      </c>
      <c r="G231" s="16">
        <v>296.39999999999998</v>
      </c>
      <c r="H231" s="16">
        <v>296.39999999999998</v>
      </c>
      <c r="I231" s="32">
        <v>559784</v>
      </c>
      <c r="J231">
        <v>21009</v>
      </c>
      <c r="K231">
        <v>54120</v>
      </c>
      <c r="L231">
        <v>40001</v>
      </c>
      <c r="M231" s="15">
        <v>41285</v>
      </c>
      <c r="N231" s="15">
        <v>41324</v>
      </c>
    </row>
    <row r="232" spans="1:14">
      <c r="A232" t="s">
        <v>179</v>
      </c>
      <c r="B232" s="14" t="s">
        <v>269</v>
      </c>
      <c r="C232" s="15">
        <v>41289</v>
      </c>
      <c r="D232" t="s">
        <v>202</v>
      </c>
      <c r="E232">
        <v>2</v>
      </c>
      <c r="F232">
        <v>1</v>
      </c>
      <c r="G232" s="16">
        <v>503.5</v>
      </c>
      <c r="H232" s="16">
        <v>503.5</v>
      </c>
      <c r="I232" s="32">
        <v>559784</v>
      </c>
      <c r="J232">
        <v>21009</v>
      </c>
      <c r="K232">
        <v>54120</v>
      </c>
      <c r="L232">
        <v>40001</v>
      </c>
      <c r="M232" s="15">
        <v>41285</v>
      </c>
      <c r="N232" s="15">
        <v>41324</v>
      </c>
    </row>
    <row r="233" spans="1:14">
      <c r="A233" t="s">
        <v>179</v>
      </c>
      <c r="B233" s="14" t="s">
        <v>270</v>
      </c>
      <c r="C233" s="15">
        <v>41320</v>
      </c>
      <c r="D233" t="s">
        <v>203</v>
      </c>
      <c r="E233">
        <v>6</v>
      </c>
      <c r="F233">
        <v>1</v>
      </c>
      <c r="G233" s="16">
        <v>910</v>
      </c>
      <c r="H233" s="16">
        <v>600</v>
      </c>
      <c r="I233" s="32">
        <v>560236</v>
      </c>
      <c r="J233">
        <v>13033</v>
      </c>
      <c r="K233">
        <v>53755</v>
      </c>
      <c r="L233">
        <v>12175</v>
      </c>
      <c r="M233" s="15">
        <v>41310</v>
      </c>
      <c r="N233" s="15">
        <v>41325</v>
      </c>
    </row>
    <row r="234" spans="1:14">
      <c r="A234" t="s">
        <v>179</v>
      </c>
      <c r="B234" s="14" t="s">
        <v>270</v>
      </c>
      <c r="C234" s="15">
        <v>41320</v>
      </c>
      <c r="D234" t="s">
        <v>203</v>
      </c>
      <c r="E234">
        <v>3</v>
      </c>
      <c r="F234">
        <v>1</v>
      </c>
      <c r="G234" s="16">
        <v>830</v>
      </c>
      <c r="H234" s="16">
        <v>710</v>
      </c>
      <c r="I234" s="32">
        <v>560236</v>
      </c>
      <c r="J234">
        <v>13033</v>
      </c>
      <c r="K234">
        <v>53755</v>
      </c>
      <c r="L234">
        <v>12175</v>
      </c>
      <c r="M234" s="15">
        <v>41310</v>
      </c>
      <c r="N234" s="15">
        <v>41325</v>
      </c>
    </row>
    <row r="235" spans="1:14">
      <c r="A235" t="s">
        <v>179</v>
      </c>
      <c r="B235" s="14" t="s">
        <v>270</v>
      </c>
      <c r="C235" s="15">
        <v>41320</v>
      </c>
      <c r="D235" t="s">
        <v>203</v>
      </c>
      <c r="E235">
        <v>4</v>
      </c>
      <c r="F235">
        <v>1</v>
      </c>
      <c r="G235" s="16">
        <v>830</v>
      </c>
      <c r="H235" s="16">
        <v>635</v>
      </c>
      <c r="I235" s="32">
        <v>560236</v>
      </c>
      <c r="J235">
        <v>13033</v>
      </c>
      <c r="K235">
        <v>53755</v>
      </c>
      <c r="L235">
        <v>12175</v>
      </c>
      <c r="M235" s="15">
        <v>41310</v>
      </c>
      <c r="N235" s="15">
        <v>41325</v>
      </c>
    </row>
    <row r="236" spans="1:14">
      <c r="A236" t="s">
        <v>179</v>
      </c>
      <c r="B236" s="14" t="s">
        <v>270</v>
      </c>
      <c r="C236" s="15">
        <v>41320</v>
      </c>
      <c r="D236" t="s">
        <v>203</v>
      </c>
      <c r="E236">
        <v>1</v>
      </c>
      <c r="F236">
        <v>1</v>
      </c>
      <c r="G236" s="16">
        <v>1540</v>
      </c>
      <c r="H236" s="16">
        <v>1540</v>
      </c>
      <c r="I236" s="32">
        <v>560236</v>
      </c>
      <c r="J236">
        <v>13033</v>
      </c>
      <c r="K236">
        <v>53755</v>
      </c>
      <c r="L236">
        <v>12175</v>
      </c>
      <c r="M236" s="15">
        <v>41310</v>
      </c>
      <c r="N236" s="15">
        <v>41325</v>
      </c>
    </row>
    <row r="237" spans="1:14">
      <c r="A237" t="s">
        <v>179</v>
      </c>
      <c r="B237" s="14" t="s">
        <v>270</v>
      </c>
      <c r="C237" s="15">
        <v>41320</v>
      </c>
      <c r="D237" t="s">
        <v>203</v>
      </c>
      <c r="E237">
        <v>2</v>
      </c>
      <c r="F237">
        <v>1</v>
      </c>
      <c r="G237" s="16">
        <v>830</v>
      </c>
      <c r="H237" s="16">
        <v>415</v>
      </c>
      <c r="I237" s="32">
        <v>560236</v>
      </c>
      <c r="J237">
        <v>13033</v>
      </c>
      <c r="K237">
        <v>53755</v>
      </c>
      <c r="L237">
        <v>12175</v>
      </c>
      <c r="M237" s="15">
        <v>41310</v>
      </c>
      <c r="N237" s="15">
        <v>41325</v>
      </c>
    </row>
    <row r="238" spans="1:14">
      <c r="A238" t="s">
        <v>179</v>
      </c>
      <c r="B238" s="14" t="s">
        <v>270</v>
      </c>
      <c r="C238" s="15">
        <v>41320</v>
      </c>
      <c r="D238" t="s">
        <v>203</v>
      </c>
      <c r="E238">
        <v>5</v>
      </c>
      <c r="F238">
        <v>1</v>
      </c>
      <c r="G238" s="16">
        <v>830</v>
      </c>
      <c r="H238" s="16">
        <v>415</v>
      </c>
      <c r="I238" s="32">
        <v>560236</v>
      </c>
      <c r="J238">
        <v>13033</v>
      </c>
      <c r="K238">
        <v>53755</v>
      </c>
      <c r="L238">
        <v>12175</v>
      </c>
      <c r="M238" s="15">
        <v>41310</v>
      </c>
      <c r="N238" s="15">
        <v>41325</v>
      </c>
    </row>
    <row r="239" spans="1:14" hidden="1">
      <c r="A239" t="s">
        <v>179</v>
      </c>
      <c r="B239" s="14" t="s">
        <v>271</v>
      </c>
      <c r="C239" s="15">
        <v>41320</v>
      </c>
      <c r="D239" t="s">
        <v>204</v>
      </c>
      <c r="E239">
        <v>1</v>
      </c>
      <c r="F239">
        <v>1</v>
      </c>
      <c r="G239" s="16">
        <v>222</v>
      </c>
      <c r="H239" s="16">
        <v>0</v>
      </c>
      <c r="I239" s="32"/>
      <c r="J239">
        <v>13033</v>
      </c>
      <c r="K239">
        <v>53920</v>
      </c>
      <c r="L239">
        <v>10020</v>
      </c>
      <c r="M239" s="15">
        <v>41320</v>
      </c>
    </row>
    <row r="240" spans="1:14" hidden="1">
      <c r="A240" t="s">
        <v>179</v>
      </c>
      <c r="B240" s="14" t="s">
        <v>272</v>
      </c>
      <c r="C240" s="15">
        <v>41320</v>
      </c>
      <c r="D240" t="s">
        <v>205</v>
      </c>
      <c r="E240">
        <v>1</v>
      </c>
      <c r="F240">
        <v>1</v>
      </c>
      <c r="G240" s="16">
        <v>5000</v>
      </c>
      <c r="H240" s="16">
        <v>0</v>
      </c>
      <c r="I240" s="32"/>
      <c r="J240">
        <v>13033</v>
      </c>
      <c r="K240">
        <v>53402</v>
      </c>
      <c r="L240">
        <v>10020</v>
      </c>
      <c r="M240" s="15">
        <v>41320</v>
      </c>
    </row>
    <row r="241" spans="1:14">
      <c r="A241" t="s">
        <v>179</v>
      </c>
      <c r="B241" s="14" t="s">
        <v>251</v>
      </c>
      <c r="C241" s="15">
        <v>41293</v>
      </c>
      <c r="D241" t="s">
        <v>189</v>
      </c>
      <c r="E241">
        <v>1</v>
      </c>
      <c r="F241">
        <v>1</v>
      </c>
      <c r="G241" s="16">
        <v>647.78</v>
      </c>
      <c r="H241" s="16">
        <v>647.78</v>
      </c>
      <c r="I241" s="32">
        <v>559771</v>
      </c>
      <c r="J241">
        <v>12062</v>
      </c>
      <c r="K241">
        <v>55050</v>
      </c>
      <c r="L241">
        <v>22086</v>
      </c>
      <c r="M241" s="15">
        <v>41324</v>
      </c>
      <c r="N241" s="15">
        <v>41324</v>
      </c>
    </row>
    <row r="242" spans="1:14">
      <c r="A242" t="s">
        <v>179</v>
      </c>
      <c r="B242" s="14" t="s">
        <v>252</v>
      </c>
      <c r="C242" s="15">
        <v>41293</v>
      </c>
      <c r="D242" t="s">
        <v>190</v>
      </c>
      <c r="E242">
        <v>1</v>
      </c>
      <c r="F242">
        <v>1</v>
      </c>
      <c r="G242" s="16">
        <v>2804.4</v>
      </c>
      <c r="H242" s="16">
        <v>2804.4</v>
      </c>
      <c r="I242" s="32">
        <v>559798</v>
      </c>
      <c r="J242">
        <v>12062</v>
      </c>
      <c r="K242">
        <v>55050</v>
      </c>
      <c r="L242">
        <v>22086</v>
      </c>
      <c r="M242" s="15">
        <v>41324</v>
      </c>
      <c r="N242" s="15">
        <v>41324</v>
      </c>
    </row>
    <row r="243" spans="1:14">
      <c r="A243" t="s">
        <v>179</v>
      </c>
      <c r="B243" s="14" t="s">
        <v>253</v>
      </c>
      <c r="C243" s="15">
        <v>41229</v>
      </c>
      <c r="D243" t="s">
        <v>191</v>
      </c>
      <c r="E243">
        <v>1</v>
      </c>
      <c r="F243">
        <v>1</v>
      </c>
      <c r="G243" s="16">
        <v>306.72000000000003</v>
      </c>
      <c r="H243" s="16">
        <v>306.72000000000003</v>
      </c>
      <c r="I243" s="32">
        <v>560156</v>
      </c>
      <c r="J243">
        <v>12062</v>
      </c>
      <c r="K243">
        <v>53015</v>
      </c>
      <c r="L243">
        <v>10020</v>
      </c>
      <c r="M243" s="15">
        <v>41325</v>
      </c>
      <c r="N243" s="15">
        <v>41325</v>
      </c>
    </row>
    <row r="244" spans="1:14" hidden="1">
      <c r="A244" t="s">
        <v>179</v>
      </c>
      <c r="B244" s="14" t="s">
        <v>254</v>
      </c>
      <c r="C244" s="15">
        <v>41293</v>
      </c>
      <c r="D244" t="s">
        <v>192</v>
      </c>
      <c r="E244">
        <v>6</v>
      </c>
      <c r="F244">
        <v>1</v>
      </c>
      <c r="G244" s="16">
        <v>184.8</v>
      </c>
      <c r="H244" s="16">
        <v>0</v>
      </c>
      <c r="I244" s="32"/>
      <c r="J244">
        <v>12062</v>
      </c>
      <c r="K244">
        <v>53920</v>
      </c>
      <c r="L244">
        <v>10020</v>
      </c>
      <c r="M244" s="15">
        <v>41324</v>
      </c>
    </row>
    <row r="245" spans="1:14" hidden="1">
      <c r="A245" t="s">
        <v>179</v>
      </c>
      <c r="B245" s="14" t="s">
        <v>254</v>
      </c>
      <c r="C245" s="15">
        <v>41293</v>
      </c>
      <c r="D245" t="s">
        <v>192</v>
      </c>
      <c r="E245">
        <v>4</v>
      </c>
      <c r="F245">
        <v>1</v>
      </c>
      <c r="G245" s="16">
        <v>56.94</v>
      </c>
      <c r="H245" s="16">
        <v>0</v>
      </c>
      <c r="I245" s="32"/>
      <c r="J245">
        <v>12062</v>
      </c>
      <c r="K245">
        <v>53920</v>
      </c>
      <c r="L245">
        <v>10020</v>
      </c>
      <c r="M245" s="15">
        <v>41324</v>
      </c>
    </row>
    <row r="246" spans="1:14" hidden="1">
      <c r="A246" t="s">
        <v>179</v>
      </c>
      <c r="B246" s="14" t="s">
        <v>254</v>
      </c>
      <c r="C246" s="15">
        <v>41293</v>
      </c>
      <c r="D246" t="s">
        <v>192</v>
      </c>
      <c r="E246">
        <v>7</v>
      </c>
      <c r="F246">
        <v>1</v>
      </c>
      <c r="G246" s="16">
        <v>135.5</v>
      </c>
      <c r="H246" s="16">
        <v>0</v>
      </c>
      <c r="I246" s="32"/>
      <c r="J246">
        <v>12062</v>
      </c>
      <c r="K246">
        <v>53920</v>
      </c>
      <c r="L246">
        <v>10020</v>
      </c>
      <c r="M246" s="15">
        <v>41324</v>
      </c>
    </row>
    <row r="247" spans="1:14" hidden="1">
      <c r="A247" t="s">
        <v>179</v>
      </c>
      <c r="B247" s="14" t="s">
        <v>254</v>
      </c>
      <c r="C247" s="15">
        <v>41293</v>
      </c>
      <c r="D247" t="s">
        <v>192</v>
      </c>
      <c r="E247">
        <v>1</v>
      </c>
      <c r="F247">
        <v>1</v>
      </c>
      <c r="G247" s="16">
        <v>3083.93</v>
      </c>
      <c r="H247" s="16">
        <v>0</v>
      </c>
      <c r="I247" s="32"/>
      <c r="J247">
        <v>12062</v>
      </c>
      <c r="K247">
        <v>53920</v>
      </c>
      <c r="L247">
        <v>10020</v>
      </c>
      <c r="M247" s="15">
        <v>41324</v>
      </c>
    </row>
    <row r="248" spans="1:14" hidden="1">
      <c r="A248" t="s">
        <v>179</v>
      </c>
      <c r="B248" s="14" t="s">
        <v>254</v>
      </c>
      <c r="C248" s="15">
        <v>41293</v>
      </c>
      <c r="D248" t="s">
        <v>192</v>
      </c>
      <c r="E248">
        <v>2</v>
      </c>
      <c r="F248">
        <v>1</v>
      </c>
      <c r="G248" s="16">
        <v>959.44</v>
      </c>
      <c r="H248" s="16">
        <v>0</v>
      </c>
      <c r="I248" s="32"/>
      <c r="J248">
        <v>12062</v>
      </c>
      <c r="K248">
        <v>53920</v>
      </c>
      <c r="L248">
        <v>10020</v>
      </c>
      <c r="M248" s="15">
        <v>41324</v>
      </c>
    </row>
    <row r="249" spans="1:14" hidden="1">
      <c r="A249" t="s">
        <v>179</v>
      </c>
      <c r="B249" s="14" t="s">
        <v>254</v>
      </c>
      <c r="C249" s="15">
        <v>41293</v>
      </c>
      <c r="D249" t="s">
        <v>192</v>
      </c>
      <c r="E249">
        <v>3</v>
      </c>
      <c r="F249">
        <v>1</v>
      </c>
      <c r="G249" s="16">
        <v>959.44</v>
      </c>
      <c r="H249" s="16">
        <v>0</v>
      </c>
      <c r="I249" s="32"/>
      <c r="J249">
        <v>12062</v>
      </c>
      <c r="K249">
        <v>53920</v>
      </c>
      <c r="L249">
        <v>10020</v>
      </c>
      <c r="M249" s="15">
        <v>41324</v>
      </c>
    </row>
    <row r="250" spans="1:14" hidden="1">
      <c r="A250" t="s">
        <v>179</v>
      </c>
      <c r="B250" s="14" t="s">
        <v>254</v>
      </c>
      <c r="C250" s="15">
        <v>41293</v>
      </c>
      <c r="D250" t="s">
        <v>192</v>
      </c>
      <c r="E250">
        <v>5</v>
      </c>
      <c r="F250">
        <v>1</v>
      </c>
      <c r="G250" s="16">
        <v>366.91</v>
      </c>
      <c r="H250" s="16">
        <v>0</v>
      </c>
      <c r="I250" s="32"/>
      <c r="J250">
        <v>12062</v>
      </c>
      <c r="K250">
        <v>53920</v>
      </c>
      <c r="L250">
        <v>10020</v>
      </c>
      <c r="M250" s="15">
        <v>41324</v>
      </c>
    </row>
    <row r="251" spans="1:14">
      <c r="A251" t="s">
        <v>179</v>
      </c>
      <c r="B251" s="14" t="s">
        <v>250</v>
      </c>
      <c r="C251" s="15">
        <v>41326</v>
      </c>
      <c r="D251" t="s">
        <v>188</v>
      </c>
      <c r="E251">
        <v>1</v>
      </c>
      <c r="F251">
        <v>1</v>
      </c>
      <c r="G251" s="16">
        <v>153645.92000000001</v>
      </c>
      <c r="H251" s="16">
        <v>153645.92000000001</v>
      </c>
      <c r="I251" s="32">
        <v>560794</v>
      </c>
      <c r="J251">
        <v>21022</v>
      </c>
      <c r="K251">
        <v>51230</v>
      </c>
      <c r="L251">
        <v>40001</v>
      </c>
      <c r="M251" s="15">
        <v>41326</v>
      </c>
      <c r="N251" s="15">
        <v>41327</v>
      </c>
    </row>
    <row r="252" spans="1:14">
      <c r="G252" s="13"/>
      <c r="H252" s="13"/>
      <c r="I252" s="13"/>
      <c r="J252" s="13"/>
    </row>
  </sheetData>
  <autoFilter ref="A3:N252" xr:uid="{00000000-0001-0000-0200-000000000000}">
    <filterColumn colId="6">
      <filters>
        <filter val="0.96"/>
        <filter val="1,072.00"/>
        <filter val="1,072.50"/>
        <filter val="1,120.00"/>
        <filter val="1,130.34"/>
        <filter val="1,166.40"/>
        <filter val="1,36,001.60"/>
        <filter val="1,39,386.00"/>
        <filter val="1,485.00"/>
        <filter val="1,53,645.92"/>
        <filter val="1,540.00"/>
        <filter val="1,733.28"/>
        <filter val="1,750.00"/>
        <filter val="1,889.91"/>
        <filter val="1.08"/>
        <filter val="1.38"/>
        <filter val="10,132.50"/>
        <filter val="10.38"/>
        <filter val="10.80"/>
        <filter val="11.04"/>
        <filter val="11.36"/>
        <filter val="11.80"/>
        <filter val="11.90"/>
        <filter val="114.84"/>
        <filter val="116.00"/>
        <filter val="118.00"/>
        <filter val="123.96"/>
        <filter val="128.90"/>
        <filter val="13.78"/>
        <filter val="13.88"/>
        <filter val="131.90"/>
        <filter val="133.54"/>
        <filter val="14.54"/>
        <filter val="142.00"/>
        <filter val="142.31"/>
        <filter val="15.97"/>
        <filter val="152.50"/>
        <filter val="16.56"/>
        <filter val="162.24"/>
        <filter val="172.80"/>
        <filter val="175.00"/>
        <filter val="18.12"/>
        <filter val="18.24"/>
        <filter val="181.32"/>
        <filter val="183.04"/>
        <filter val="19.44"/>
        <filter val="19.56"/>
        <filter val="19.74"/>
        <filter val="193.48"/>
        <filter val="2,750.00"/>
        <filter val="2,804.40"/>
        <filter val="2,856.00"/>
        <filter val="2.16"/>
        <filter val="2.21"/>
        <filter val="20.28"/>
        <filter val="20.60"/>
        <filter val="200.08"/>
        <filter val="21.12"/>
        <filter val="228.28"/>
        <filter val="250.00"/>
        <filter val="26.35"/>
        <filter val="27,39,843.00"/>
        <filter val="27.48"/>
        <filter val="276.86"/>
        <filter val="285.00"/>
        <filter val="287.50"/>
        <filter val="29.52"/>
        <filter val="296.40"/>
        <filter val="3,031.60"/>
        <filter val="3,250.00"/>
        <filter val="3,784.56"/>
        <filter val="3,900.00"/>
        <filter val="3.00"/>
        <filter val="3.12"/>
        <filter val="3.19"/>
        <filter val="3.25"/>
        <filter val="3.80"/>
        <filter val="3.96"/>
        <filter val="3.98"/>
        <filter val="30.51"/>
        <filter val="304.72"/>
        <filter val="306.72"/>
        <filter val="32.16"/>
        <filter val="32.40"/>
        <filter val="321.20"/>
        <filter val="325.41"/>
        <filter val="35.22"/>
        <filter val="36.00"/>
        <filter val="36.92"/>
        <filter val="37.62"/>
        <filter val="370.32"/>
        <filter val="38.94"/>
        <filter val="385.92"/>
        <filter val="39,150.00"/>
        <filter val="39.38"/>
        <filter val="4,125.00"/>
        <filter val="4,200.00"/>
        <filter val="4.34"/>
        <filter val="4.78"/>
        <filter val="40.32"/>
        <filter val="44,03,603.19"/>
        <filter val="44.40"/>
        <filter val="443.64"/>
        <filter val="471.25"/>
        <filter val="474.30"/>
        <filter val="5.42"/>
        <filter val="5.74"/>
        <filter val="503.50"/>
        <filter val="518.76"/>
        <filter val="52.48"/>
        <filter val="52.80"/>
        <filter val="52.85"/>
        <filter val="53.90"/>
        <filter val="54.33"/>
        <filter val="56.82"/>
        <filter val="568.32"/>
        <filter val="57.84"/>
        <filter val="59.16"/>
        <filter val="6.28"/>
        <filter val="60.30"/>
        <filter val="64.00"/>
        <filter val="647.78"/>
        <filter val="670.26"/>
        <filter val="68,883.36"/>
        <filter val="68.96"/>
        <filter val="7.02"/>
        <filter val="7.08"/>
        <filter val="7.20"/>
        <filter val="7.44"/>
        <filter val="7.78"/>
        <filter val="700.00"/>
        <filter val="72.34"/>
        <filter val="74.07"/>
        <filter val="76.23"/>
        <filter val="768.00"/>
        <filter val="77,235.76"/>
        <filter val="770.80"/>
        <filter val="776.38"/>
        <filter val="79,119.32"/>
        <filter val="79.49"/>
        <filter val="8.16"/>
        <filter val="8.45"/>
        <filter val="830.00"/>
        <filter val="84.91"/>
        <filter val="9,981.33"/>
        <filter val="910.00"/>
        <filter val="976.30"/>
        <filter val="98.15"/>
      </filters>
    </filterColumn>
    <filterColumn colId="7">
      <filters>
        <filter val="0.17"/>
        <filter val="0.96"/>
        <filter val="1,072.00"/>
        <filter val="1,072.50"/>
        <filter val="1,120.00"/>
        <filter val="1,130.34"/>
        <filter val="1,166.40"/>
        <filter val="1,39,386.00"/>
        <filter val="1,53,645.92"/>
        <filter val="1,540.00"/>
        <filter val="1,733.28"/>
        <filter val="1,750.00"/>
        <filter val="1,889.91"/>
        <filter val="1.08"/>
        <filter val="1.38"/>
        <filter val="10.38"/>
        <filter val="10.80"/>
        <filter val="11.04"/>
        <filter val="11.36"/>
        <filter val="11.80"/>
        <filter val="11.90"/>
        <filter val="114.84"/>
        <filter val="116.00"/>
        <filter val="118.00"/>
        <filter val="12,568.50"/>
        <filter val="123.96"/>
        <filter val="128.90"/>
        <filter val="13.78"/>
        <filter val="13.88"/>
        <filter val="131.90"/>
        <filter val="133.54"/>
        <filter val="14.54"/>
        <filter val="142.00"/>
        <filter val="142.31"/>
        <filter val="15.97"/>
        <filter val="152.50"/>
        <filter val="16.56"/>
        <filter val="162.24"/>
        <filter val="172.80"/>
        <filter val="175.00"/>
        <filter val="18.12"/>
        <filter val="18.24"/>
        <filter val="181.32"/>
        <filter val="183.04"/>
        <filter val="19,488.00"/>
        <filter val="19.44"/>
        <filter val="19.56"/>
        <filter val="19.74"/>
        <filter val="193.48"/>
        <filter val="2,597.00"/>
        <filter val="2,750.00"/>
        <filter val="2,804.40"/>
        <filter val="2,856.00"/>
        <filter val="2.16"/>
        <filter val="2.21"/>
        <filter val="20.28"/>
        <filter val="20.60"/>
        <filter val="200.08"/>
        <filter val="21.12"/>
        <filter val="228.28"/>
        <filter val="25,370.24"/>
        <filter val="25,382.00"/>
        <filter val="250.00"/>
        <filter val="26,468.82"/>
        <filter val="26.35"/>
        <filter val="27,39,843.00"/>
        <filter val="27.48"/>
        <filter val="276.86"/>
        <filter val="285.00"/>
        <filter val="287.50"/>
        <filter val="29.52"/>
        <filter val="296.40"/>
        <filter val="3,031.60"/>
        <filter val="3,250.00"/>
        <filter val="3,784.56"/>
        <filter val="3,900.00"/>
        <filter val="3.00"/>
        <filter val="3.12"/>
        <filter val="3.19"/>
        <filter val="3.25"/>
        <filter val="3.80"/>
        <filter val="3.96"/>
        <filter val="3.98"/>
        <filter val="30,134.72"/>
        <filter val="30.51"/>
        <filter val="304.72"/>
        <filter val="306.72"/>
        <filter val="32.16"/>
        <filter val="32.40"/>
        <filter val="321.20"/>
        <filter val="325.41"/>
        <filter val="35,17,368.38"/>
        <filter val="35.22"/>
        <filter val="36.00"/>
        <filter val="36.92"/>
        <filter val="37.62"/>
        <filter val="370.32"/>
        <filter val="38.94"/>
        <filter val="385.92"/>
        <filter val="39,150.00"/>
        <filter val="39.38"/>
        <filter val="4,125.00"/>
        <filter val="4.34"/>
        <filter val="4.78"/>
        <filter val="40.32"/>
        <filter val="415.00"/>
        <filter val="44.40"/>
        <filter val="443.64"/>
        <filter val="471.25"/>
        <filter val="474.30"/>
        <filter val="495.00"/>
        <filter val="5,066.25"/>
        <filter val="5,880.00"/>
        <filter val="5.42"/>
        <filter val="5.74"/>
        <filter val="503.50"/>
        <filter val="518.76"/>
        <filter val="52.48"/>
        <filter val="52.80"/>
        <filter val="52.85"/>
        <filter val="525.00"/>
        <filter val="53.90"/>
        <filter val="54.33"/>
        <filter val="56.82"/>
        <filter val="568.32"/>
        <filter val="57.84"/>
        <filter val="59.16"/>
        <filter val="6.28"/>
        <filter val="60.30"/>
        <filter val="600.00"/>
        <filter val="61,008.64"/>
        <filter val="635.00"/>
        <filter val="64.00"/>
        <filter val="647.78"/>
        <filter val="670.26"/>
        <filter val="68,883.36"/>
        <filter val="68.96"/>
        <filter val="7.02"/>
        <filter val="7.08"/>
        <filter val="7.20"/>
        <filter val="7.44"/>
        <filter val="7.78"/>
        <filter val="700.00"/>
        <filter val="710.00"/>
        <filter val="72.34"/>
        <filter val="74,638.76"/>
        <filter val="74.07"/>
        <filter val="76.23"/>
        <filter val="768.00"/>
        <filter val="770.80"/>
        <filter val="776.38"/>
        <filter val="79.49"/>
        <filter val="8,820.00"/>
        <filter val="8.16"/>
        <filter val="8.45"/>
        <filter val="84.91"/>
        <filter val="9,981.33"/>
        <filter val="976.30"/>
        <filter val="98.15"/>
      </filters>
    </filterColumn>
  </autoFilter>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15"/>
  </sheetPr>
  <dimension ref="B2:H20"/>
  <sheetViews>
    <sheetView workbookViewId="0">
      <selection activeCell="D21" sqref="D21"/>
    </sheetView>
  </sheetViews>
  <sheetFormatPr defaultRowHeight="13.2"/>
  <cols>
    <col min="1" max="1" width="4.44140625" customWidth="1"/>
    <col min="2" max="2" width="11.5546875" customWidth="1"/>
    <col min="3" max="3" width="30" bestFit="1" customWidth="1"/>
    <col min="4" max="4" width="32" bestFit="1" customWidth="1"/>
  </cols>
  <sheetData>
    <row r="2" spans="2:8">
      <c r="B2" s="71" t="s">
        <v>456</v>
      </c>
      <c r="C2" s="71"/>
      <c r="D2" s="71"/>
      <c r="E2" s="71"/>
      <c r="F2" s="71"/>
      <c r="G2" s="71"/>
      <c r="H2" s="71"/>
    </row>
    <row r="4" spans="2:8" ht="26.4">
      <c r="B4" s="39" t="s">
        <v>36</v>
      </c>
      <c r="C4" s="41" t="s">
        <v>453</v>
      </c>
      <c r="D4" s="40" t="s">
        <v>452</v>
      </c>
    </row>
    <row r="5" spans="2:8">
      <c r="B5" s="42">
        <v>10</v>
      </c>
      <c r="C5" s="44" t="s">
        <v>460</v>
      </c>
      <c r="D5" s="58">
        <f>B5</f>
        <v>10</v>
      </c>
    </row>
    <row r="6" spans="2:8">
      <c r="B6" s="42">
        <v>10</v>
      </c>
      <c r="C6" s="44" t="s">
        <v>461</v>
      </c>
      <c r="D6" s="59">
        <f>B6</f>
        <v>10</v>
      </c>
    </row>
    <row r="7" spans="2:8">
      <c r="B7" s="42">
        <v>10</v>
      </c>
      <c r="C7" s="44" t="s">
        <v>462</v>
      </c>
      <c r="D7" s="60">
        <f>B7</f>
        <v>10</v>
      </c>
    </row>
    <row r="8" spans="2:8">
      <c r="B8" s="42">
        <v>10</v>
      </c>
      <c r="C8" s="44" t="s">
        <v>463</v>
      </c>
      <c r="D8" s="60" t="str">
        <f>"$"&amp;B8</f>
        <v>$10</v>
      </c>
    </row>
    <row r="9" spans="2:8">
      <c r="B9" s="42">
        <v>10.25</v>
      </c>
      <c r="C9" s="44" t="s">
        <v>464</v>
      </c>
      <c r="D9" s="38">
        <f>ROUND(B9,1)</f>
        <v>10.3</v>
      </c>
    </row>
    <row r="10" spans="2:8">
      <c r="B10" s="42">
        <v>10.25</v>
      </c>
      <c r="C10" s="44" t="s">
        <v>465</v>
      </c>
      <c r="D10" s="61">
        <f t="shared" ref="D10:D18" si="0">B10</f>
        <v>10.25</v>
      </c>
    </row>
    <row r="11" spans="2:8">
      <c r="B11" s="43">
        <v>39814</v>
      </c>
      <c r="C11" s="44" t="s">
        <v>466</v>
      </c>
      <c r="D11" s="68">
        <f t="shared" si="0"/>
        <v>39814</v>
      </c>
    </row>
    <row r="12" spans="2:8">
      <c r="B12" s="43">
        <v>39814</v>
      </c>
      <c r="C12" s="44" t="s">
        <v>467</v>
      </c>
      <c r="D12" s="62">
        <f t="shared" si="0"/>
        <v>39814</v>
      </c>
    </row>
    <row r="13" spans="2:8">
      <c r="B13" s="43">
        <v>39814</v>
      </c>
      <c r="C13" s="44" t="s">
        <v>468</v>
      </c>
      <c r="D13" s="67">
        <f t="shared" si="0"/>
        <v>39814</v>
      </c>
    </row>
    <row r="14" spans="2:8">
      <c r="B14" s="43">
        <v>39814</v>
      </c>
      <c r="C14" s="44" t="s">
        <v>469</v>
      </c>
      <c r="D14" s="66">
        <f t="shared" si="0"/>
        <v>39814</v>
      </c>
    </row>
    <row r="15" spans="2:8">
      <c r="B15" s="43">
        <v>39814</v>
      </c>
      <c r="C15" s="44" t="s">
        <v>470</v>
      </c>
      <c r="D15" s="63">
        <f t="shared" si="0"/>
        <v>39814</v>
      </c>
    </row>
    <row r="16" spans="2:8">
      <c r="B16" s="43">
        <v>39814</v>
      </c>
      <c r="C16" s="44" t="s">
        <v>471</v>
      </c>
      <c r="D16" s="64">
        <f t="shared" si="0"/>
        <v>39814</v>
      </c>
    </row>
    <row r="17" spans="2:4">
      <c r="B17" s="43">
        <v>39814</v>
      </c>
      <c r="C17" s="44" t="s">
        <v>472</v>
      </c>
      <c r="D17" s="65">
        <f t="shared" si="0"/>
        <v>39814</v>
      </c>
    </row>
    <row r="18" spans="2:4">
      <c r="B18" s="43">
        <v>39814</v>
      </c>
      <c r="C18" s="44" t="s">
        <v>473</v>
      </c>
      <c r="D18" s="69">
        <f t="shared" si="0"/>
        <v>39814</v>
      </c>
    </row>
    <row r="19" spans="2:4">
      <c r="B19" s="43" t="s">
        <v>457</v>
      </c>
      <c r="C19" s="44" t="s">
        <v>458</v>
      </c>
      <c r="D19" s="60" t="str">
        <f>(LEFT(B19,2)&amp;" "&amp;MID(B19,3,3)&amp;" "&amp;MID(B19,6,5)&amp;" "&amp;RIGHT(B19,1))</f>
        <v>Co mpe titio n</v>
      </c>
    </row>
    <row r="20" spans="2:4">
      <c r="B20" s="42" t="s">
        <v>458</v>
      </c>
      <c r="C20" s="45" t="s">
        <v>457</v>
      </c>
      <c r="D20" s="38" t="str">
        <f>SUBSTITUTE(B20," ","")</f>
        <v>Competition</v>
      </c>
    </row>
  </sheetData>
  <customSheetViews>
    <customSheetView guid="{35868F84-30BB-46CE-8E91-DCBD494D63D4}" showRuler="0">
      <selection activeCell="C1" sqref="C1"/>
      <pageMargins left="0.75" right="0.75" top="1" bottom="1" header="0.5" footer="0.5"/>
      <pageSetup orientation="portrait" r:id="rId1"/>
      <headerFooter alignWithMargins="0"/>
    </customSheetView>
    <customSheetView guid="{24FA60FA-7D0B-436C-8ED0-796B3F3C5F35}" showRuler="0">
      <selection activeCell="C1" sqref="C1"/>
      <pageMargins left="0.75" right="0.75" top="1" bottom="1" header="0.5" footer="0.5"/>
      <pageSetup orientation="portrait" r:id="rId2"/>
      <headerFooter alignWithMargins="0"/>
    </customSheetView>
  </customSheetViews>
  <mergeCells count="1">
    <mergeCell ref="B2:H2"/>
  </mergeCells>
  <phoneticPr fontId="2" type="noConversion"/>
  <pageMargins left="0.75" right="0.75" top="1" bottom="1" header="0.5" footer="0.5"/>
  <pageSetup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F2AED-AB43-48AA-B499-B0699510C563}">
  <dimension ref="A1:T42"/>
  <sheetViews>
    <sheetView tabSelected="1" topLeftCell="A22" workbookViewId="0">
      <selection activeCell="E45" sqref="E45"/>
    </sheetView>
  </sheetViews>
  <sheetFormatPr defaultRowHeight="13.2"/>
  <sheetData>
    <row r="1" spans="1:20">
      <c r="A1" s="1" t="s">
        <v>440</v>
      </c>
    </row>
    <row r="3" spans="1:20">
      <c r="A3" s="36" t="s">
        <v>450</v>
      </c>
    </row>
    <row r="4" spans="1:20">
      <c r="A4" s="36" t="s">
        <v>475</v>
      </c>
    </row>
    <row r="5" spans="1:20">
      <c r="A5" s="36" t="s">
        <v>451</v>
      </c>
    </row>
    <row r="13" spans="1:20">
      <c r="A13" s="36" t="s">
        <v>450</v>
      </c>
    </row>
    <row r="14" spans="1:20" ht="13.8">
      <c r="A14" s="56" t="s">
        <v>487</v>
      </c>
      <c r="B14" s="57" t="s">
        <v>498</v>
      </c>
      <c r="F14" s="53"/>
      <c r="J14" s="55"/>
      <c r="K14" s="55"/>
      <c r="L14" s="55"/>
      <c r="M14" s="55"/>
      <c r="N14" s="55"/>
      <c r="O14" s="55"/>
      <c r="P14" s="55"/>
      <c r="Q14" s="55"/>
      <c r="R14" s="55"/>
      <c r="S14" s="55"/>
      <c r="T14" s="55"/>
    </row>
    <row r="15" spans="1:20">
      <c r="B15" s="36" t="s">
        <v>499</v>
      </c>
      <c r="J15" s="55"/>
    </row>
    <row r="16" spans="1:20" ht="13.8">
      <c r="B16" s="1" t="s">
        <v>500</v>
      </c>
      <c r="L16" s="51"/>
    </row>
    <row r="17" spans="1:7">
      <c r="A17" s="49"/>
      <c r="B17" t="s">
        <v>488</v>
      </c>
    </row>
    <row r="18" spans="1:7">
      <c r="B18" t="s">
        <v>489</v>
      </c>
      <c r="G18" s="54"/>
    </row>
    <row r="19" spans="1:7">
      <c r="B19" t="s">
        <v>490</v>
      </c>
      <c r="G19" s="52"/>
    </row>
    <row r="20" spans="1:7">
      <c r="B20" t="s">
        <v>491</v>
      </c>
    </row>
    <row r="21" spans="1:7">
      <c r="B21" t="s">
        <v>492</v>
      </c>
    </row>
    <row r="22" spans="1:7">
      <c r="B22" t="s">
        <v>493</v>
      </c>
    </row>
    <row r="23" spans="1:7">
      <c r="B23" t="s">
        <v>494</v>
      </c>
    </row>
    <row r="24" spans="1:7">
      <c r="B24" t="s">
        <v>495</v>
      </c>
    </row>
    <row r="25" spans="1:7">
      <c r="B25" t="s">
        <v>496</v>
      </c>
    </row>
    <row r="26" spans="1:7">
      <c r="B26" t="s">
        <v>497</v>
      </c>
    </row>
    <row r="28" spans="1:7">
      <c r="A28" s="36" t="s">
        <v>475</v>
      </c>
    </row>
    <row r="29" spans="1:7">
      <c r="A29" s="36" t="s">
        <v>487</v>
      </c>
      <c r="B29" s="1" t="s">
        <v>506</v>
      </c>
    </row>
    <row r="30" spans="1:7">
      <c r="B30" s="1" t="s">
        <v>501</v>
      </c>
    </row>
    <row r="31" spans="1:7">
      <c r="B31" s="1" t="s">
        <v>502</v>
      </c>
    </row>
    <row r="32" spans="1:7">
      <c r="B32" s="1" t="s">
        <v>503</v>
      </c>
    </row>
    <row r="33" spans="1:2">
      <c r="B33" s="1" t="s">
        <v>504</v>
      </c>
    </row>
    <row r="34" spans="1:2">
      <c r="B34" t="s">
        <v>505</v>
      </c>
    </row>
    <row r="36" spans="1:2">
      <c r="A36" s="36" t="s">
        <v>451</v>
      </c>
    </row>
    <row r="37" spans="1:2">
      <c r="A37" s="36" t="s">
        <v>487</v>
      </c>
      <c r="B37" s="1" t="s">
        <v>512</v>
      </c>
    </row>
    <row r="38" spans="1:2">
      <c r="B38" t="s">
        <v>507</v>
      </c>
    </row>
    <row r="39" spans="1:2">
      <c r="B39" t="s">
        <v>508</v>
      </c>
    </row>
    <row r="40" spans="1:2">
      <c r="B40" t="s">
        <v>509</v>
      </c>
    </row>
    <row r="41" spans="1:2">
      <c r="B41" t="s">
        <v>510</v>
      </c>
    </row>
    <row r="42" spans="1:2">
      <c r="B42" t="s">
        <v>511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Ques-1</vt:lpstr>
      <vt:lpstr>Ques-2</vt:lpstr>
      <vt:lpstr>Ques-3</vt:lpstr>
      <vt:lpstr>Ques-4</vt:lpstr>
      <vt:lpstr>Ques-5</vt:lpstr>
      <vt:lpstr>Ques-6</vt:lpstr>
      <vt:lpstr>Ques-7</vt:lpstr>
      <vt:lpstr>Ques-8</vt:lpstr>
      <vt:lpstr>Business Questions</vt:lpstr>
    </vt:vector>
  </TitlesOfParts>
  <Company>State of Connecticut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Perkins</dc:creator>
  <cp:lastModifiedBy>Rakesh</cp:lastModifiedBy>
  <cp:lastPrinted>2015-02-13T02:57:21Z</cp:lastPrinted>
  <dcterms:created xsi:type="dcterms:W3CDTF">2009-04-07T11:47:54Z</dcterms:created>
  <dcterms:modified xsi:type="dcterms:W3CDTF">2022-06-22T07:01:11Z</dcterms:modified>
</cp:coreProperties>
</file>