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Niswonger\Carmel.git\Simulation_20161129_SteadyState\Excel_info\"/>
    </mc:Choice>
  </mc:AlternateContent>
  <bookViews>
    <workbookView xWindow="16656" yWindow="1824" windowWidth="28320" windowHeight="19176" tabRatio="500" activeTab="1"/>
  </bookViews>
  <sheets>
    <sheet name="Streamflow_Averages_1992_2003" sheetId="1" r:id="rId1"/>
    <sheet name="baseflow GWET calc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L2" i="2"/>
  <c r="K2" i="2"/>
  <c r="G2" i="2"/>
  <c r="M2" i="2" s="1"/>
  <c r="F2" i="2"/>
  <c r="H2" i="2" l="1"/>
  <c r="P9" i="1" l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D19" i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<sst xmlns="http://schemas.openxmlformats.org/spreadsheetml/2006/main" count="78" uniqueCount="48">
  <si>
    <t>CA</t>
  </si>
  <si>
    <t>CL</t>
  </si>
  <si>
    <t>DJ</t>
  </si>
  <si>
    <t>GA</t>
  </si>
  <si>
    <t>GC</t>
  </si>
  <si>
    <t>H1</t>
  </si>
  <si>
    <t>Hl</t>
  </si>
  <si>
    <t>PI</t>
  </si>
  <si>
    <t>PO</t>
  </si>
  <si>
    <t>RC</t>
  </si>
  <si>
    <t>SH</t>
  </si>
  <si>
    <t>TU</t>
  </si>
  <si>
    <t>NC</t>
  </si>
  <si>
    <t>RR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</si>
  <si>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</si>
  <si>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</si>
  <si>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</si>
  <si>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</si>
  <si>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</si>
  <si>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</si>
  <si>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</si>
  <si>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</si>
  <si>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</si>
  <si>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</si>
  <si>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</si>
  <si>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Dec</t>
  </si>
  <si>
    <t>Gage</t>
  </si>
  <si>
    <t>BL</t>
  </si>
  <si>
    <t>MPWMD</t>
  </si>
  <si>
    <t>USGS</t>
  </si>
  <si>
    <t>AVE (All)</t>
  </si>
  <si>
    <t>Ave (Gage)</t>
  </si>
  <si>
    <t>AVERAGE MINIMUM AND MAXIMUM (2 MONTHS) 1992 - 2003 (m3/day)</t>
  </si>
  <si>
    <t>AVERAGES 1992 - 2003 (cfs)</t>
  </si>
  <si>
    <t>Ave (CMD)</t>
  </si>
  <si>
    <t>Average runoff at H1 gage</t>
  </si>
  <si>
    <t>Average base flow at H1 gage</t>
  </si>
  <si>
    <t>Fraction  summer covden</t>
  </si>
  <si>
    <t>number of cells with riparian</t>
  </si>
  <si>
    <t>Cell area</t>
  </si>
  <si>
    <t>Area of riparan zone (m2)</t>
  </si>
  <si>
    <t>recharge</t>
  </si>
  <si>
    <t>GW ET</t>
  </si>
  <si>
    <t>Total precip m3/day</t>
  </si>
  <si>
    <t>RCH/PPT</t>
  </si>
  <si>
    <t>GWET (TCH-Qbf)</t>
  </si>
  <si>
    <t>GWET depth m/d</t>
  </si>
  <si>
    <t>GWET depth 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</si>
</sst>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1" xfId="0" applyFont="1" applyBorder="1"/>
    <xf numFmtId="164" fontId="0" fillId="2" borderId="6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1" fillId="0" borderId="12" xfId="0" applyNumberFormat="1" applyFont="1" applyBorder="1"/>
    <xf numFmtId="0" fontId="1" fillId="0" borderId="12" xfId="0" applyFon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1" fontId="0" fillId="0" borderId="0" xfId="0" applyNumberFormat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1" fillId="0" borderId="12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164" fontId="1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D1" zoomScale="125" zoomScaleNormal="125" zoomScalePageLayoutView="125" workbookViewId="0">
      <selection activeCell="P9" sqref="P9"/>
    </sheetView>
  </sheetViews>
  <sheetFormatPr defaultColWidth="11.19921875" defaultRowHeight="15.6" x14ac:dyDescent="0.3"/>
  <cols>
    <col min="1" max="1" width="4.296875" customWidth="1"/>
    <col min="2" max="2" width="10.796875" style="1"/>
    <col min="3" max="10" width="10.796875" customWidth="1"/>
  </cols>
  <sheetData>
    <row r="2" spans="1:18" x14ac:dyDescent="0.3">
      <c r="B2" s="33" t="s">
        <v>33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8" s="1" customFormat="1" x14ac:dyDescent="0.3">
      <c r="B3" s="13" t="s">
        <v>26</v>
      </c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23</v>
      </c>
      <c r="L3" s="7" t="s">
        <v>22</v>
      </c>
      <c r="M3" s="7" t="s">
        <v>24</v>
      </c>
      <c r="N3" s="8" t="s">
        <v>25</v>
      </c>
      <c r="O3" s="13" t="s">
        <v>31</v>
      </c>
      <c r="P3" s="13" t="s">
        <v>34</v>
      </c>
    </row>
    <row r="4" spans="1:18" x14ac:dyDescent="0.3">
      <c r="A4" s="41" t="s">
        <v>28</v>
      </c>
      <c r="B4" s="9" t="s">
        <v>0</v>
      </c>
      <c r="C4" s="15">
        <v>15.5055</v>
      </c>
      <c r="D4" s="2">
        <v>32.627499999999998</v>
      </c>
      <c r="E4" s="2">
        <v>27.433</v>
      </c>
      <c r="F4" s="2">
        <v>11.2531</v>
      </c>
      <c r="G4" s="2">
        <v>5.4149900000000004</v>
      </c>
      <c r="H4" s="2">
        <v>2.3933</v>
      </c>
      <c r="I4" s="2">
        <v>0.88049900000000003</v>
      </c>
      <c r="J4" s="2">
        <v>0.27020499999999997</v>
      </c>
      <c r="K4" s="2">
        <v>0.113758</v>
      </c>
      <c r="L4" s="2">
        <v>0.170381</v>
      </c>
      <c r="M4" s="2">
        <v>0.26560600000000001</v>
      </c>
      <c r="N4" s="3">
        <v>2.06073</v>
      </c>
      <c r="O4" s="28">
        <f>AVERAGE(C4:N4)</f>
        <v>8.1990474166666694</v>
      </c>
      <c r="P4" s="31">
        <f>86400*O4*0.3048^3</f>
        <v>20059.58890641174</v>
      </c>
    </row>
    <row r="5" spans="1:18" x14ac:dyDescent="0.3">
      <c r="A5" s="42"/>
      <c r="B5" s="9" t="s">
        <v>1</v>
      </c>
      <c r="C5" s="15">
        <v>42.705199999999998</v>
      </c>
      <c r="D5" s="2">
        <v>59.956099999999999</v>
      </c>
      <c r="E5" s="2">
        <v>39.1096</v>
      </c>
      <c r="F5" s="2">
        <v>21.1267</v>
      </c>
      <c r="G5" s="2">
        <v>11.6343</v>
      </c>
      <c r="H5" s="2">
        <v>5.5459100000000001</v>
      </c>
      <c r="I5" s="2">
        <v>2.0503499999999999</v>
      </c>
      <c r="J5" s="2">
        <v>0.64774200000000004</v>
      </c>
      <c r="K5" s="2">
        <v>0.27581800000000001</v>
      </c>
      <c r="L5" s="2">
        <v>0.42064499999999999</v>
      </c>
      <c r="M5" s="2">
        <v>2.101</v>
      </c>
      <c r="N5" s="3">
        <v>9.6021099999999997</v>
      </c>
      <c r="O5" s="29">
        <f t="shared" ref="O5:O18" si="0">AVERAGE(C5:N5)</f>
        <v>16.264622916666664</v>
      </c>
      <c r="P5" s="31">
        <f t="shared" ref="P5:P18" si="1">86400*O5*0.3048^3</f>
        <v>39792.628685489261</v>
      </c>
    </row>
    <row r="6" spans="1:18" x14ac:dyDescent="0.3">
      <c r="A6" s="42"/>
      <c r="B6" s="9" t="s">
        <v>2</v>
      </c>
      <c r="C6" s="15">
        <v>357.63549999999998</v>
      </c>
      <c r="D6" s="2">
        <v>475.19580000000002</v>
      </c>
      <c r="E6" s="2">
        <v>317.99119999999999</v>
      </c>
      <c r="F6" s="2">
        <v>154.8485</v>
      </c>
      <c r="G6" s="2">
        <v>81.052790000000002</v>
      </c>
      <c r="H6" s="2">
        <v>38.711210000000001</v>
      </c>
      <c r="I6" s="2">
        <v>16.65924</v>
      </c>
      <c r="J6" s="2">
        <v>7.9551910000000001</v>
      </c>
      <c r="K6" s="2">
        <v>6.4278789999999999</v>
      </c>
      <c r="L6" s="2">
        <v>6.5443110000000004</v>
      </c>
      <c r="M6" s="2">
        <v>13.08245</v>
      </c>
      <c r="N6" s="3">
        <v>87.773309999999995</v>
      </c>
      <c r="O6" s="29">
        <f t="shared" si="0"/>
        <v>130.32311508333336</v>
      </c>
      <c r="P6" s="31">
        <f t="shared" si="1"/>
        <v>318845.3463826254</v>
      </c>
    </row>
    <row r="7" spans="1:18" x14ac:dyDescent="0.3">
      <c r="A7" s="42"/>
      <c r="B7" s="9" t="s">
        <v>3</v>
      </c>
      <c r="C7" s="15">
        <v>29.8002</v>
      </c>
      <c r="D7" s="2">
        <v>44.730600000000003</v>
      </c>
      <c r="E7" s="2">
        <v>22.267499999999998</v>
      </c>
      <c r="F7" s="2">
        <v>11.797499999999999</v>
      </c>
      <c r="G7" s="2">
        <v>4.5668600000000001</v>
      </c>
      <c r="H7" s="2">
        <v>1.66388</v>
      </c>
      <c r="I7" s="2">
        <v>0.37193500000000002</v>
      </c>
      <c r="J7" s="2">
        <v>4.78006E-3</v>
      </c>
      <c r="K7" s="2">
        <v>0</v>
      </c>
      <c r="L7" s="2">
        <v>0</v>
      </c>
      <c r="M7" s="2">
        <v>0.18509100000000001</v>
      </c>
      <c r="N7" s="3">
        <v>6.1985299999999999</v>
      </c>
      <c r="O7" s="29">
        <f t="shared" si="0"/>
        <v>10.132239671666667</v>
      </c>
      <c r="P7" s="31">
        <f t="shared" si="1"/>
        <v>24789.289802339074</v>
      </c>
    </row>
    <row r="8" spans="1:18" x14ac:dyDescent="0.3">
      <c r="A8" s="42"/>
      <c r="B8" s="9" t="s">
        <v>4</v>
      </c>
      <c r="C8" s="15">
        <v>8.5403199999999995</v>
      </c>
      <c r="D8" s="2">
        <v>4.4410699999999999</v>
      </c>
      <c r="E8" s="2">
        <v>4.8371000000000004</v>
      </c>
      <c r="F8" s="2">
        <v>4.2766700000000002</v>
      </c>
      <c r="G8" s="2">
        <v>2.5409700000000002</v>
      </c>
      <c r="H8" s="2">
        <v>0.6905</v>
      </c>
      <c r="I8" s="2">
        <v>6.1935499999999998E-2</v>
      </c>
      <c r="J8" s="2">
        <v>1.1290300000000001E-3</v>
      </c>
      <c r="K8" s="2">
        <v>0</v>
      </c>
      <c r="L8" s="2">
        <v>0</v>
      </c>
      <c r="M8" s="2">
        <v>0.39166699999999999</v>
      </c>
      <c r="N8" s="3">
        <v>13.892099999999999</v>
      </c>
      <c r="O8" s="29">
        <f t="shared" si="0"/>
        <v>3.3061217941666672</v>
      </c>
      <c r="P8" s="31">
        <f t="shared" si="1"/>
        <v>8088.6767322140931</v>
      </c>
    </row>
    <row r="9" spans="1:18" x14ac:dyDescent="0.3">
      <c r="A9" s="42"/>
      <c r="B9" s="9" t="s">
        <v>5</v>
      </c>
      <c r="C9" s="15">
        <v>344.62819999999999</v>
      </c>
      <c r="D9" s="2">
        <v>524.94380000000001</v>
      </c>
      <c r="E9" s="2">
        <v>341.19349999999997</v>
      </c>
      <c r="F9" s="2">
        <v>160.69669999999999</v>
      </c>
      <c r="G9" s="2">
        <v>80.565479999999994</v>
      </c>
      <c r="H9" s="2">
        <v>34.369880000000002</v>
      </c>
      <c r="I9" s="2">
        <v>9.8406160000000007</v>
      </c>
      <c r="J9" s="2">
        <v>2.5483280000000001</v>
      </c>
      <c r="K9" s="2">
        <v>0.62057580000000001</v>
      </c>
      <c r="L9" s="2">
        <v>0.98395889999999997</v>
      </c>
      <c r="M9" s="2">
        <v>2.0061520000000002</v>
      </c>
      <c r="N9" s="3">
        <v>80.964100000000002</v>
      </c>
      <c r="O9" s="29">
        <f t="shared" si="0"/>
        <v>131.94677422499998</v>
      </c>
      <c r="P9" s="31">
        <f>86400*O9*0.3048^3</f>
        <v>322817.75113293371</v>
      </c>
      <c r="Q9" s="32"/>
      <c r="R9" s="31"/>
    </row>
    <row r="10" spans="1:18" x14ac:dyDescent="0.3">
      <c r="A10" s="42"/>
      <c r="B10" s="9" t="s">
        <v>6</v>
      </c>
      <c r="C10" s="15">
        <v>2.4855</v>
      </c>
      <c r="D10" s="2">
        <v>4.9332000000000003</v>
      </c>
      <c r="E10" s="2">
        <v>3.0461999999999998</v>
      </c>
      <c r="F10" s="2">
        <v>0.92547000000000001</v>
      </c>
      <c r="G10" s="2">
        <v>0.16874</v>
      </c>
      <c r="H10" s="2">
        <v>3.6666999999999998E-2</v>
      </c>
      <c r="I10" s="2">
        <v>4.0645000000000004E-3</v>
      </c>
      <c r="J10" s="2">
        <v>0</v>
      </c>
      <c r="K10" s="2">
        <v>0</v>
      </c>
      <c r="L10" s="2">
        <v>0</v>
      </c>
      <c r="M10" s="2">
        <v>8.0000000000000004E-4</v>
      </c>
      <c r="N10" s="3">
        <v>0.52834999999999999</v>
      </c>
      <c r="O10" s="29">
        <f t="shared" si="0"/>
        <v>1.0107492916666667</v>
      </c>
      <c r="P10" s="31">
        <f t="shared" si="1"/>
        <v>2472.8744996724386</v>
      </c>
    </row>
    <row r="11" spans="1:18" x14ac:dyDescent="0.3">
      <c r="A11" s="42"/>
      <c r="B11" s="9" t="s">
        <v>7</v>
      </c>
      <c r="C11" s="15">
        <v>25.667400000000001</v>
      </c>
      <c r="D11" s="2">
        <v>31.2807</v>
      </c>
      <c r="E11" s="2">
        <v>21.127300000000002</v>
      </c>
      <c r="F11" s="2">
        <v>11.9252</v>
      </c>
      <c r="G11" s="2">
        <v>6.6014400000000002</v>
      </c>
      <c r="H11" s="2">
        <v>3.2492100000000002</v>
      </c>
      <c r="I11" s="2">
        <v>1.22261</v>
      </c>
      <c r="J11" s="2">
        <v>0.396422</v>
      </c>
      <c r="K11" s="2">
        <v>0.19545499999999999</v>
      </c>
      <c r="L11" s="2">
        <v>0.231877</v>
      </c>
      <c r="M11" s="2">
        <v>1.31667</v>
      </c>
      <c r="N11" s="3">
        <v>6.9465700000000004</v>
      </c>
      <c r="O11" s="29">
        <f t="shared" si="0"/>
        <v>9.1800711666666661</v>
      </c>
      <c r="P11" s="31">
        <f t="shared" si="1"/>
        <v>22459.737622764311</v>
      </c>
    </row>
    <row r="12" spans="1:18" x14ac:dyDescent="0.3">
      <c r="A12" s="42"/>
      <c r="B12" s="9" t="s">
        <v>8</v>
      </c>
      <c r="C12" s="15">
        <v>3.7263000000000002</v>
      </c>
      <c r="D12" s="2">
        <v>8.8132999999999999</v>
      </c>
      <c r="E12" s="2">
        <v>4.5172999999999996</v>
      </c>
      <c r="F12" s="2">
        <v>1.9391</v>
      </c>
      <c r="G12" s="2">
        <v>0.36613000000000001</v>
      </c>
      <c r="H12" s="2">
        <v>0.11343</v>
      </c>
      <c r="I12" s="2">
        <v>5.1354999999999998E-2</v>
      </c>
      <c r="J12" s="2">
        <v>1.8806E-2</v>
      </c>
      <c r="K12" s="2">
        <v>2.0666999999999999E-3</v>
      </c>
      <c r="L12" s="2">
        <v>1.2258E-3</v>
      </c>
      <c r="M12" s="2">
        <v>2.3E-2</v>
      </c>
      <c r="N12" s="3">
        <v>0.75329000000000002</v>
      </c>
      <c r="O12" s="29">
        <f t="shared" si="0"/>
        <v>1.6937752916666666</v>
      </c>
      <c r="P12" s="31">
        <f t="shared" si="1"/>
        <v>4143.949208246454</v>
      </c>
    </row>
    <row r="13" spans="1:18" x14ac:dyDescent="0.3">
      <c r="A13" s="42"/>
      <c r="B13" s="9" t="s">
        <v>9</v>
      </c>
      <c r="C13" s="15">
        <v>5.4440799999999996</v>
      </c>
      <c r="D13" s="2">
        <v>11.782299999999999</v>
      </c>
      <c r="E13" s="2">
        <v>4.5027600000000003</v>
      </c>
      <c r="F13" s="2">
        <v>1.4912700000000001</v>
      </c>
      <c r="G13" s="2">
        <v>0.29733100000000001</v>
      </c>
      <c r="H13" s="2">
        <v>8.7939400000000001E-2</v>
      </c>
      <c r="I13" s="2">
        <v>2.3460399999999999E-2</v>
      </c>
      <c r="J13" s="2">
        <v>6.9501500000000004E-3</v>
      </c>
      <c r="K13" s="2">
        <v>1.5454500000000001E-3</v>
      </c>
      <c r="L13" s="2">
        <v>2.3753699999999999E-3</v>
      </c>
      <c r="M13" s="2">
        <v>3.9878799999999999E-2</v>
      </c>
      <c r="N13" s="3">
        <v>1.05393</v>
      </c>
      <c r="O13" s="29">
        <f t="shared" si="0"/>
        <v>2.0611517141666669</v>
      </c>
      <c r="P13" s="31">
        <f t="shared" si="1"/>
        <v>5042.7633795461579</v>
      </c>
    </row>
    <row r="14" spans="1:18" x14ac:dyDescent="0.3">
      <c r="A14" s="42"/>
      <c r="B14" s="9" t="s">
        <v>10</v>
      </c>
      <c r="C14" s="15">
        <v>95.629490000000004</v>
      </c>
      <c r="D14" s="2">
        <v>192.47640000000001</v>
      </c>
      <c r="E14" s="2">
        <v>143.88939999999999</v>
      </c>
      <c r="F14" s="2">
        <v>104.0444</v>
      </c>
      <c r="G14" s="2">
        <v>69.097359999999995</v>
      </c>
      <c r="H14" s="2">
        <v>34.364849999999997</v>
      </c>
      <c r="I14" s="2">
        <v>15.87683</v>
      </c>
      <c r="J14" s="2">
        <v>8.7944279999999999</v>
      </c>
      <c r="K14" s="2">
        <v>7.8278790000000003</v>
      </c>
      <c r="L14" s="2">
        <v>7.7099710000000004</v>
      </c>
      <c r="M14" s="2">
        <v>13.05485</v>
      </c>
      <c r="N14" s="3">
        <v>54.501289999999997</v>
      </c>
      <c r="O14" s="29">
        <f t="shared" si="0"/>
        <v>62.272262333333352</v>
      </c>
      <c r="P14" s="31">
        <f t="shared" si="1"/>
        <v>152353.79419073305</v>
      </c>
    </row>
    <row r="15" spans="1:18" x14ac:dyDescent="0.3">
      <c r="A15" s="42"/>
      <c r="B15" s="9" t="s">
        <v>11</v>
      </c>
      <c r="C15" s="15">
        <v>7.3702899999999998</v>
      </c>
      <c r="D15" s="2">
        <v>26.220099999999999</v>
      </c>
      <c r="E15" s="2">
        <v>12.6745</v>
      </c>
      <c r="F15" s="2">
        <v>7.4334199999999999</v>
      </c>
      <c r="G15" s="2">
        <v>4.1247199999999999</v>
      </c>
      <c r="H15" s="2">
        <v>2.6906099999999999</v>
      </c>
      <c r="I15" s="2">
        <v>1.6691800000000001</v>
      </c>
      <c r="J15" s="2">
        <v>1.03041</v>
      </c>
      <c r="K15" s="2">
        <v>0.84787900000000005</v>
      </c>
      <c r="L15" s="2">
        <v>0.95835800000000004</v>
      </c>
      <c r="M15" s="2">
        <v>1.40564</v>
      </c>
      <c r="N15" s="3">
        <v>2.14249</v>
      </c>
      <c r="O15" s="29">
        <f t="shared" si="0"/>
        <v>5.7139664166666675</v>
      </c>
      <c r="P15" s="31">
        <f t="shared" si="1"/>
        <v>13979.650503103776</v>
      </c>
    </row>
    <row r="16" spans="1:18" x14ac:dyDescent="0.3">
      <c r="A16" s="42"/>
      <c r="B16" s="9" t="s">
        <v>27</v>
      </c>
      <c r="C16" s="15">
        <v>109.46769999999999</v>
      </c>
      <c r="D16" s="2">
        <v>48.571429999999999</v>
      </c>
      <c r="E16" s="2">
        <v>59.290320000000001</v>
      </c>
      <c r="F16" s="2">
        <v>60.8</v>
      </c>
      <c r="G16" s="2">
        <v>49.516129999999997</v>
      </c>
      <c r="H16" s="2">
        <v>22.433330000000002</v>
      </c>
      <c r="I16" s="2">
        <v>13.25</v>
      </c>
      <c r="J16" s="2">
        <v>9.5725809999999996</v>
      </c>
      <c r="K16" s="2">
        <v>8.4716670000000001</v>
      </c>
      <c r="L16" s="2">
        <v>6.9290320000000003</v>
      </c>
      <c r="M16" s="2">
        <v>18.805</v>
      </c>
      <c r="N16" s="3">
        <v>134.8065</v>
      </c>
      <c r="O16" s="29">
        <f t="shared" si="0"/>
        <v>45.159474166666676</v>
      </c>
      <c r="P16" s="31">
        <f t="shared" si="1"/>
        <v>110486.06514600948</v>
      </c>
    </row>
    <row r="17" spans="1:16" x14ac:dyDescent="0.3">
      <c r="A17" s="36" t="s">
        <v>29</v>
      </c>
      <c r="B17" s="27" t="s">
        <v>12</v>
      </c>
      <c r="C17" s="23">
        <v>331.173</v>
      </c>
      <c r="D17" s="24">
        <v>490.44880000000001</v>
      </c>
      <c r="E17" s="24">
        <v>343.92380000000003</v>
      </c>
      <c r="F17" s="24">
        <v>166.0573</v>
      </c>
      <c r="G17" s="24">
        <v>82.594430000000003</v>
      </c>
      <c r="H17" s="24">
        <v>35.589550000000003</v>
      </c>
      <c r="I17" s="24">
        <v>11.707269999999999</v>
      </c>
      <c r="J17" s="24">
        <v>2.8074189999999999</v>
      </c>
      <c r="K17" s="24">
        <v>1.7896970000000001</v>
      </c>
      <c r="L17" s="24">
        <v>2.3403230000000002</v>
      </c>
      <c r="M17" s="24">
        <v>4.5700909999999997</v>
      </c>
      <c r="N17" s="25">
        <v>73.297359999999998</v>
      </c>
      <c r="O17" s="28">
        <f t="shared" si="0"/>
        <v>128.85825333333332</v>
      </c>
      <c r="P17" s="31">
        <f t="shared" si="1"/>
        <v>315261.45144746552</v>
      </c>
    </row>
    <row r="18" spans="1:16" x14ac:dyDescent="0.3">
      <c r="A18" s="37"/>
      <c r="B18" s="10" t="s">
        <v>13</v>
      </c>
      <c r="C18" s="16">
        <v>334.8032</v>
      </c>
      <c r="D18" s="4">
        <v>461.55799999999999</v>
      </c>
      <c r="E18" s="4">
        <v>296.41640000000001</v>
      </c>
      <c r="F18" s="4">
        <v>141.0455</v>
      </c>
      <c r="G18" s="4">
        <v>75.360699999999994</v>
      </c>
      <c r="H18" s="4">
        <v>37.866970000000002</v>
      </c>
      <c r="I18" s="4">
        <v>17.365690000000001</v>
      </c>
      <c r="J18" s="4">
        <v>9.1302050000000001</v>
      </c>
      <c r="K18" s="4">
        <v>7.7806059999999997</v>
      </c>
      <c r="L18" s="4">
        <v>7.6480940000000004</v>
      </c>
      <c r="M18" s="4">
        <v>14.493029999999999</v>
      </c>
      <c r="N18" s="5">
        <v>81.087389999999999</v>
      </c>
      <c r="O18" s="30">
        <f t="shared" si="0"/>
        <v>123.71298208333333</v>
      </c>
      <c r="P18" s="31">
        <f t="shared" si="1"/>
        <v>302673.15663200017</v>
      </c>
    </row>
    <row r="19" spans="1:16" x14ac:dyDescent="0.3">
      <c r="B19" s="6" t="s">
        <v>30</v>
      </c>
      <c r="C19" s="11">
        <f>AVERAGE(C4:C18)</f>
        <v>114.30545866666668</v>
      </c>
      <c r="D19" s="14">
        <f t="shared" ref="D19:N19" si="2">AVERAGE(D4:D18)</f>
        <v>161.19860666666668</v>
      </c>
      <c r="E19" s="11">
        <f t="shared" si="2"/>
        <v>109.48132533333333</v>
      </c>
      <c r="F19" s="11">
        <f t="shared" si="2"/>
        <v>57.310722000000005</v>
      </c>
      <c r="G19" s="11">
        <f t="shared" si="2"/>
        <v>31.593491400000001</v>
      </c>
      <c r="H19" s="11">
        <f t="shared" si="2"/>
        <v>14.653815760000002</v>
      </c>
      <c r="I19" s="11">
        <f t="shared" si="2"/>
        <v>6.0690023599999998</v>
      </c>
      <c r="J19" s="11">
        <f t="shared" si="2"/>
        <v>2.8789730826666671</v>
      </c>
      <c r="K19" s="14">
        <f t="shared" si="2"/>
        <v>2.2903217300000001</v>
      </c>
      <c r="L19" s="11">
        <f t="shared" si="2"/>
        <v>2.2627034713333334</v>
      </c>
      <c r="M19" s="11">
        <f t="shared" si="2"/>
        <v>4.7827283866666663</v>
      </c>
      <c r="N19" s="12">
        <f t="shared" si="2"/>
        <v>37.040536666666668</v>
      </c>
    </row>
    <row r="22" spans="1:16" x14ac:dyDescent="0.3">
      <c r="B22" s="38" t="s">
        <v>32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0"/>
    </row>
    <row r="23" spans="1:16" x14ac:dyDescent="0.3">
      <c r="B23" s="17" t="s">
        <v>26</v>
      </c>
      <c r="C23" s="18" t="s">
        <v>14</v>
      </c>
      <c r="D23" s="19" t="s">
        <v>15</v>
      </c>
      <c r="E23" s="19" t="s">
        <v>16</v>
      </c>
      <c r="F23" s="19" t="s">
        <v>17</v>
      </c>
      <c r="G23" s="19" t="s">
        <v>18</v>
      </c>
      <c r="H23" s="19" t="s">
        <v>19</v>
      </c>
      <c r="I23" s="19" t="s">
        <v>20</v>
      </c>
      <c r="J23" s="19" t="s">
        <v>21</v>
      </c>
      <c r="K23" s="19" t="s">
        <v>23</v>
      </c>
      <c r="L23" s="19" t="s">
        <v>22</v>
      </c>
      <c r="M23" s="19" t="s">
        <v>24</v>
      </c>
      <c r="N23" s="20" t="s">
        <v>25</v>
      </c>
    </row>
    <row r="24" spans="1:16" x14ac:dyDescent="0.3">
      <c r="A24" s="41" t="s">
        <v>28</v>
      </c>
      <c r="B24" s="21" t="s">
        <v>0</v>
      </c>
      <c r="C24" s="23"/>
      <c r="D24" s="24">
        <v>32.627459999999999</v>
      </c>
      <c r="E24" s="24">
        <v>27.433050000000001</v>
      </c>
      <c r="F24" s="24"/>
      <c r="G24" s="24"/>
      <c r="H24" s="24"/>
      <c r="I24" s="24"/>
      <c r="J24" s="24"/>
      <c r="K24" s="24">
        <v>0.1137576</v>
      </c>
      <c r="L24" s="24">
        <v>0.17038120000000001</v>
      </c>
      <c r="M24" s="24"/>
      <c r="N24" s="25"/>
    </row>
    <row r="25" spans="1:16" x14ac:dyDescent="0.3">
      <c r="A25" s="42"/>
      <c r="B25" s="21" t="s">
        <v>1</v>
      </c>
      <c r="C25" s="15">
        <v>42.705159999999999</v>
      </c>
      <c r="D25" s="2">
        <v>59.956110000000002</v>
      </c>
      <c r="E25" s="2"/>
      <c r="F25" s="2"/>
      <c r="G25" s="2"/>
      <c r="H25" s="2"/>
      <c r="I25" s="2"/>
      <c r="J25" s="2"/>
      <c r="K25" s="2">
        <v>0.27581820000000001</v>
      </c>
      <c r="L25" s="2">
        <v>0.4206452</v>
      </c>
      <c r="M25" s="2"/>
      <c r="N25" s="3"/>
    </row>
    <row r="26" spans="1:16" x14ac:dyDescent="0.3">
      <c r="A26" s="42"/>
      <c r="B26" s="21" t="s">
        <v>2</v>
      </c>
      <c r="C26" s="15">
        <v>357.63549999999998</v>
      </c>
      <c r="D26" s="2">
        <v>475.19580000000002</v>
      </c>
      <c r="E26" s="2"/>
      <c r="F26" s="2"/>
      <c r="G26" s="2"/>
      <c r="H26" s="2"/>
      <c r="I26" s="2"/>
      <c r="J26" s="2"/>
      <c r="K26" s="2">
        <v>6.4278789999999999</v>
      </c>
      <c r="L26" s="2">
        <v>6.5443110000000004</v>
      </c>
      <c r="M26" s="2"/>
      <c r="N26" s="3"/>
    </row>
    <row r="27" spans="1:16" x14ac:dyDescent="0.3">
      <c r="A27" s="42"/>
      <c r="B27" s="21" t="s">
        <v>3</v>
      </c>
      <c r="C27" s="15">
        <v>29.800229999999999</v>
      </c>
      <c r="D27" s="2">
        <v>44.73057</v>
      </c>
      <c r="E27" s="2"/>
      <c r="F27" s="2"/>
      <c r="G27" s="2"/>
      <c r="H27" s="2"/>
      <c r="I27" s="2"/>
      <c r="J27" s="2"/>
      <c r="K27" s="2">
        <v>0</v>
      </c>
      <c r="L27" s="2">
        <v>0</v>
      </c>
      <c r="M27" s="2"/>
      <c r="N27" s="3"/>
    </row>
    <row r="28" spans="1:16" x14ac:dyDescent="0.3">
      <c r="A28" s="42"/>
      <c r="B28" s="21" t="s">
        <v>4</v>
      </c>
      <c r="C28" s="15">
        <v>8.5403230000000008</v>
      </c>
      <c r="D28" s="2"/>
      <c r="E28" s="2"/>
      <c r="F28" s="2"/>
      <c r="G28" s="2"/>
      <c r="H28" s="2"/>
      <c r="I28" s="2"/>
      <c r="J28" s="2"/>
      <c r="K28" s="2">
        <v>0</v>
      </c>
      <c r="L28" s="2">
        <v>0</v>
      </c>
      <c r="M28" s="2"/>
      <c r="N28" s="3">
        <v>13.892099999999999</v>
      </c>
    </row>
    <row r="29" spans="1:16" x14ac:dyDescent="0.3">
      <c r="A29" s="42"/>
      <c r="B29" s="21" t="s">
        <v>5</v>
      </c>
      <c r="C29" s="15">
        <v>344.62819999999999</v>
      </c>
      <c r="D29" s="2">
        <v>524.94380000000001</v>
      </c>
      <c r="E29" s="2"/>
      <c r="F29" s="2"/>
      <c r="G29" s="2"/>
      <c r="H29" s="2"/>
      <c r="I29" s="2"/>
      <c r="J29" s="2"/>
      <c r="K29" s="2">
        <v>0.62057580000000001</v>
      </c>
      <c r="L29" s="2">
        <v>0.98395889999999997</v>
      </c>
      <c r="M29" s="2"/>
      <c r="N29" s="3"/>
    </row>
    <row r="30" spans="1:16" x14ac:dyDescent="0.3">
      <c r="A30" s="42"/>
      <c r="B30" s="21" t="s">
        <v>6</v>
      </c>
      <c r="C30" s="15"/>
      <c r="D30" s="2">
        <v>4.9332070000000003</v>
      </c>
      <c r="E30" s="2">
        <v>3.0461610000000001</v>
      </c>
      <c r="F30" s="2"/>
      <c r="G30" s="2"/>
      <c r="H30" s="2"/>
      <c r="I30" s="2"/>
      <c r="J30" s="2"/>
      <c r="K30" s="2">
        <v>0</v>
      </c>
      <c r="L30" s="2">
        <v>0</v>
      </c>
      <c r="M30" s="2"/>
      <c r="N30" s="3"/>
    </row>
    <row r="31" spans="1:16" x14ac:dyDescent="0.3">
      <c r="A31" s="42"/>
      <c r="B31" s="21" t="s">
        <v>7</v>
      </c>
      <c r="C31" s="15">
        <v>25.667359999999999</v>
      </c>
      <c r="D31" s="2">
        <v>31.280670000000001</v>
      </c>
      <c r="E31" s="2"/>
      <c r="F31" s="2"/>
      <c r="G31" s="2"/>
      <c r="H31" s="2"/>
      <c r="I31" s="2"/>
      <c r="J31" s="2"/>
      <c r="K31" s="2">
        <v>0.1954545</v>
      </c>
      <c r="L31" s="2">
        <v>0.23187679999999999</v>
      </c>
      <c r="M31" s="2"/>
      <c r="N31" s="3"/>
    </row>
    <row r="32" spans="1:16" x14ac:dyDescent="0.3">
      <c r="A32" s="42"/>
      <c r="B32" s="21" t="s">
        <v>8</v>
      </c>
      <c r="C32" s="15"/>
      <c r="D32" s="2">
        <v>8.813288</v>
      </c>
      <c r="E32" s="2">
        <v>4.5173230000000002</v>
      </c>
      <c r="F32" s="2"/>
      <c r="G32" s="2"/>
      <c r="H32" s="2"/>
      <c r="I32" s="2"/>
      <c r="J32" s="2"/>
      <c r="K32" s="2">
        <v>2.0666669999999999E-3</v>
      </c>
      <c r="L32" s="2">
        <v>1.2258060000000001E-3</v>
      </c>
      <c r="M32" s="2"/>
      <c r="N32" s="3"/>
    </row>
    <row r="33" spans="1:14" x14ac:dyDescent="0.3">
      <c r="A33" s="42"/>
      <c r="B33" s="21" t="s">
        <v>9</v>
      </c>
      <c r="C33" s="15">
        <v>5.4440759999999999</v>
      </c>
      <c r="D33" s="2">
        <v>11.782249999999999</v>
      </c>
      <c r="E33" s="2"/>
      <c r="F33" s="2"/>
      <c r="G33" s="2"/>
      <c r="H33" s="2"/>
      <c r="I33" s="2"/>
      <c r="J33" s="2"/>
      <c r="K33" s="2">
        <v>1.545455E-3</v>
      </c>
      <c r="L33" s="2">
        <v>2.3753670000000002E-3</v>
      </c>
      <c r="M33" s="2"/>
      <c r="N33" s="3"/>
    </row>
    <row r="34" spans="1:14" x14ac:dyDescent="0.3">
      <c r="A34" s="42"/>
      <c r="B34" s="21" t="s">
        <v>10</v>
      </c>
      <c r="C34" s="15"/>
      <c r="D34" s="2">
        <v>192.47640000000001</v>
      </c>
      <c r="E34" s="2">
        <v>143.88939999999999</v>
      </c>
      <c r="F34" s="2"/>
      <c r="G34" s="2"/>
      <c r="H34" s="2"/>
      <c r="I34" s="2"/>
      <c r="J34" s="2"/>
      <c r="K34" s="2">
        <v>7.8278790000000003</v>
      </c>
      <c r="L34" s="2">
        <v>7.7099710000000004</v>
      </c>
      <c r="M34" s="2"/>
      <c r="N34" s="3"/>
    </row>
    <row r="35" spans="1:14" x14ac:dyDescent="0.3">
      <c r="A35" s="42"/>
      <c r="B35" s="21" t="s">
        <v>11</v>
      </c>
      <c r="C35" s="15"/>
      <c r="D35" s="2">
        <v>26.220120000000001</v>
      </c>
      <c r="E35" s="2">
        <v>12.67449</v>
      </c>
      <c r="F35" s="2"/>
      <c r="G35" s="2"/>
      <c r="H35" s="2"/>
      <c r="I35" s="2"/>
      <c r="J35" s="2"/>
      <c r="K35" s="2">
        <v>0.84787880000000004</v>
      </c>
      <c r="L35" s="2">
        <v>0.95835780000000004</v>
      </c>
      <c r="M35" s="2"/>
      <c r="N35" s="3"/>
    </row>
    <row r="36" spans="1:14" x14ac:dyDescent="0.3">
      <c r="A36" s="42"/>
      <c r="B36" s="21" t="s">
        <v>27</v>
      </c>
      <c r="C36" s="15">
        <v>109.46769999999999</v>
      </c>
      <c r="D36" s="2"/>
      <c r="E36" s="2"/>
      <c r="F36" s="2"/>
      <c r="G36" s="2"/>
      <c r="H36" s="2"/>
      <c r="I36" s="2"/>
      <c r="J36" s="2"/>
      <c r="K36" s="2">
        <v>8.4716670000000001</v>
      </c>
      <c r="L36" s="2">
        <v>6.9290320000000003</v>
      </c>
      <c r="M36" s="2"/>
      <c r="N36" s="3">
        <v>134.8065</v>
      </c>
    </row>
    <row r="37" spans="1:14" x14ac:dyDescent="0.3">
      <c r="A37" s="36" t="s">
        <v>29</v>
      </c>
      <c r="B37" s="26" t="s">
        <v>12</v>
      </c>
      <c r="C37" s="23"/>
      <c r="D37" s="24">
        <v>490.44880000000001</v>
      </c>
      <c r="E37" s="24">
        <v>343.92380000000003</v>
      </c>
      <c r="F37" s="24"/>
      <c r="G37" s="24"/>
      <c r="H37" s="24"/>
      <c r="I37" s="24"/>
      <c r="J37" s="24"/>
      <c r="K37" s="24">
        <v>1.7896970000000001</v>
      </c>
      <c r="L37" s="24">
        <v>2.3403230000000002</v>
      </c>
      <c r="M37" s="24"/>
      <c r="N37" s="25"/>
    </row>
    <row r="38" spans="1:14" x14ac:dyDescent="0.3">
      <c r="A38" s="37"/>
      <c r="B38" s="22" t="s">
        <v>13</v>
      </c>
      <c r="C38" s="16">
        <v>334.8032</v>
      </c>
      <c r="D38" s="4">
        <v>461.55799999999999</v>
      </c>
      <c r="E38" s="4"/>
      <c r="F38" s="4"/>
      <c r="G38" s="4"/>
      <c r="H38" s="4"/>
      <c r="I38" s="4"/>
      <c r="J38" s="4"/>
      <c r="K38" s="4">
        <v>7.7806059999999997</v>
      </c>
      <c r="L38" s="4">
        <v>7.6480940000000004</v>
      </c>
      <c r="M38" s="4"/>
      <c r="N38" s="5"/>
    </row>
  </sheetData>
  <mergeCells count="6">
    <mergeCell ref="B2:O2"/>
    <mergeCell ref="A37:A38"/>
    <mergeCell ref="B22:N22"/>
    <mergeCell ref="A4:A16"/>
    <mergeCell ref="A17:A18"/>
    <mergeCell ref="A24:A3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tabSelected="1" workbookViewId="0">
      <selection activeCell="B2" sqref="B2"/>
    </sheetView>
  </sheetViews>
  <sheetFormatPr defaultRowHeight="15.6" x14ac:dyDescent="0.3"/>
  <cols>
    <col min="2" max="2" width="23.796875" bestFit="1" customWidth="1"/>
    <col min="3" max="3" width="25.69921875" bestFit="1" customWidth="1"/>
    <col min="4" max="4" width="21.296875" bestFit="1" customWidth="1"/>
    <col min="5" max="5" width="25.5" bestFit="1" customWidth="1"/>
    <col min="6" max="6" width="8.09765625" customWidth="1"/>
    <col min="7" max="7" width="22.69921875" bestFit="1" customWidth="1"/>
    <col min="8" max="8" width="7.296875" customWidth="1"/>
    <col min="9" max="9" width="18" customWidth="1"/>
    <col min="10" max="11" width="10.3984375" bestFit="1" customWidth="1"/>
    <col min="12" max="12" width="14.8984375" bestFit="1" customWidth="1"/>
    <col min="13" max="13" width="15.59765625" bestFit="1" customWidth="1"/>
    <col min="14" max="14" width="16.09765625" bestFit="1" customWidth="1"/>
  </cols>
  <sheetData>
    <row r="1" spans="2:14" x14ac:dyDescent="0.3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42</v>
      </c>
      <c r="I1" t="s">
        <v>43</v>
      </c>
      <c r="J1" t="s">
        <v>41</v>
      </c>
      <c r="K1" t="s">
        <v>44</v>
      </c>
      <c r="L1" t="s">
        <v>45</v>
      </c>
      <c r="M1" t="s">
        <v>46</v>
      </c>
      <c r="N1" t="s">
        <v>47</v>
      </c>
    </row>
    <row r="2" spans="2:14" x14ac:dyDescent="0.3">
      <c r="B2">
        <v>322817.75113293371</v>
      </c>
      <c r="C2" s="32">
        <v>24074.303368200195</v>
      </c>
      <c r="D2">
        <v>0.35299999999999998</v>
      </c>
      <c r="E2">
        <v>11100</v>
      </c>
      <c r="F2">
        <f>100*100</f>
        <v>10000</v>
      </c>
      <c r="G2">
        <f>D2*E2*F2</f>
        <v>39183000</v>
      </c>
      <c r="H2">
        <f>G2*0.85/365</f>
        <v>91248.082191780821</v>
      </c>
      <c r="I2">
        <v>1279516.6399999999</v>
      </c>
      <c r="J2" s="31">
        <v>104541.09239999999</v>
      </c>
      <c r="K2" s="31">
        <f>J2/I2</f>
        <v>8.1703581752559318E-2</v>
      </c>
      <c r="L2" s="31">
        <f>J2-C2</f>
        <v>80466.789031799795</v>
      </c>
      <c r="M2" s="31">
        <f>L2/G2</f>
        <v>2.0536148082535739E-3</v>
      </c>
      <c r="N2" s="31">
        <f>M2*365</f>
        <v>0.74956940501255453</v>
      </c>
    </row>
    <row r="5" spans="2:14" x14ac:dyDescent="0.3">
      <c r="J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Streamflow_Averages_1992_2003</vt:lpstr>
      <vt:lpstr>baseflow GWET calcs</vt:lpstr>
    </vt:vector>
  </TitlesOfParts>
  <Company>Right on Q Hydrogeology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Niswonger, Richard</cp:lastModifiedBy>
  <dcterms:created xsi:type="dcterms:W3CDTF">2016-10-31T23:58:39Z</dcterms:created>
  <dcterms:modified xsi:type="dcterms:W3CDTF">2017-04-13T22:04:48Z</dcterms:modified>
</cp:coreProperties>
</file>