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work\projects\russian_river\model\RR_GSFLOW\GSFLOW\checks\check_obs_wells\"/>
    </mc:Choice>
  </mc:AlternateContent>
  <xr:revisionPtr revIDLastSave="0" documentId="13_ncr:1_{373DDB66-CCFE-4D5B-83FE-3C1D6914156F}" xr6:coauthVersionLast="46" xr6:coauthVersionMax="46" xr10:uidLastSave="{00000000-0000-0000-0000-000000000000}"/>
  <bookViews>
    <workbookView xWindow="15" yWindow="15" windowWidth="30600" windowHeight="19440" xr2:uid="{F216C39F-2B15-4258-B2F7-FCEE9508423B}"/>
  </bookViews>
  <sheets>
    <sheet name="well error &gt; 10 m" sheetId="1" r:id="rId1"/>
    <sheet name="overal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3" i="1" l="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2" i="1"/>
  <c r="AG3" i="1"/>
  <c r="AI3" i="1"/>
  <c r="AG4" i="1"/>
  <c r="AI4" i="1"/>
  <c r="AG5" i="1"/>
  <c r="AI5" i="1"/>
  <c r="AG6" i="1"/>
  <c r="AI6" i="1"/>
  <c r="AG7" i="1"/>
  <c r="AI7" i="1"/>
  <c r="AG8" i="1"/>
  <c r="AI8" i="1"/>
  <c r="AG9" i="1"/>
  <c r="AI9" i="1"/>
  <c r="AG10" i="1"/>
  <c r="AI10" i="1"/>
  <c r="AG11" i="1"/>
  <c r="AI11" i="1"/>
  <c r="AG12" i="1"/>
  <c r="AI12" i="1"/>
  <c r="AG13" i="1"/>
  <c r="AI13" i="1"/>
  <c r="AG14" i="1"/>
  <c r="AI14" i="1"/>
  <c r="AG15" i="1"/>
  <c r="AI15" i="1"/>
  <c r="AG16" i="1"/>
  <c r="AI16" i="1"/>
  <c r="AG17" i="1"/>
  <c r="AI17" i="1"/>
  <c r="AG18" i="1"/>
  <c r="AI18" i="1"/>
  <c r="AG19" i="1"/>
  <c r="AI19" i="1"/>
  <c r="AG20" i="1"/>
  <c r="AI20" i="1"/>
  <c r="AG21" i="1"/>
  <c r="AI21" i="1"/>
  <c r="AG22" i="1"/>
  <c r="AI22" i="1"/>
  <c r="AG23" i="1"/>
  <c r="AI23" i="1"/>
  <c r="AG24" i="1"/>
  <c r="AI24" i="1"/>
  <c r="AI25" i="1"/>
  <c r="AG26" i="1"/>
  <c r="AI26" i="1"/>
  <c r="AG27" i="1"/>
  <c r="AI27" i="1"/>
  <c r="AG28" i="1"/>
  <c r="AI28" i="1"/>
  <c r="AG29" i="1"/>
  <c r="AI29" i="1"/>
  <c r="AG30" i="1"/>
  <c r="AI30" i="1"/>
  <c r="AG31" i="1"/>
  <c r="AI31" i="1"/>
  <c r="AG32" i="1"/>
  <c r="AI32" i="1"/>
  <c r="AG33" i="1"/>
  <c r="AI33" i="1"/>
  <c r="AG34" i="1"/>
  <c r="AI34" i="1"/>
  <c r="AG35" i="1"/>
  <c r="AI35" i="1"/>
  <c r="AG36" i="1"/>
  <c r="AI36" i="1"/>
  <c r="AI2" i="1"/>
  <c r="AG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Y3" i="1"/>
  <c r="Y4" i="1"/>
  <c r="Y5" i="1"/>
  <c r="Y6" i="1"/>
  <c r="Y7" i="1"/>
  <c r="Y8" i="1"/>
  <c r="Y9" i="1"/>
  <c r="Y10" i="1"/>
  <c r="Y11" i="1"/>
  <c r="AD11" i="1" s="1"/>
  <c r="Y12" i="1"/>
  <c r="Y13" i="1"/>
  <c r="Y14" i="1"/>
  <c r="Y15" i="1"/>
  <c r="AD15" i="1" s="1"/>
  <c r="Y16" i="1"/>
  <c r="Y17" i="1"/>
  <c r="Y18" i="1"/>
  <c r="Y19" i="1"/>
  <c r="Y20" i="1"/>
  <c r="Y21" i="1"/>
  <c r="Y22" i="1"/>
  <c r="Y23" i="1"/>
  <c r="Y24" i="1"/>
  <c r="AD24" i="1" s="1"/>
  <c r="Y25" i="1"/>
  <c r="Y26" i="1"/>
  <c r="Y27" i="1"/>
  <c r="Y28" i="1"/>
  <c r="Y29" i="1"/>
  <c r="Y30" i="1"/>
  <c r="Y31" i="1"/>
  <c r="Y32" i="1"/>
  <c r="Y33" i="1"/>
  <c r="Y34" i="1"/>
  <c r="Y35" i="1"/>
  <c r="Y36" i="1"/>
  <c r="AF2" i="1"/>
  <c r="AE2" i="1"/>
  <c r="AD18" i="1"/>
  <c r="AD19" i="1"/>
  <c r="AD20" i="1"/>
  <c r="AD27" i="1"/>
  <c r="AD30" i="1"/>
  <c r="AD31" i="1"/>
  <c r="AD32" i="1"/>
  <c r="AD2" i="1"/>
  <c r="AD21" i="1"/>
  <c r="AD22" i="1"/>
  <c r="AD33" i="1"/>
  <c r="AD34" i="1"/>
  <c r="Y2" i="1"/>
  <c r="Z2" i="1"/>
  <c r="AA3" i="1"/>
  <c r="AB3" i="1"/>
  <c r="AC3" i="1"/>
  <c r="AA4" i="1"/>
  <c r="AB4" i="1"/>
  <c r="AC4" i="1"/>
  <c r="AA5" i="1"/>
  <c r="AB5" i="1"/>
  <c r="AC5" i="1"/>
  <c r="AA6" i="1"/>
  <c r="AB6" i="1"/>
  <c r="AC6" i="1"/>
  <c r="AA7" i="1"/>
  <c r="AB7" i="1"/>
  <c r="AC7" i="1"/>
  <c r="AA8" i="1"/>
  <c r="AB8" i="1"/>
  <c r="AC8" i="1"/>
  <c r="AA9" i="1"/>
  <c r="AB9" i="1"/>
  <c r="AC9" i="1"/>
  <c r="AA10" i="1"/>
  <c r="AB10" i="1"/>
  <c r="AC10" i="1"/>
  <c r="AA11" i="1"/>
  <c r="AB11" i="1"/>
  <c r="AC11" i="1"/>
  <c r="AA12" i="1"/>
  <c r="AB12" i="1"/>
  <c r="AC12" i="1"/>
  <c r="AA13" i="1"/>
  <c r="AB13" i="1"/>
  <c r="AC13" i="1"/>
  <c r="AA14" i="1"/>
  <c r="AB14" i="1"/>
  <c r="AC14" i="1"/>
  <c r="AA15" i="1"/>
  <c r="AB15" i="1"/>
  <c r="AC15" i="1"/>
  <c r="AA16" i="1"/>
  <c r="AB16" i="1"/>
  <c r="AC16" i="1"/>
  <c r="AA17" i="1"/>
  <c r="AB17" i="1"/>
  <c r="AC17" i="1"/>
  <c r="AA18" i="1"/>
  <c r="AB18" i="1"/>
  <c r="AC18" i="1"/>
  <c r="AA19" i="1"/>
  <c r="AB19" i="1"/>
  <c r="AC19" i="1"/>
  <c r="AA20" i="1"/>
  <c r="AB20" i="1"/>
  <c r="AC20" i="1"/>
  <c r="AA21" i="1"/>
  <c r="AB21" i="1"/>
  <c r="AC21" i="1"/>
  <c r="AA22" i="1"/>
  <c r="AB22" i="1"/>
  <c r="AC22" i="1"/>
  <c r="AA23" i="1"/>
  <c r="AB23" i="1"/>
  <c r="AC23" i="1"/>
  <c r="AA24" i="1"/>
  <c r="AB24" i="1"/>
  <c r="AC24" i="1"/>
  <c r="AA25" i="1"/>
  <c r="AG25" i="1" s="1"/>
  <c r="AB25" i="1"/>
  <c r="AC25" i="1"/>
  <c r="AA26" i="1"/>
  <c r="AB26" i="1"/>
  <c r="AC26" i="1"/>
  <c r="AA27" i="1"/>
  <c r="AB27" i="1"/>
  <c r="AC27" i="1"/>
  <c r="AA28" i="1"/>
  <c r="AB28" i="1"/>
  <c r="AC28" i="1"/>
  <c r="AA29" i="1"/>
  <c r="AB29" i="1"/>
  <c r="AC29" i="1"/>
  <c r="AA30" i="1"/>
  <c r="AB30" i="1"/>
  <c r="AC30" i="1"/>
  <c r="AA31" i="1"/>
  <c r="AB31" i="1"/>
  <c r="AC31" i="1"/>
  <c r="AA32" i="1"/>
  <c r="AB32" i="1"/>
  <c r="AC32" i="1"/>
  <c r="AA33" i="1"/>
  <c r="AB33" i="1"/>
  <c r="AC33" i="1"/>
  <c r="AA34" i="1"/>
  <c r="AB34" i="1"/>
  <c r="AC34" i="1"/>
  <c r="AA35" i="1"/>
  <c r="AB35" i="1"/>
  <c r="AC35" i="1"/>
  <c r="AA36" i="1"/>
  <c r="AB36" i="1"/>
  <c r="AC36" i="1"/>
  <c r="AC2" i="1"/>
  <c r="AB2" i="1"/>
  <c r="AA2" i="1"/>
  <c r="AD36" i="1" l="1"/>
  <c r="AD29" i="1"/>
  <c r="AD17" i="1"/>
  <c r="AD28" i="1"/>
  <c r="AD16" i="1"/>
  <c r="AD26" i="1"/>
  <c r="AD14" i="1"/>
  <c r="AD25" i="1"/>
  <c r="AD13" i="1"/>
  <c r="AD35" i="1"/>
  <c r="AD23" i="1"/>
  <c r="AD9" i="1"/>
  <c r="AD6" i="1"/>
  <c r="AD3" i="1"/>
  <c r="AD12" i="1"/>
  <c r="AD10" i="1"/>
  <c r="AD8" i="1"/>
  <c r="AD7" i="1"/>
  <c r="AD5" i="1"/>
  <c r="AD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tc={2ED5C53F-6F29-4C33-AB45-F252055AD4EE}</author>
    <author>tc={B27C5FC4-0E1D-454C-9B9E-91A8EE5E368F}</author>
    <author>tc={3166750C-85BF-4E3C-AB30-ED796A2C3189}</author>
    <author>tc={4DD9137F-7418-4122-8ABF-3DEA9876AA3D}</author>
    <author>tc={F3F0A2FD-6616-49BF-BAB6-F448C2AD0F71}</author>
    <author>tc={111F0E4E-B1A0-473F-B816-2796502FA60C}</author>
    <author>tc={FD18D2EE-20D0-4546-A476-C1CCAACD1EC5}</author>
  </authors>
  <commentList>
    <comment ref="K1" authorId="0" shapeId="0" xr:uid="{2ED5C53F-6F29-4C33-AB45-F252055AD4EE}">
      <text>
        <t>[Threaded comment]
Your version of Excel allows you to read this threaded comment; however, any edits to it will get removed if the file is opened in a newer version of Excel. Learn more: https://go.microsoft.com/fwlink/?linkid=870924
Comment:
    from geologic framework shapefile</t>
      </text>
    </comment>
    <comment ref="Z1" authorId="1" shapeId="0" xr:uid="{B27C5FC4-0E1D-454C-9B9E-91A8EE5E368F}">
      <text>
        <t>[Threaded comment]
Your version of Excel allows you to read this threaded comment; however, any edits to it will get removed if the file is opened in a newer version of Excel. Learn more: https://go.microsoft.com/fwlink/?linkid=870924
Comment:
    calculated from water level data shapefile</t>
      </text>
    </comment>
    <comment ref="AD1" authorId="2" shapeId="0" xr:uid="{3166750C-85BF-4E3C-AB30-ED796A2C3189}">
      <text>
        <t>[Threaded comment]
Your version of Excel allows you to read this threaded comment; however, any edits to it will get removed if the file is opened in a newer version of Excel. Learn more: https://go.microsoft.com/fwlink/?linkid=870924
Comment:
    calculated from water level data shapefile using land surface elevation</t>
      </text>
    </comment>
    <comment ref="E32" authorId="3" shapeId="0" xr:uid="{4DD9137F-7418-4122-8ABF-3DEA9876AA3D}">
      <text>
        <t>[Threaded comment]
Your version of Excel allows you to read this threaded comment; however, any edits to it will get removed if the file is opened in a newer version of Excel. Learn more: https://go.microsoft.com/fwlink/?linkid=870924
Comment:
    based on the well elevation, shouldn't this well be in layer 1?</t>
      </text>
    </comment>
    <comment ref="F32" authorId="4" shapeId="0" xr:uid="{F3F0A2FD-6616-49BF-BAB6-F448C2AD0F71}">
      <text>
        <t>[Threaded comment]
Your version of Excel allows you to read this threaded comment; however, any edits to it will get removed if the file is opened in a newer version of Excel. Learn more: https://go.microsoft.com/fwlink/?linkid=870924
Comment:
    if it's in layer 1, then this should be channel deposits</t>
      </text>
    </comment>
    <comment ref="E35" authorId="5" shapeId="0" xr:uid="{111F0E4E-B1A0-473F-B816-2796502FA60C}">
      <text>
        <t>[Threaded comment]
Your version of Excel allows you to read this threaded comment; however, any edits to it will get removed if the file is opened in a newer version of Excel. Learn more: https://go.microsoft.com/fwlink/?linkid=870924
Comment:
    Should be in layer 3, based on well elevation.  Also, there is no layer 1 in this grid cell.</t>
      </text>
    </comment>
    <comment ref="F35" authorId="6" shapeId="0" xr:uid="{FD18D2EE-20D0-4546-A476-C1CCAACD1EC5}">
      <text>
        <t>[Threaded comment]
Your version of Excel allows you to read this threaded comment; however, any edits to it will get removed if the file is opened in a newer version of Excel. Learn more: https://go.microsoft.com/fwlink/?linkid=870924
Comment:
    Should be in layer 3 based on well elevation, so should be fractured basement</t>
      </text>
    </comment>
  </commentList>
</comments>
</file>

<file path=xl/sharedStrings.xml><?xml version="1.0" encoding="utf-8"?>
<sst xmlns="http://schemas.openxmlformats.org/spreadsheetml/2006/main" count="510" uniqueCount="228">
  <si>
    <t>HOB ID</t>
  </si>
  <si>
    <t>Well ID</t>
  </si>
  <si>
    <t>Source</t>
  </si>
  <si>
    <t>Top of hill?</t>
  </si>
  <si>
    <t>Next step?</t>
  </si>
  <si>
    <t>HO_142</t>
  </si>
  <si>
    <t>017N012W29E001M</t>
  </si>
  <si>
    <t>NWIS</t>
  </si>
  <si>
    <t>no, floodplain</t>
  </si>
  <si>
    <t>Isolated well?</t>
  </si>
  <si>
    <t>yes</t>
  </si>
  <si>
    <t>Near agriculture?</t>
  </si>
  <si>
    <t>no, on plateau near floodplain</t>
  </si>
  <si>
    <t>HO_151</t>
  </si>
  <si>
    <t>HO_150</t>
  </si>
  <si>
    <t>016N012W06G002M</t>
  </si>
  <si>
    <t>016N012W06G001M</t>
  </si>
  <si>
    <t>HO_162</t>
  </si>
  <si>
    <t>HO_145</t>
  </si>
  <si>
    <t>016N012W08N001M</t>
  </si>
  <si>
    <t>392556N1232312W001</t>
  </si>
  <si>
    <t>DWR</t>
  </si>
  <si>
    <t>HO_139</t>
  </si>
  <si>
    <t>HO_140</t>
  </si>
  <si>
    <t>016N012W17B001M</t>
  </si>
  <si>
    <t>016N012W17B002M</t>
  </si>
  <si>
    <t>no</t>
  </si>
  <si>
    <t>HO_158</t>
  </si>
  <si>
    <t>HO_159</t>
  </si>
  <si>
    <t>HO_160</t>
  </si>
  <si>
    <t>392455N1231977W001 ?</t>
  </si>
  <si>
    <t>392455N1231977W002 ?</t>
  </si>
  <si>
    <t>392455N1231977W003 ?</t>
  </si>
  <si>
    <t>no, in floodplain</t>
  </si>
  <si>
    <t>no, in well cluster</t>
  </si>
  <si>
    <t>HO_128</t>
  </si>
  <si>
    <t>016N012W16C001M</t>
  </si>
  <si>
    <t>HO_125</t>
  </si>
  <si>
    <t>no, on a hillslope</t>
  </si>
  <si>
    <t>016N012W15C001M</t>
  </si>
  <si>
    <t>HO_123</t>
  </si>
  <si>
    <t>016N012W15B002M</t>
  </si>
  <si>
    <t>HO_122</t>
  </si>
  <si>
    <t>016N012W15B001M</t>
  </si>
  <si>
    <t>no, on plateau</t>
  </si>
  <si>
    <t>HO_130</t>
  </si>
  <si>
    <t>016N012W16N002M</t>
  </si>
  <si>
    <t>HO_155</t>
  </si>
  <si>
    <t>HO_156</t>
  </si>
  <si>
    <t>HO_157</t>
  </si>
  <si>
    <t>391918N1232003W001 ?</t>
  </si>
  <si>
    <t>391918N1232003W002 ?</t>
  </si>
  <si>
    <t>391918N1232003W003 ?</t>
  </si>
  <si>
    <t>no, four wells in one grid cell</t>
  </si>
  <si>
    <t>HO_73</t>
  </si>
  <si>
    <t>HO_80</t>
  </si>
  <si>
    <t>013N011W15H001M</t>
  </si>
  <si>
    <t>013N011W15B001M</t>
  </si>
  <si>
    <t>no, two wells in one grid cell, in well cluster</t>
  </si>
  <si>
    <t>HO_76</t>
  </si>
  <si>
    <t>013N011W15G001M</t>
  </si>
  <si>
    <t>HO_87</t>
  </si>
  <si>
    <t>HO_91</t>
  </si>
  <si>
    <t>013N011W15M002M</t>
  </si>
  <si>
    <t>013N011W15M001M</t>
  </si>
  <si>
    <t>HO_93</t>
  </si>
  <si>
    <t>no, four wells in one grid cell, in well cluster</t>
  </si>
  <si>
    <t>no, three wells in one grid cell, in well cluster</t>
  </si>
  <si>
    <t>013N011W15M003M</t>
  </si>
  <si>
    <t>HO_96</t>
  </si>
  <si>
    <t>Near pond?</t>
  </si>
  <si>
    <t>no, on floodplain</t>
  </si>
  <si>
    <t>013N011W21L003M</t>
  </si>
  <si>
    <t>HO_66</t>
  </si>
  <si>
    <t>013N011W31L001M</t>
  </si>
  <si>
    <t>HO_48</t>
  </si>
  <si>
    <t>no, near tributary in hills</t>
  </si>
  <si>
    <t>011N011W15E001M</t>
  </si>
  <si>
    <t>HO_16</t>
  </si>
  <si>
    <t>386493N1228910W001</t>
  </si>
  <si>
    <t>HO_32</t>
  </si>
  <si>
    <t>385996N1227481W001</t>
  </si>
  <si>
    <t>HO_14</t>
  </si>
  <si>
    <t>009N010W34M001M</t>
  </si>
  <si>
    <t>HO_23</t>
  </si>
  <si>
    <t>385214N1228597W001</t>
  </si>
  <si>
    <t>HO_0</t>
  </si>
  <si>
    <t>007N010W10H001M</t>
  </si>
  <si>
    <t>no, in valley in hilly terrain</t>
  </si>
  <si>
    <t>HO_11</t>
  </si>
  <si>
    <t>384505N1228683W001</t>
  </si>
  <si>
    <t xml:space="preserve">no, on plateau </t>
  </si>
  <si>
    <t>HO_1</t>
  </si>
  <si>
    <t>Other?</t>
  </si>
  <si>
    <t>007N010W28P001M</t>
  </si>
  <si>
    <t>HO_7</t>
  </si>
  <si>
    <t>383588N1228706W001</t>
  </si>
  <si>
    <t>geologic framework needs to be updated somewhere upstream of rubber dam?</t>
  </si>
  <si>
    <t>yes, right on top of pond</t>
  </si>
  <si>
    <t>DEM elev (ft)</t>
  </si>
  <si>
    <t>Well depth (ft?)</t>
  </si>
  <si>
    <t>Top perf (ft)</t>
  </si>
  <si>
    <t>Bottom perf (ft)</t>
  </si>
  <si>
    <t>Sim water level (m)</t>
  </si>
  <si>
    <t>Obs water level (m)</t>
  </si>
  <si>
    <t>Residual = obs - sim (m)</t>
  </si>
  <si>
    <t>MODFLOW layer</t>
  </si>
  <si>
    <t>DEM elev (m)</t>
  </si>
  <si>
    <t>Well depth (m)</t>
  </si>
  <si>
    <t>NA</t>
  </si>
  <si>
    <t>Top perf depth (m)</t>
  </si>
  <si>
    <t>Bottom perf depth (m)</t>
  </si>
  <si>
    <t>Well diagnosis</t>
  </si>
  <si>
    <t>yes, ~ 750 m from pond</t>
  </si>
  <si>
    <t>yes, ~ 350 m from pond</t>
  </si>
  <si>
    <t>no, ~ 1700 m from pond</t>
  </si>
  <si>
    <t>no, ~ 1000 m from pond</t>
  </si>
  <si>
    <t>yes, ~ 700 m from pond</t>
  </si>
  <si>
    <t>yes, ~ 400 m from pond</t>
  </si>
  <si>
    <t>yes, ~ 300 m from pond</t>
  </si>
  <si>
    <t>no, ~ 1500 m from pond</t>
  </si>
  <si>
    <t>yes, ~ 2000 m to closest well but not really part of well cluster</t>
  </si>
  <si>
    <t>no, ~400 m to closest well, ~ 2000 m from well cluster</t>
  </si>
  <si>
    <t>no, ~ 2000 m to closest well, part of well cluster</t>
  </si>
  <si>
    <t>no, ~ 300 m to closest well, part of well cluster</t>
  </si>
  <si>
    <t>yes, ~ 4000 m to closest well</t>
  </si>
  <si>
    <t>no, closest well 1000 m away, in well cluster</t>
  </si>
  <si>
    <t>yes, &gt; 8000 m from nearest well</t>
  </si>
  <si>
    <t>yes, &gt; 19,000 m from nearest well</t>
  </si>
  <si>
    <t>no, closest well 4000 m away, in well cluster</t>
  </si>
  <si>
    <t>no, closest well ~7000 m away, in well cluster</t>
  </si>
  <si>
    <t>yes, closest well is &gt; 24,000 m away</t>
  </si>
  <si>
    <t>no, ~ 3500 m to nearest well, in well cluster</t>
  </si>
  <si>
    <t>yes, ~13000 m to nearest well, not in well cluster</t>
  </si>
  <si>
    <t>yes, ~6000 m to nearest well, not in well cluster</t>
  </si>
  <si>
    <t>no (closest pond ~ 3000 m away)</t>
  </si>
  <si>
    <t>yes, ~ 22,000 m to nearest well, not in well cluster</t>
  </si>
  <si>
    <t>yes, ~13,000 m to nearest well, not in well cluster</t>
  </si>
  <si>
    <t>Number of data points</t>
  </si>
  <si>
    <t>near southern edge of watershed boundary</t>
  </si>
  <si>
    <t>many</t>
  </si>
  <si>
    <t>Well construction date</t>
  </si>
  <si>
    <t>Date of earliest water level measurement</t>
  </si>
  <si>
    <t>1990-06</t>
  </si>
  <si>
    <t>Valley vs. upland (from lidar)</t>
  </si>
  <si>
    <t>Hydrogeologic zone</t>
  </si>
  <si>
    <t>valley</t>
  </si>
  <si>
    <t>OF_tp (m)</t>
  </si>
  <si>
    <t>YF_tp (m)</t>
  </si>
  <si>
    <t>Fbrk_tp (m)</t>
  </si>
  <si>
    <t>OF_zone</t>
  </si>
  <si>
    <t>YF_zone</t>
  </si>
  <si>
    <t>Fbrk_zone</t>
  </si>
  <si>
    <t>valley (terrace?)</t>
  </si>
  <si>
    <t>upland</t>
  </si>
  <si>
    <t>Consolidated sediments</t>
  </si>
  <si>
    <t>Fractured basement</t>
  </si>
  <si>
    <t>upland (alluvial fan?)</t>
  </si>
  <si>
    <t>upland (alluvium?)</t>
  </si>
  <si>
    <t>Channel deposits</t>
  </si>
  <si>
    <t>upland?</t>
  </si>
  <si>
    <t>Data collection month</t>
  </si>
  <si>
    <t>October</t>
  </si>
  <si>
    <t>April, May, June</t>
  </si>
  <si>
    <t>September</t>
  </si>
  <si>
    <t>August</t>
  </si>
  <si>
    <t>July</t>
  </si>
  <si>
    <t>Nearby (&lt; ~1000 m) pumping?</t>
  </si>
  <si>
    <t>move on to transient model</t>
  </si>
  <si>
    <t>Land surface elev (ft)</t>
  </si>
  <si>
    <t>Land surface elev (m)</t>
  </si>
  <si>
    <t>Well elev (m) based on land surface elev</t>
  </si>
  <si>
    <t>Top perf elev (m) based on land surface elev</t>
  </si>
  <si>
    <t>Bottom perf elev (m) based on land surface elev</t>
  </si>
  <si>
    <t>Well elev (m) based on DEM elev from WL shapefile</t>
  </si>
  <si>
    <t>Top perf elev (m) based on DEM elev from WL shapefile</t>
  </si>
  <si>
    <t>Bottom perf elev (m) based on DEM elev from WL shapefile</t>
  </si>
  <si>
    <t>ask Ayman about well layer calculation, find out if nearby pond included in steady state or transient model</t>
  </si>
  <si>
    <t>well layer inconsistent when calculated using land surface elev (layer 2) vs DEM elev (layer 3), obs head consistent with some nearby wells, sim head inconsistent with obs head at surrounding wells, may perform better in transient model if nearby pond is better represented than in steady state model</t>
  </si>
  <si>
    <t xml:space="preserve">no obvious data quality issues, observed head inconsistent with surrounding heads but collected a month earlier, simulated head consistent with observed head at surrounding wells, may perform better in transient model if there is temporal variability in the heads </t>
  </si>
  <si>
    <t>ask Ayman about well layer calculation, move on to transient model</t>
  </si>
  <si>
    <t>decrease horizontal K</t>
  </si>
  <si>
    <t>well layer inconsistent when calculated using land surface elev (layer 2) vs. DEM elev (layer 3), obs head consistent with nearby wells, sim head roughly consistent with obs head at nearby wells, sim head too low in hills and too high in valley</t>
  </si>
  <si>
    <t>no obvious data quality issues, obs head consistent with nearby wells,  sim head roughly consistent with obs head at nearby wells, sim head too low in hills and too high in valley</t>
  </si>
  <si>
    <t>fix land surface elevation and water surface elevation in HOB file</t>
  </si>
  <si>
    <t>well layer inconsistent when calculated using land surface elev (layer 2) vs DEM elev (layer 3), obs head inconsistent with nearby wells but from different time, sim head consistent with obs head at some nearby wells, may perform better in transient model if there is temporal variability in the heads or pumping</t>
  </si>
  <si>
    <t>decrease horizontal K, ask Ayman about well layer calculation, move on to transient model</t>
  </si>
  <si>
    <t>why are HO_158, HO_159, and HO_160 all in the exact same location but have different observed water levels? maybe because of transient pumping?, obs head inconsistent with nearby wells, but collected at different times, sim head consistent with obs head at only one nearby well, sim head too low in hills and too high in valley</t>
  </si>
  <si>
    <t>why are HO_158, HO_159, and HO_160 all in the exact same location but have different observed water levels? maybe because of transient pumping?, obs head inconsistent with nearby wells but collected at different times, sim head consistent with obs head at only one nearby well, sim head too low in hills and too high in valley</t>
  </si>
  <si>
    <t>decrease horizontal K, maybe transient pumping is why HO_158, HO_159, and HO_160 all in the exact same location and layer but have different observed heads at different depths, move on to transient model</t>
  </si>
  <si>
    <t>decrease horizontal K, maybe transient pumping is why HO_158, HO_159, and HO_160 all in the exact same location and layer but have different observed heads at different depths, move on to transient model?</t>
  </si>
  <si>
    <t xml:space="preserve">well layer inconsistent when calculated using land surface elev (layer 2) vs. DEM elev (layer 3), obs head inconsistent with nearby wells but collected at different times, sim head consistent with obs head at only one nearby well,  may perform better in transient model if there is temporal variability in the heads or pumping, sim head too low in hills and too high in valley </t>
  </si>
  <si>
    <t>well layer inconsistent when calculated using land surface elev (above layer 1) vs. DEM elev (layer 3), obs head inconsistent with closest wells but consistent with other surrounding wells, sim head consistent with obs head at some nearby wells, may perform better in transient model if there is temporal variability in the heads or pumping</t>
  </si>
  <si>
    <t>well layer inconsistent when calculated using land surface elev (layer 2) vs. DEM elev (layer 3), obs head roughly consistent with obs at nearby wells but collected at different times, sim head consistent with obs at nearby wells, sim head too low in hills and too high in valley, may perform better in transient model if there is temporal variability in heads or nearby pond level</t>
  </si>
  <si>
    <t>no obvious data quality issues, obs head roughly consistent with obs at nearby wells but collected at different times,  sim head consistent with obs at nearby wells, sim head too low in hills and too high in valley, may perform better in transient model if there is temporal variability in heads or nearby pond level</t>
  </si>
  <si>
    <t>no obvious data quality issues, obs head roughly consistent with obs at nearby wells but collected at different times, sim head consistent with obs at nearby wells, sim head too low in hills and too high in valley, may perform better in transient model if there is temporal variability in heads or nearby pond level</t>
  </si>
  <si>
    <t>decrease horizontal K, check whether nearby pond included in pond dataset, move on to transient model</t>
  </si>
  <si>
    <t>no obvious data quality issues, obs head consistent with nearby wells, sim head inconsistent with obs at nearby wells, sim head too low in hills and too high in valley, may perform better in transient model if there is temporal variability in heads or nearby pond level</t>
  </si>
  <si>
    <t>no obvious data quality issues, obs head consistent with obs and sim at nearby wells, sim head too high in valley, may do better in transient model if nearby pumping is transient</t>
  </si>
  <si>
    <t>no obvious data quality issues, obs head consistent with nearby wells, obs head consistent with obs and sim at nearby wells, sim head too high in valley, may do better in transient model if nearby pumping is transient</t>
  </si>
  <si>
    <t>why are HO_155, HO_156, and HO_157 all in the exact same location even though they look like they're in different locations in hru_obs2?  Decrease horizontal K? move on to transient model</t>
  </si>
  <si>
    <t>should layer 2 channel deposits extend to this grid cell? And should this well be in layer 2?, Why such a big difference between HO_73 and both HO_80 and HO_76? possible pumping and water storage that isn't accounted for in the model?</t>
  </si>
  <si>
    <t>should layer 2 channel deposits extend to this grid cell? And should this well be in layer 2?, Why such a big difference between HO_73 and both HO_80 and HO_76? possible pumping and water storage that isn't accounted for in the model?, sim heads consistent with obs heads at nearby wells</t>
  </si>
  <si>
    <t>no obvious data quality issues, obs and sim heads consistent with obs at nearby wells</t>
  </si>
  <si>
    <t>well construction date after date of earliest water level measurement so one of the dates must be wrong, obs and sim heads consistent with obs at nearby wells</t>
  </si>
  <si>
    <t>check on well construction date being after the earliest water level measurement, move on to transient model</t>
  </si>
  <si>
    <t xml:space="preserve">bottom perf elevation lower than well elevation, well layer inconsistent with layer elevations in shapefile, obs and sim heads consistent with obs at nearby wells </t>
  </si>
  <si>
    <t>check layer elevations in current version of model and compare to layer elevations shapefile - which is correct?, move on to transient model</t>
  </si>
  <si>
    <t>make sure adjacent ponds included in transient model, move on to transient model</t>
  </si>
  <si>
    <t>no data on well depth so well layer may be inaccurate, obs head inconsistent with HO_95, sim head roughly consistent with surrounding wells, maybe adjacent ponds are disconnected from aquifer?  Or maybe difference between august obs at HO_96 and may/july obs at HO_95 resulted in massive drop in water table due to ponds being drawn down for ag?, may perform better in transient model if pond usage is transient</t>
  </si>
  <si>
    <t>no obvious data quality issues, obs and sim heads consistent with obs at nearby wells, may perform better in transient model if pond usage is transient</t>
  </si>
  <si>
    <t>no obvious data quality issues, obs and sim head consistent with obs at nearby wells, not sure if this can get better with the currently available data</t>
  </si>
  <si>
    <t>no well depth data so well layer may be inaccurate, obs head inconsistent with obs head at HO_31, sim head consistent with nearby obs head, if nearby pumping or pond management is transient then may perform better in transient model</t>
  </si>
  <si>
    <t>Are nearby ponds included in the transient model?  Move on to transient model</t>
  </si>
  <si>
    <t>no well depth data so well layer may be inaccurate, obs head inconsistent with obs at nearby wells but could be due to timing of obs data collection, sim head consistent with obs at nearby wells, may perform better in transient model if nearby pond management is transient and affects aquifer elevations</t>
  </si>
  <si>
    <t>water surface elevation calculated using incorrect land surface elevation</t>
  </si>
  <si>
    <t>Move on to transient model</t>
  </si>
  <si>
    <t>well elev inconsistent with layer elev but may be due to updated (?) elev data in different datasets, obs and sim head consistent with nearby wells, may perform better in transient model if water surface elevation is transient since only one data point - esp if nearby pond influencing water surface elevation</t>
  </si>
  <si>
    <t>no obvious data quality issues, obs and sim head roughly consistent with obs at nearby wells</t>
  </si>
  <si>
    <t xml:space="preserve">maybe need to decrease K in this region? general head boundary needs to be updated? </t>
  </si>
  <si>
    <t>ponds and pumping included in model?  Move on to transient model</t>
  </si>
  <si>
    <t>well should be in layer 3 instead of layer 1, obs and sim head may be inconsistent with obs at nearby wells but no wells that are very close so unclear, may improve in transient model if pond level and pumping are transient and affect water surface elevation</t>
  </si>
  <si>
    <t>no obvious data quality issues, obs and sim head roughly consistent with obs at nearby wells, may perform better in transient model if water surface elevation is transient</t>
  </si>
  <si>
    <t>K zone</t>
  </si>
  <si>
    <t>top (m)</t>
  </si>
  <si>
    <t>botm_1 (m)</t>
  </si>
  <si>
    <t>botm_2 (m)</t>
  </si>
  <si>
    <t>botm_3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</si>
</sst>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
  </numFmts>
  <fonts count="5" x14ac:knownFonts="1">
    <font>
      <sz val="11"/>
      <color theme="1"/>
      <name val="Calibri"/>
      <family val="2"/>
      <scheme val="minor"/>
    </font>
    <font>
      <sz val="11"/>
      <color rgb="FFFF0000"/>
      <name val="Calibri"/>
      <family val="2"/>
      <scheme val="minor"/>
    </font>
    <font>
      <sz val="11"/>
      <color theme="4"/>
      <name val="Calibri"/>
      <family val="2"/>
      <scheme val="minor"/>
    </font>
    <font>
      <sz val="11"/>
      <name val="Calibri"/>
      <family val="2"/>
      <scheme val="minor"/>
    </font>
    <font>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xf numFmtId="1" fontId="0" fillId="0" borderId="0" xfId="0" applyNumberFormat="1"/>
    <xf numFmtId="0" fontId="0" fillId="2" borderId="0" xfId="0" applyFill="1"/>
    <xf numFmtId="1" fontId="0" fillId="2" borderId="0" xfId="0" applyNumberFormat="1" applyFill="1"/>
    <xf numFmtId="0" fontId="0" fillId="2" borderId="0" xfId="0" applyFill="1" applyAlignment="1">
      <alignment wrapText="1"/>
    </xf>
    <xf numFmtId="0" fontId="0" fillId="0" borderId="0" xfId="0" applyAlignment="1">
      <alignment wrapText="1"/>
    </xf>
    <xf numFmtId="0" fontId="2" fillId="0" borderId="0" xfId="0" applyFont="1"/>
    <xf numFmtId="1" fontId="2" fillId="0" borderId="0" xfId="0" applyNumberFormat="1" applyFont="1"/>
    <xf numFmtId="2" fontId="2" fillId="0" borderId="0" xfId="0" applyNumberFormat="1" applyFont="1"/>
    <xf numFmtId="0" fontId="2" fillId="2" borderId="0" xfId="0" applyFont="1" applyFill="1"/>
    <xf numFmtId="164" fontId="2" fillId="0" borderId="0" xfId="0" applyNumberFormat="1" applyFont="1"/>
    <xf numFmtId="164" fontId="2" fillId="2" borderId="0" xfId="0" applyNumberFormat="1" applyFont="1" applyFill="1"/>
    <xf numFmtId="14" fontId="0" fillId="0" borderId="0" xfId="0" applyNumberFormat="1"/>
    <xf numFmtId="14" fontId="1" fillId="0" borderId="0" xfId="0" applyNumberFormat="1" applyFont="1"/>
    <xf numFmtId="165" fontId="0" fillId="0" borderId="0" xfId="0" applyNumberFormat="1"/>
    <xf numFmtId="0" fontId="1" fillId="2" borderId="0" xfId="0" applyFont="1" applyFill="1"/>
    <xf numFmtId="0" fontId="3" fillId="0" borderId="0" xfId="0" applyFont="1"/>
    <xf numFmtId="0" fontId="3" fillId="2" borderId="0" xfId="0" applyFont="1" applyFill="1"/>
    <xf numFmtId="1" fontId="3" fillId="0" borderId="0" xfId="0" applyNumberFormat="1" applyFont="1"/>
    <xf numFmtId="0" fontId="0" fillId="0" borderId="0" xfId="0" applyNumberFormat="1"/>
    <xf numFmtId="0" fontId="3" fillId="0" borderId="0" xfId="0" applyNumberFormat="1" applyFont="1"/>
    <xf numFmtId="14" fontId="3" fillId="0" borderId="0" xfId="0" applyNumberFormat="1" applyFont="1"/>
    <xf numFmtId="0" fontId="3" fillId="0" borderId="0" xfId="0" applyFont="1" applyAlignment="1">
      <alignment wrapText="1"/>
    </xf>
    <xf numFmtId="0" fontId="0" fillId="0"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dera, Saalem T" id="{3679F4FB-EB3D-4E5F-A43A-483FF18A042F}" userId="S::sadera@usgs.gov::e4f8f24e-7fea-47d8-af8f-4b6733c34ce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 dT="2021-11-25T01:49:40.76" personId="{3679F4FB-EB3D-4E5F-A43A-483FF18A042F}" id="{2ED5C53F-6F29-4C33-AB45-F252055AD4EE}">
    <text>from geologic framework shapefile</text>
  </threadedComment>
  <threadedComment ref="Z1" dT="2021-11-25T01:48:58.92" personId="{3679F4FB-EB3D-4E5F-A43A-483FF18A042F}" id="{B27C5FC4-0E1D-454C-9B9E-91A8EE5E368F}">
    <text>calculated from water level data shapefile</text>
  </threadedComment>
  <threadedComment ref="AD1" dT="2021-11-25T01:49:10.90" personId="{3679F4FB-EB3D-4E5F-A43A-483FF18A042F}" id="{3166750C-85BF-4E3C-AB30-ED796A2C3189}">
    <text>calculated from water level data shapefile using land surface elevation</text>
  </threadedComment>
  <threadedComment ref="E32" dT="2021-11-18T00:40:51.52" personId="{3679F4FB-EB3D-4E5F-A43A-483FF18A042F}" id="{4DD9137F-7418-4122-8ABF-3DEA9876AA3D}">
    <text>based on the well elevation, shouldn't this well be in layer 1?</text>
  </threadedComment>
  <threadedComment ref="F32" dT="2021-11-18T00:41:11.58" personId="{3679F4FB-EB3D-4E5F-A43A-483FF18A042F}" id="{F3F0A2FD-6616-49BF-BAB6-F448C2AD0F71}">
    <text>if it's in layer 1, then this should be channel deposits</text>
  </threadedComment>
  <threadedComment ref="E35" dT="2021-11-18T01:04:41.33" personId="{3679F4FB-EB3D-4E5F-A43A-483FF18A042F}" id="{111F0E4E-B1A0-473F-B816-2796502FA60C}">
    <text>Should be in layer 3, based on well elevation.  Also, there is no layer 1 in this grid cell.</text>
  </threadedComment>
  <threadedComment ref="F35" dT="2021-11-18T01:05:37.59" personId="{3679F4FB-EB3D-4E5F-A43A-483FF18A042F}" id="{FD18D2EE-20D0-4546-A476-C1CCAACD1EC5}">
    <text>Should be in layer 3 based on well elevation, so should be fractured basement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2589A-7603-43EA-9E2E-6B2761117D89}">
  <dimension ref="A1:AV36"/>
  <sheetViews>
    <sheetView tabSelected="1" zoomScale="142" zoomScaleNormal="142" workbookViewId="0">
      <pane xSplit="1965" ySplit="2130" topLeftCell="AQ31" activePane="bottomRight"/>
      <selection pane="topRight" activeCell="AS1" sqref="AS1:AS1048576"/>
      <selection pane="bottomLeft" activeCell="A32" sqref="A32:XFD32"/>
      <selection pane="bottomRight" activeCell="AR36" sqref="AR36"/>
    </sheetView>
  </sheetViews>
  <sheetFormatPr defaultRowHeight="15" x14ac:dyDescent="0.25"/>
  <cols>
    <col min="2" max="2" width="23.5703125" bestFit="1" customWidth="1"/>
    <col min="4" max="4" width="27.140625" bestFit="1" customWidth="1"/>
    <col min="5" max="5" width="15.5703125" bestFit="1" customWidth="1"/>
    <col min="6" max="6" width="22.85546875" bestFit="1" customWidth="1"/>
    <col min="7" max="7" width="7.5703125" bestFit="1" customWidth="1"/>
    <col min="8" max="9" width="11.28515625" bestFit="1" customWidth="1"/>
    <col min="10" max="10" width="11.28515625" customWidth="1"/>
    <col min="11" max="11" width="9.42578125" bestFit="1" customWidth="1"/>
    <col min="12" max="12" width="9.85546875" bestFit="1" customWidth="1"/>
    <col min="13" max="13" width="11.28515625" bestFit="1" customWidth="1"/>
    <col min="14" max="16" width="11.28515625" customWidth="1"/>
    <col min="17" max="17" width="18.7109375" bestFit="1" customWidth="1"/>
    <col min="18" max="18" width="18.5703125" bestFit="1" customWidth="1"/>
    <col min="19" max="19" width="22.28515625" bestFit="1" customWidth="1"/>
    <col min="20" max="20" width="22.28515625" style="7" hidden="1" customWidth="1"/>
    <col min="21" max="21" width="29.7109375" style="7" hidden="1" customWidth="1"/>
    <col min="22" max="24" width="16.42578125" style="7" hidden="1" customWidth="1"/>
    <col min="25" max="25" width="20.140625" style="17" bestFit="1" customWidth="1"/>
    <col min="26" max="26" width="12.85546875" bestFit="1" customWidth="1"/>
    <col min="27" max="27" width="16.42578125" style="7" hidden="1" customWidth="1"/>
    <col min="28" max="28" width="18" style="7" hidden="1" customWidth="1"/>
    <col min="29" max="29" width="21.42578125" style="7" hidden="1" customWidth="1"/>
    <col min="30" max="30" width="17.85546875" bestFit="1" customWidth="1"/>
    <col min="31" max="31" width="19.28515625" customWidth="1"/>
    <col min="32" max="35" width="19.42578125" customWidth="1"/>
    <col min="36" max="36" width="21.42578125" bestFit="1" customWidth="1"/>
    <col min="37" max="37" width="38.85546875" bestFit="1" customWidth="1"/>
    <col min="38" max="38" width="56.28515625" bestFit="1" customWidth="1"/>
    <col min="39" max="39" width="28.28515625" bestFit="1" customWidth="1"/>
    <col min="40" max="40" width="16.42578125" bestFit="1" customWidth="1"/>
    <col min="41" max="41" width="29.7109375" bestFit="1" customWidth="1"/>
    <col min="42" max="42" width="53" customWidth="1"/>
    <col min="43" max="43" width="53" bestFit="1" customWidth="1"/>
    <col min="44" max="44" width="53" customWidth="1"/>
    <col min="45" max="45" width="26.140625" customWidth="1"/>
    <col min="46" max="46" width="40.28515625" bestFit="1" customWidth="1"/>
    <col min="47" max="47" width="64.28515625" bestFit="1" customWidth="1"/>
    <col min="48" max="48" width="54" style="6" customWidth="1"/>
  </cols>
  <sheetData>
    <row r="1" spans="1:48" ht="60" x14ac:dyDescent="0.25">
      <c r="A1" t="s">
        <v>0</v>
      </c>
      <c r="B1" t="s">
        <v>1</v>
      </c>
      <c r="C1" t="s">
        <v>2</v>
      </c>
      <c r="D1" t="s">
        <v>144</v>
      </c>
      <c r="E1" t="s">
        <v>106</v>
      </c>
      <c r="F1" t="s">
        <v>145</v>
      </c>
      <c r="G1" t="s">
        <v>224</v>
      </c>
      <c r="H1" t="s">
        <v>225</v>
      </c>
      <c r="I1" t="s">
        <v>226</v>
      </c>
      <c r="J1" t="s">
        <v>227</v>
      </c>
      <c r="K1" t="s">
        <v>148</v>
      </c>
      <c r="L1" t="s">
        <v>147</v>
      </c>
      <c r="M1" t="s">
        <v>149</v>
      </c>
      <c r="N1" t="s">
        <v>151</v>
      </c>
      <c r="O1" t="s">
        <v>150</v>
      </c>
      <c r="P1" t="s">
        <v>152</v>
      </c>
      <c r="Q1" t="s">
        <v>104</v>
      </c>
      <c r="R1" t="s">
        <v>103</v>
      </c>
      <c r="S1" t="s">
        <v>105</v>
      </c>
      <c r="T1" s="7" t="s">
        <v>169</v>
      </c>
      <c r="U1" s="7" t="s">
        <v>99</v>
      </c>
      <c r="V1" s="7" t="s">
        <v>100</v>
      </c>
      <c r="W1" s="7" t="s">
        <v>101</v>
      </c>
      <c r="X1" s="7" t="s">
        <v>102</v>
      </c>
      <c r="Y1" s="17" t="s">
        <v>170</v>
      </c>
      <c r="Z1" t="s">
        <v>107</v>
      </c>
      <c r="AA1" s="7" t="s">
        <v>108</v>
      </c>
      <c r="AB1" s="7" t="s">
        <v>110</v>
      </c>
      <c r="AC1" s="7" t="s">
        <v>111</v>
      </c>
      <c r="AD1" s="6" t="s">
        <v>171</v>
      </c>
      <c r="AE1" s="6" t="s">
        <v>172</v>
      </c>
      <c r="AF1" s="6" t="s">
        <v>173</v>
      </c>
      <c r="AG1" s="6" t="s">
        <v>174</v>
      </c>
      <c r="AH1" s="6" t="s">
        <v>175</v>
      </c>
      <c r="AI1" s="6" t="s">
        <v>176</v>
      </c>
      <c r="AJ1" t="s">
        <v>141</v>
      </c>
      <c r="AK1" t="s">
        <v>142</v>
      </c>
      <c r="AL1" t="s">
        <v>9</v>
      </c>
      <c r="AM1" t="s">
        <v>3</v>
      </c>
      <c r="AN1" t="s">
        <v>11</v>
      </c>
      <c r="AO1" t="s">
        <v>70</v>
      </c>
      <c r="AP1" t="s">
        <v>167</v>
      </c>
      <c r="AQ1" t="s">
        <v>138</v>
      </c>
      <c r="AR1" t="s">
        <v>161</v>
      </c>
      <c r="AS1" t="s">
        <v>223</v>
      </c>
      <c r="AT1" t="s">
        <v>93</v>
      </c>
      <c r="AU1" t="s">
        <v>112</v>
      </c>
      <c r="AV1" s="6" t="s">
        <v>4</v>
      </c>
    </row>
    <row r="2" spans="1:48" ht="60" x14ac:dyDescent="0.25">
      <c r="A2" t="s">
        <v>5</v>
      </c>
      <c r="B2" t="s">
        <v>6</v>
      </c>
      <c r="C2" t="s">
        <v>7</v>
      </c>
      <c r="D2" t="s">
        <v>153</v>
      </c>
      <c r="E2">
        <v>3</v>
      </c>
      <c r="F2" t="s">
        <v>156</v>
      </c>
      <c r="G2">
        <v>244.36</v>
      </c>
      <c r="H2">
        <v>230.36</v>
      </c>
      <c r="I2">
        <v>210.36</v>
      </c>
      <c r="J2">
        <v>180.36</v>
      </c>
      <c r="K2">
        <v>244.36</v>
      </c>
      <c r="L2">
        <v>230.36</v>
      </c>
      <c r="M2">
        <v>210.36</v>
      </c>
      <c r="N2">
        <v>17</v>
      </c>
      <c r="O2">
        <v>14</v>
      </c>
      <c r="P2">
        <v>14</v>
      </c>
      <c r="Q2" s="2">
        <v>216.590896606</v>
      </c>
      <c r="R2" s="2">
        <v>243.62823486299999</v>
      </c>
      <c r="S2" s="2">
        <v>-27</v>
      </c>
      <c r="T2" s="8">
        <v>803</v>
      </c>
      <c r="U2" s="8">
        <v>803.34799999999996</v>
      </c>
      <c r="V2" s="7">
        <v>160</v>
      </c>
      <c r="W2" s="7" t="s">
        <v>109</v>
      </c>
      <c r="X2" s="7">
        <v>160</v>
      </c>
      <c r="Y2" s="19">
        <f>T2/3.2808399</f>
        <v>244.7543996279733</v>
      </c>
      <c r="Z2" s="2">
        <f>U2/3.2808399</f>
        <v>244.86047002781206</v>
      </c>
      <c r="AA2" s="11">
        <f>V2/3.2808399</f>
        <v>48.767999925872637</v>
      </c>
      <c r="AB2" s="11" t="e">
        <f>W2/3.2808399</f>
        <v>#VALUE!</v>
      </c>
      <c r="AC2" s="11">
        <f>X2/3.2808399</f>
        <v>48.767999925872637</v>
      </c>
      <c r="AD2" s="2">
        <f>Y2-AA2</f>
        <v>195.98639970210067</v>
      </c>
      <c r="AE2" s="20" t="e">
        <f>Y2-AB2</f>
        <v>#VALUE!</v>
      </c>
      <c r="AF2" s="2">
        <f>Y2-AC2</f>
        <v>195.98639970210067</v>
      </c>
      <c r="AG2" s="2">
        <f>Z2-AA2</f>
        <v>196.09247010193943</v>
      </c>
      <c r="AH2" s="20" t="e">
        <f>Z2-AB2</f>
        <v>#VALUE!</v>
      </c>
      <c r="AI2" s="2">
        <f>Z2-AC2</f>
        <v>196.09247010193943</v>
      </c>
      <c r="AJ2" s="13">
        <v>33359</v>
      </c>
      <c r="AK2" s="13">
        <v>33863</v>
      </c>
      <c r="AL2" t="s">
        <v>121</v>
      </c>
      <c r="AM2" t="s">
        <v>8</v>
      </c>
      <c r="AN2" t="s">
        <v>10</v>
      </c>
      <c r="AO2" t="s">
        <v>113</v>
      </c>
      <c r="AP2" t="s">
        <v>26</v>
      </c>
      <c r="AQ2">
        <v>1</v>
      </c>
      <c r="AR2" t="s">
        <v>162</v>
      </c>
      <c r="AU2" s="6" t="s">
        <v>179</v>
      </c>
      <c r="AV2" s="6" t="s">
        <v>168</v>
      </c>
    </row>
    <row r="3" spans="1:48" s="17" customFormat="1" ht="75" x14ac:dyDescent="0.25">
      <c r="A3" s="17" t="s">
        <v>13</v>
      </c>
      <c r="B3" s="17" t="s">
        <v>15</v>
      </c>
      <c r="C3" s="17" t="s">
        <v>7</v>
      </c>
      <c r="D3" s="17" t="s">
        <v>153</v>
      </c>
      <c r="E3" s="17">
        <v>3</v>
      </c>
      <c r="F3" s="17" t="s">
        <v>156</v>
      </c>
      <c r="G3" s="17">
        <v>254.09</v>
      </c>
      <c r="H3" s="17">
        <v>234.09</v>
      </c>
      <c r="I3" s="17">
        <v>214.09</v>
      </c>
      <c r="J3" s="17">
        <v>184.09</v>
      </c>
      <c r="K3" s="17">
        <v>254.09</v>
      </c>
      <c r="L3" s="17">
        <v>234.09</v>
      </c>
      <c r="M3" s="17">
        <v>214.09</v>
      </c>
      <c r="N3" s="17">
        <v>18</v>
      </c>
      <c r="O3" s="17">
        <v>14</v>
      </c>
      <c r="P3" s="17">
        <v>14</v>
      </c>
      <c r="Q3" s="19">
        <v>250.71629333499999</v>
      </c>
      <c r="R3" s="19">
        <v>234.605224609</v>
      </c>
      <c r="S3" s="19">
        <v>16.100000000000001</v>
      </c>
      <c r="T3" s="8">
        <v>827</v>
      </c>
      <c r="U3" s="8">
        <v>827.20100000000002</v>
      </c>
      <c r="V3" s="7">
        <v>116</v>
      </c>
      <c r="W3" s="7" t="s">
        <v>109</v>
      </c>
      <c r="X3" s="7">
        <v>116</v>
      </c>
      <c r="Y3" s="19">
        <f t="shared" ref="Y3:Y36" si="0">T3/3.2808399</f>
        <v>252.06959961685419</v>
      </c>
      <c r="Z3" s="19">
        <f t="shared" ref="Z3:Z36" si="1">U3/3.2808399</f>
        <v>252.13086441676109</v>
      </c>
      <c r="AA3" s="11">
        <f t="shared" ref="AA3:AA36" si="2">V3/3.2808399</f>
        <v>35.356799946257659</v>
      </c>
      <c r="AB3" s="11" t="e">
        <f t="shared" ref="AB3:AB36" si="3">W3/3.2808399</f>
        <v>#VALUE!</v>
      </c>
      <c r="AC3" s="11">
        <f t="shared" ref="AC3:AC36" si="4">X3/3.2808399</f>
        <v>35.356799946257659</v>
      </c>
      <c r="AD3" s="19">
        <f t="shared" ref="AD3:AD36" si="5">Y3-AA3</f>
        <v>216.71279967059652</v>
      </c>
      <c r="AE3" s="21" t="e">
        <f t="shared" ref="AE3:AE36" si="6">Y3-AB3</f>
        <v>#VALUE!</v>
      </c>
      <c r="AF3" s="19">
        <f t="shared" ref="AF3:AF36" si="7">Y3-AC3</f>
        <v>216.71279967059652</v>
      </c>
      <c r="AG3" s="19">
        <f t="shared" ref="AG3:AG36" si="8">Z3-AA3</f>
        <v>216.77406447050342</v>
      </c>
      <c r="AH3" s="20" t="e">
        <f t="shared" ref="AH3:AH36" si="9">Z3-AB3</f>
        <v>#VALUE!</v>
      </c>
      <c r="AI3" s="19">
        <f t="shared" ref="AI3:AI36" si="10">Z3-AC3</f>
        <v>216.77406447050342</v>
      </c>
      <c r="AJ3" s="22">
        <v>32275</v>
      </c>
      <c r="AK3" s="22">
        <v>34045</v>
      </c>
      <c r="AL3" s="17" t="s">
        <v>122</v>
      </c>
      <c r="AM3" s="17" t="s">
        <v>12</v>
      </c>
      <c r="AN3" s="17" t="s">
        <v>10</v>
      </c>
      <c r="AO3" s="17" t="s">
        <v>114</v>
      </c>
      <c r="AP3" s="17" t="s">
        <v>26</v>
      </c>
      <c r="AQ3" s="17">
        <v>4</v>
      </c>
      <c r="AR3" s="17" t="s">
        <v>163</v>
      </c>
      <c r="AU3" s="23" t="s">
        <v>178</v>
      </c>
      <c r="AV3" s="23" t="s">
        <v>177</v>
      </c>
    </row>
    <row r="4" spans="1:48" s="17" customFormat="1" ht="75" x14ac:dyDescent="0.25">
      <c r="A4" s="17" t="s">
        <v>14</v>
      </c>
      <c r="B4" s="17" t="s">
        <v>16</v>
      </c>
      <c r="C4" s="17" t="s">
        <v>7</v>
      </c>
      <c r="D4" s="17" t="s">
        <v>153</v>
      </c>
      <c r="E4" s="17">
        <v>3</v>
      </c>
      <c r="F4" s="17" t="s">
        <v>156</v>
      </c>
      <c r="G4" s="17">
        <v>250.07</v>
      </c>
      <c r="H4" s="17">
        <v>230.07</v>
      </c>
      <c r="I4" s="17">
        <v>210.07</v>
      </c>
      <c r="J4" s="17">
        <v>180.07</v>
      </c>
      <c r="K4" s="17">
        <v>250.07</v>
      </c>
      <c r="L4" s="17">
        <v>230.07</v>
      </c>
      <c r="M4" s="17">
        <v>210.07</v>
      </c>
      <c r="N4" s="17">
        <v>18</v>
      </c>
      <c r="O4" s="17">
        <v>14</v>
      </c>
      <c r="P4" s="17">
        <v>14</v>
      </c>
      <c r="Q4" s="19">
        <v>248.27180480999999</v>
      </c>
      <c r="R4" s="19">
        <v>233.30119323700001</v>
      </c>
      <c r="S4" s="19">
        <v>15</v>
      </c>
      <c r="T4" s="8">
        <v>821</v>
      </c>
      <c r="U4" s="8">
        <v>821.23500000000001</v>
      </c>
      <c r="V4" s="9">
        <v>23</v>
      </c>
      <c r="W4" s="7" t="s">
        <v>109</v>
      </c>
      <c r="X4" s="7">
        <v>22.6</v>
      </c>
      <c r="Y4" s="19">
        <f t="shared" si="0"/>
        <v>250.24079961963398</v>
      </c>
      <c r="Z4" s="19">
        <f t="shared" si="1"/>
        <v>250.3124276195251</v>
      </c>
      <c r="AA4" s="11">
        <f t="shared" si="2"/>
        <v>7.010399989344192</v>
      </c>
      <c r="AB4" s="11" t="e">
        <f t="shared" si="3"/>
        <v>#VALUE!</v>
      </c>
      <c r="AC4" s="11">
        <f t="shared" si="4"/>
        <v>6.8884799895295101</v>
      </c>
      <c r="AD4" s="19">
        <f t="shared" si="5"/>
        <v>243.23039963028978</v>
      </c>
      <c r="AE4" s="21" t="e">
        <f t="shared" si="6"/>
        <v>#VALUE!</v>
      </c>
      <c r="AF4" s="19">
        <f t="shared" si="7"/>
        <v>243.35231963010446</v>
      </c>
      <c r="AG4" s="19">
        <f t="shared" si="8"/>
        <v>243.3020276301809</v>
      </c>
      <c r="AH4" s="20" t="e">
        <f t="shared" si="9"/>
        <v>#VALUE!</v>
      </c>
      <c r="AI4" s="19">
        <f t="shared" si="10"/>
        <v>243.42394762999558</v>
      </c>
      <c r="AJ4" s="17" t="s">
        <v>109</v>
      </c>
      <c r="AK4" s="22">
        <v>34011</v>
      </c>
      <c r="AL4" s="17" t="s">
        <v>122</v>
      </c>
      <c r="AM4" s="17" t="s">
        <v>12</v>
      </c>
      <c r="AN4" s="17" t="s">
        <v>10</v>
      </c>
      <c r="AO4" s="17" t="s">
        <v>98</v>
      </c>
      <c r="AP4" s="17" t="s">
        <v>26</v>
      </c>
      <c r="AQ4" s="17">
        <v>3</v>
      </c>
      <c r="AU4" s="23" t="s">
        <v>178</v>
      </c>
      <c r="AV4" s="23" t="s">
        <v>177</v>
      </c>
    </row>
    <row r="5" spans="1:48" s="17" customFormat="1" ht="75" x14ac:dyDescent="0.25">
      <c r="A5" s="17" t="s">
        <v>17</v>
      </c>
      <c r="B5" s="17" t="s">
        <v>20</v>
      </c>
      <c r="C5" s="17" t="s">
        <v>21</v>
      </c>
      <c r="D5" s="17" t="s">
        <v>146</v>
      </c>
      <c r="E5" s="17">
        <v>3</v>
      </c>
      <c r="F5" s="17" t="s">
        <v>156</v>
      </c>
      <c r="G5" s="17">
        <v>228.36</v>
      </c>
      <c r="H5" s="17">
        <v>208.36</v>
      </c>
      <c r="I5" s="17">
        <v>8.36</v>
      </c>
      <c r="J5" s="17">
        <v>-41.64</v>
      </c>
      <c r="K5" s="17">
        <v>228.36</v>
      </c>
      <c r="L5" s="17">
        <v>208.36</v>
      </c>
      <c r="M5" s="17">
        <v>8.36</v>
      </c>
      <c r="N5" s="17">
        <v>18</v>
      </c>
      <c r="O5" s="17">
        <v>16</v>
      </c>
      <c r="P5" s="17">
        <v>14</v>
      </c>
      <c r="Q5" s="19">
        <v>211.04400634800001</v>
      </c>
      <c r="R5" s="19">
        <v>225.05406189000001</v>
      </c>
      <c r="S5" s="19">
        <v>-14</v>
      </c>
      <c r="T5" s="8">
        <v>737.79</v>
      </c>
      <c r="U5" s="8">
        <v>737.79</v>
      </c>
      <c r="V5" s="7">
        <v>200</v>
      </c>
      <c r="W5" s="7" t="s">
        <v>109</v>
      </c>
      <c r="X5" s="7">
        <v>200</v>
      </c>
      <c r="Y5" s="19">
        <f t="shared" si="0"/>
        <v>224.87839165818482</v>
      </c>
      <c r="Z5" s="19">
        <f t="shared" si="1"/>
        <v>224.87839165818482</v>
      </c>
      <c r="AA5" s="11">
        <f t="shared" si="2"/>
        <v>60.959999907340794</v>
      </c>
      <c r="AB5" s="11" t="e">
        <f t="shared" si="3"/>
        <v>#VALUE!</v>
      </c>
      <c r="AC5" s="11">
        <f t="shared" si="4"/>
        <v>60.959999907340794</v>
      </c>
      <c r="AD5" s="19">
        <f t="shared" si="5"/>
        <v>163.91839175084402</v>
      </c>
      <c r="AE5" s="21" t="e">
        <f t="shared" si="6"/>
        <v>#VALUE!</v>
      </c>
      <c r="AF5" s="19">
        <f t="shared" si="7"/>
        <v>163.91839175084402</v>
      </c>
      <c r="AG5" s="19">
        <f t="shared" si="8"/>
        <v>163.91839175084402</v>
      </c>
      <c r="AH5" s="20" t="e">
        <f t="shared" si="9"/>
        <v>#VALUE!</v>
      </c>
      <c r="AI5" s="19">
        <f t="shared" si="10"/>
        <v>163.91839175084402</v>
      </c>
      <c r="AL5" s="17" t="s">
        <v>123</v>
      </c>
      <c r="AM5" s="17" t="s">
        <v>12</v>
      </c>
      <c r="AN5" s="17" t="s">
        <v>10</v>
      </c>
      <c r="AO5" s="17" t="s">
        <v>26</v>
      </c>
      <c r="AP5" s="17" t="s">
        <v>10</v>
      </c>
      <c r="AQ5" s="17">
        <v>3</v>
      </c>
      <c r="AU5" s="23" t="s">
        <v>185</v>
      </c>
      <c r="AV5" s="6" t="s">
        <v>180</v>
      </c>
    </row>
    <row r="6" spans="1:48" s="17" customFormat="1" ht="90" x14ac:dyDescent="0.25">
      <c r="A6" s="17" t="s">
        <v>18</v>
      </c>
      <c r="B6" s="17" t="s">
        <v>19</v>
      </c>
      <c r="C6" s="17" t="s">
        <v>7</v>
      </c>
      <c r="D6" s="17" t="s">
        <v>154</v>
      </c>
      <c r="E6" s="17">
        <v>3</v>
      </c>
      <c r="F6" s="17" t="s">
        <v>156</v>
      </c>
      <c r="G6" s="17">
        <v>219.74</v>
      </c>
      <c r="H6" s="17">
        <v>178.79</v>
      </c>
      <c r="I6" s="17">
        <v>-0.26</v>
      </c>
      <c r="J6" s="17">
        <v>-50.26</v>
      </c>
      <c r="K6" s="17">
        <v>219.74</v>
      </c>
      <c r="L6" s="17">
        <v>178.79</v>
      </c>
      <c r="M6" s="17">
        <v>-0.26</v>
      </c>
      <c r="N6" s="17">
        <v>18</v>
      </c>
      <c r="O6" s="17">
        <v>16</v>
      </c>
      <c r="P6" s="17">
        <v>14</v>
      </c>
      <c r="Q6" s="19">
        <v>235.41929626500001</v>
      </c>
      <c r="R6" s="19">
        <v>225.24058532699999</v>
      </c>
      <c r="S6" s="19">
        <v>10.199999999999999</v>
      </c>
      <c r="T6" s="8">
        <v>820</v>
      </c>
      <c r="U6" s="8">
        <v>818.79300000000001</v>
      </c>
      <c r="V6" s="7">
        <v>68</v>
      </c>
      <c r="W6" s="7" t="s">
        <v>109</v>
      </c>
      <c r="X6" s="7">
        <v>68</v>
      </c>
      <c r="Y6" s="19">
        <f t="shared" si="0"/>
        <v>249.93599962009728</v>
      </c>
      <c r="Z6" s="19">
        <f t="shared" si="1"/>
        <v>249.56810602065647</v>
      </c>
      <c r="AA6" s="11">
        <f t="shared" si="2"/>
        <v>20.726399968495873</v>
      </c>
      <c r="AB6" s="11" t="e">
        <f t="shared" si="3"/>
        <v>#VALUE!</v>
      </c>
      <c r="AC6" s="11">
        <f t="shared" si="4"/>
        <v>20.726399968495873</v>
      </c>
      <c r="AD6" s="19">
        <f t="shared" si="5"/>
        <v>229.20959965160139</v>
      </c>
      <c r="AE6" s="21" t="e">
        <f t="shared" si="6"/>
        <v>#VALUE!</v>
      </c>
      <c r="AF6" s="19">
        <f t="shared" si="7"/>
        <v>229.20959965160139</v>
      </c>
      <c r="AG6" s="19">
        <f t="shared" si="8"/>
        <v>228.84170605216059</v>
      </c>
      <c r="AH6" s="20" t="e">
        <f t="shared" si="9"/>
        <v>#VALUE!</v>
      </c>
      <c r="AI6" s="19">
        <f t="shared" si="10"/>
        <v>228.84170605216059</v>
      </c>
      <c r="AJ6" s="17" t="s">
        <v>109</v>
      </c>
      <c r="AK6" s="22">
        <v>33892</v>
      </c>
      <c r="AL6" s="17" t="s">
        <v>123</v>
      </c>
      <c r="AM6" s="17" t="s">
        <v>12</v>
      </c>
      <c r="AN6" s="17" t="s">
        <v>10</v>
      </c>
      <c r="AO6" s="17" t="s">
        <v>26</v>
      </c>
      <c r="AP6" s="17" t="s">
        <v>10</v>
      </c>
      <c r="AQ6" s="17">
        <v>7</v>
      </c>
      <c r="AU6" s="23" t="s">
        <v>192</v>
      </c>
      <c r="AV6" s="6" t="s">
        <v>168</v>
      </c>
    </row>
    <row r="7" spans="1:48" ht="45" x14ac:dyDescent="0.25">
      <c r="A7" t="s">
        <v>22</v>
      </c>
      <c r="B7" t="s">
        <v>24</v>
      </c>
      <c r="C7" t="s">
        <v>7</v>
      </c>
      <c r="D7" t="s">
        <v>153</v>
      </c>
      <c r="E7">
        <v>2</v>
      </c>
      <c r="F7" t="s">
        <v>155</v>
      </c>
      <c r="G7" s="17">
        <v>243.65</v>
      </c>
      <c r="H7" s="17">
        <v>233.65</v>
      </c>
      <c r="I7" s="17">
        <v>23.65</v>
      </c>
      <c r="J7" s="17">
        <v>-26.35</v>
      </c>
      <c r="K7">
        <v>243.65</v>
      </c>
      <c r="L7" s="17">
        <v>233.65</v>
      </c>
      <c r="M7" s="17">
        <v>23.65</v>
      </c>
      <c r="N7">
        <v>17</v>
      </c>
      <c r="O7">
        <v>16</v>
      </c>
      <c r="P7">
        <v>14</v>
      </c>
      <c r="Q7" s="2">
        <v>240.23829650900001</v>
      </c>
      <c r="R7" s="2">
        <v>229.095626831</v>
      </c>
      <c r="S7" s="2">
        <v>11.1</v>
      </c>
      <c r="T7" s="8">
        <v>801</v>
      </c>
      <c r="U7" s="8">
        <v>799.53099999999995</v>
      </c>
      <c r="V7" s="7">
        <v>51</v>
      </c>
      <c r="W7" s="7">
        <v>31</v>
      </c>
      <c r="X7" s="7">
        <v>51</v>
      </c>
      <c r="Y7" s="19">
        <f t="shared" si="0"/>
        <v>244.1447996288999</v>
      </c>
      <c r="Z7" s="2">
        <f t="shared" si="1"/>
        <v>243.69704842958046</v>
      </c>
      <c r="AA7" s="11">
        <f t="shared" si="2"/>
        <v>15.544799976371904</v>
      </c>
      <c r="AB7" s="11">
        <f t="shared" si="3"/>
        <v>9.4487999856378231</v>
      </c>
      <c r="AC7" s="11">
        <f t="shared" si="4"/>
        <v>15.544799976371904</v>
      </c>
      <c r="AD7" s="2">
        <f t="shared" si="5"/>
        <v>228.599999652528</v>
      </c>
      <c r="AE7" s="20">
        <f t="shared" si="6"/>
        <v>234.69599964326207</v>
      </c>
      <c r="AF7" s="2">
        <f t="shared" si="7"/>
        <v>228.599999652528</v>
      </c>
      <c r="AG7" s="2">
        <f t="shared" si="8"/>
        <v>228.15224845320856</v>
      </c>
      <c r="AH7" s="20">
        <f t="shared" si="9"/>
        <v>234.24824844394263</v>
      </c>
      <c r="AI7" s="2">
        <f t="shared" si="10"/>
        <v>228.15224845320856</v>
      </c>
      <c r="AJ7" s="13">
        <v>28045</v>
      </c>
      <c r="AK7" s="13">
        <v>29746</v>
      </c>
      <c r="AL7" t="s">
        <v>124</v>
      </c>
      <c r="AM7" t="s">
        <v>12</v>
      </c>
      <c r="AN7" t="s">
        <v>10</v>
      </c>
      <c r="AO7" t="s">
        <v>26</v>
      </c>
      <c r="AP7" t="s">
        <v>26</v>
      </c>
      <c r="AQ7">
        <v>3</v>
      </c>
      <c r="AU7" s="23" t="s">
        <v>183</v>
      </c>
      <c r="AV7" s="6" t="s">
        <v>181</v>
      </c>
    </row>
    <row r="8" spans="1:48" ht="60" x14ac:dyDescent="0.25">
      <c r="A8" t="s">
        <v>23</v>
      </c>
      <c r="B8" t="s">
        <v>25</v>
      </c>
      <c r="C8" t="s">
        <v>7</v>
      </c>
      <c r="D8" t="s">
        <v>153</v>
      </c>
      <c r="E8">
        <v>3</v>
      </c>
      <c r="F8" t="s">
        <v>156</v>
      </c>
      <c r="G8" s="17">
        <v>243.65</v>
      </c>
      <c r="H8" s="17">
        <v>233.65</v>
      </c>
      <c r="I8" s="17">
        <v>23.65</v>
      </c>
      <c r="J8" s="17">
        <v>-26.35</v>
      </c>
      <c r="K8">
        <v>243.65</v>
      </c>
      <c r="L8">
        <v>233.65</v>
      </c>
      <c r="M8">
        <v>23.65</v>
      </c>
      <c r="N8">
        <v>17</v>
      </c>
      <c r="O8">
        <v>16</v>
      </c>
      <c r="P8">
        <v>14</v>
      </c>
      <c r="Q8" s="2">
        <v>238.408493042</v>
      </c>
      <c r="R8" s="2">
        <v>227.40496826200001</v>
      </c>
      <c r="S8" s="2">
        <v>11</v>
      </c>
      <c r="T8" s="8">
        <v>793</v>
      </c>
      <c r="U8" s="8">
        <v>791.846</v>
      </c>
      <c r="V8" s="7">
        <v>43</v>
      </c>
      <c r="W8" s="7" t="s">
        <v>109</v>
      </c>
      <c r="X8" s="7">
        <v>43</v>
      </c>
      <c r="Y8" s="19">
        <f t="shared" si="0"/>
        <v>241.70639963260626</v>
      </c>
      <c r="Z8" s="2">
        <f t="shared" si="1"/>
        <v>241.35466043314091</v>
      </c>
      <c r="AA8" s="11">
        <f t="shared" si="2"/>
        <v>13.106399980078271</v>
      </c>
      <c r="AB8" s="11" t="e">
        <f t="shared" si="3"/>
        <v>#VALUE!</v>
      </c>
      <c r="AC8" s="11">
        <f t="shared" si="4"/>
        <v>13.106399980078271</v>
      </c>
      <c r="AD8" s="2">
        <f t="shared" si="5"/>
        <v>228.599999652528</v>
      </c>
      <c r="AE8" s="20" t="e">
        <f t="shared" si="6"/>
        <v>#VALUE!</v>
      </c>
      <c r="AF8" s="2">
        <f t="shared" si="7"/>
        <v>228.599999652528</v>
      </c>
      <c r="AG8" s="2">
        <f t="shared" si="8"/>
        <v>228.24826045306264</v>
      </c>
      <c r="AH8" s="20" t="e">
        <f t="shared" si="9"/>
        <v>#VALUE!</v>
      </c>
      <c r="AI8" s="2">
        <f t="shared" si="10"/>
        <v>228.24826045306264</v>
      </c>
      <c r="AJ8" t="s">
        <v>109</v>
      </c>
      <c r="AK8" s="13">
        <v>29746</v>
      </c>
      <c r="AL8" t="s">
        <v>124</v>
      </c>
      <c r="AM8" t="s">
        <v>12</v>
      </c>
      <c r="AN8" t="s">
        <v>10</v>
      </c>
      <c r="AO8" t="s">
        <v>26</v>
      </c>
      <c r="AP8" t="s">
        <v>26</v>
      </c>
      <c r="AQ8">
        <v>3</v>
      </c>
      <c r="AU8" s="23" t="s">
        <v>182</v>
      </c>
      <c r="AV8" s="6" t="s">
        <v>181</v>
      </c>
    </row>
    <row r="9" spans="1:48" ht="75" x14ac:dyDescent="0.25">
      <c r="A9" t="s">
        <v>27</v>
      </c>
      <c r="B9" s="1" t="s">
        <v>30</v>
      </c>
      <c r="C9" t="s">
        <v>21</v>
      </c>
      <c r="D9" t="s">
        <v>146</v>
      </c>
      <c r="E9">
        <v>2</v>
      </c>
      <c r="F9" t="s">
        <v>155</v>
      </c>
      <c r="G9" s="17">
        <v>212.19</v>
      </c>
      <c r="H9" s="17">
        <v>192.19</v>
      </c>
      <c r="I9" s="17">
        <v>21.39</v>
      </c>
      <c r="J9" s="17">
        <v>-28.61</v>
      </c>
      <c r="K9">
        <v>212.19</v>
      </c>
      <c r="L9">
        <v>192.19</v>
      </c>
      <c r="M9">
        <v>21.39</v>
      </c>
      <c r="N9">
        <v>18</v>
      </c>
      <c r="O9">
        <v>16</v>
      </c>
      <c r="P9">
        <v>14</v>
      </c>
      <c r="Q9" s="2">
        <v>201.25010681200001</v>
      </c>
      <c r="R9" s="2">
        <v>213.13510131800001</v>
      </c>
      <c r="S9" s="2">
        <v>-11.9</v>
      </c>
      <c r="T9" s="8">
        <v>706.84</v>
      </c>
      <c r="U9" s="8">
        <v>705.96100000000001</v>
      </c>
      <c r="V9" s="7">
        <v>95</v>
      </c>
      <c r="W9" s="7">
        <v>80</v>
      </c>
      <c r="X9" s="7">
        <v>90</v>
      </c>
      <c r="Y9" s="19">
        <f t="shared" si="0"/>
        <v>215.44483167252386</v>
      </c>
      <c r="Z9" s="2">
        <f t="shared" si="1"/>
        <v>215.17691247293109</v>
      </c>
      <c r="AA9" s="11">
        <f t="shared" si="2"/>
        <v>28.955999955986879</v>
      </c>
      <c r="AB9" s="11">
        <f t="shared" si="3"/>
        <v>24.383999962936318</v>
      </c>
      <c r="AC9" s="11">
        <f t="shared" si="4"/>
        <v>27.431999958303358</v>
      </c>
      <c r="AD9" s="2">
        <f t="shared" si="5"/>
        <v>186.48883171653699</v>
      </c>
      <c r="AE9" s="20">
        <f t="shared" si="6"/>
        <v>191.06083170958755</v>
      </c>
      <c r="AF9" s="2">
        <f t="shared" si="7"/>
        <v>188.01283171422051</v>
      </c>
      <c r="AG9" s="2">
        <f t="shared" si="8"/>
        <v>186.22091251694422</v>
      </c>
      <c r="AH9" s="20">
        <f t="shared" si="9"/>
        <v>190.79291250999478</v>
      </c>
      <c r="AI9" s="2">
        <f t="shared" si="10"/>
        <v>187.74491251462774</v>
      </c>
      <c r="AL9" t="s">
        <v>34</v>
      </c>
      <c r="AM9" t="s">
        <v>8</v>
      </c>
      <c r="AN9" t="s">
        <v>10</v>
      </c>
      <c r="AO9" t="s">
        <v>115</v>
      </c>
      <c r="AP9" t="s">
        <v>10</v>
      </c>
      <c r="AQ9">
        <v>3</v>
      </c>
      <c r="AU9" s="24" t="s">
        <v>187</v>
      </c>
      <c r="AV9" s="6" t="s">
        <v>189</v>
      </c>
    </row>
    <row r="10" spans="1:48" ht="75" x14ac:dyDescent="0.25">
      <c r="A10" t="s">
        <v>28</v>
      </c>
      <c r="B10" s="1" t="s">
        <v>31</v>
      </c>
      <c r="C10" t="s">
        <v>21</v>
      </c>
      <c r="D10" t="s">
        <v>146</v>
      </c>
      <c r="E10">
        <v>2</v>
      </c>
      <c r="F10" t="s">
        <v>155</v>
      </c>
      <c r="G10" s="17">
        <v>212.19</v>
      </c>
      <c r="H10" s="17">
        <v>192.19</v>
      </c>
      <c r="I10" s="17">
        <v>21.39</v>
      </c>
      <c r="J10" s="17">
        <v>-28.61</v>
      </c>
      <c r="K10">
        <v>212.19</v>
      </c>
      <c r="L10">
        <v>192.19</v>
      </c>
      <c r="M10">
        <v>21.39</v>
      </c>
      <c r="N10">
        <v>18</v>
      </c>
      <c r="O10">
        <v>16</v>
      </c>
      <c r="P10">
        <v>14</v>
      </c>
      <c r="Q10" s="2">
        <v>187.11369323700001</v>
      </c>
      <c r="R10" s="2">
        <v>213.13510131800001</v>
      </c>
      <c r="S10" s="2">
        <v>-26</v>
      </c>
      <c r="T10" s="8">
        <v>706.84</v>
      </c>
      <c r="U10" s="8">
        <v>705.96400000000006</v>
      </c>
      <c r="V10" s="7">
        <v>235</v>
      </c>
      <c r="W10" s="7">
        <v>190</v>
      </c>
      <c r="X10" s="7">
        <v>200</v>
      </c>
      <c r="Y10" s="19">
        <f t="shared" si="0"/>
        <v>215.44483167252386</v>
      </c>
      <c r="Z10" s="2">
        <f t="shared" si="1"/>
        <v>215.1778268729297</v>
      </c>
      <c r="AA10" s="11">
        <f t="shared" si="2"/>
        <v>71.627999891125441</v>
      </c>
      <c r="AB10" s="11">
        <f t="shared" si="3"/>
        <v>57.911999911973759</v>
      </c>
      <c r="AC10" s="11">
        <f t="shared" si="4"/>
        <v>60.959999907340794</v>
      </c>
      <c r="AD10" s="2">
        <f t="shared" si="5"/>
        <v>143.81683178139843</v>
      </c>
      <c r="AE10" s="20">
        <f t="shared" si="6"/>
        <v>157.5328317605501</v>
      </c>
      <c r="AF10" s="2">
        <f t="shared" si="7"/>
        <v>154.48483176518306</v>
      </c>
      <c r="AG10" s="2">
        <f t="shared" si="8"/>
        <v>143.54982698180424</v>
      </c>
      <c r="AH10" s="20">
        <f t="shared" si="9"/>
        <v>157.26582696095593</v>
      </c>
      <c r="AI10" s="2">
        <f t="shared" si="10"/>
        <v>154.2178269655889</v>
      </c>
      <c r="AL10" t="s">
        <v>34</v>
      </c>
      <c r="AM10" t="s">
        <v>8</v>
      </c>
      <c r="AN10" t="s">
        <v>10</v>
      </c>
      <c r="AO10" t="s">
        <v>115</v>
      </c>
      <c r="AP10" t="s">
        <v>10</v>
      </c>
      <c r="AQ10">
        <v>3</v>
      </c>
      <c r="AU10" s="24" t="s">
        <v>187</v>
      </c>
      <c r="AV10" s="6" t="s">
        <v>190</v>
      </c>
    </row>
    <row r="11" spans="1:48" ht="75" x14ac:dyDescent="0.25">
      <c r="A11" t="s">
        <v>29</v>
      </c>
      <c r="B11" s="1" t="s">
        <v>32</v>
      </c>
      <c r="C11" t="s">
        <v>21</v>
      </c>
      <c r="D11" t="s">
        <v>146</v>
      </c>
      <c r="E11">
        <v>2</v>
      </c>
      <c r="F11" t="s">
        <v>155</v>
      </c>
      <c r="G11" s="17">
        <v>212.19</v>
      </c>
      <c r="H11" s="17">
        <v>192.19</v>
      </c>
      <c r="I11" s="17">
        <v>21.39</v>
      </c>
      <c r="J11" s="17">
        <v>-28.61</v>
      </c>
      <c r="K11">
        <v>212.19</v>
      </c>
      <c r="L11">
        <v>192.19</v>
      </c>
      <c r="M11">
        <v>21.39</v>
      </c>
      <c r="N11">
        <v>18</v>
      </c>
      <c r="O11">
        <v>16</v>
      </c>
      <c r="P11">
        <v>14</v>
      </c>
      <c r="Q11" s="2">
        <v>196.24949645999999</v>
      </c>
      <c r="R11" s="2">
        <v>213.13510131800001</v>
      </c>
      <c r="S11" s="2">
        <v>-16.899999999999999</v>
      </c>
      <c r="T11" s="8">
        <v>706.84</v>
      </c>
      <c r="U11" s="8">
        <v>705.96100000000001</v>
      </c>
      <c r="V11" s="7">
        <v>235</v>
      </c>
      <c r="W11" s="7">
        <v>280</v>
      </c>
      <c r="X11" s="7">
        <v>340</v>
      </c>
      <c r="Y11" s="19">
        <f t="shared" si="0"/>
        <v>215.44483167252386</v>
      </c>
      <c r="Z11" s="2">
        <f t="shared" si="1"/>
        <v>215.17691247293109</v>
      </c>
      <c r="AA11" s="11">
        <f t="shared" si="2"/>
        <v>71.627999891125441</v>
      </c>
      <c r="AB11" s="11">
        <f t="shared" si="3"/>
        <v>85.343999870277116</v>
      </c>
      <c r="AC11" s="11">
        <f t="shared" si="4"/>
        <v>103.63199984247936</v>
      </c>
      <c r="AD11" s="2">
        <f t="shared" si="5"/>
        <v>143.81683178139843</v>
      </c>
      <c r="AE11" s="20">
        <f t="shared" si="6"/>
        <v>130.10083180224674</v>
      </c>
      <c r="AF11" s="2">
        <f t="shared" si="7"/>
        <v>111.8128318300445</v>
      </c>
      <c r="AG11" s="2">
        <f t="shared" si="8"/>
        <v>143.54891258180567</v>
      </c>
      <c r="AH11" s="20">
        <f t="shared" si="9"/>
        <v>129.83291260265398</v>
      </c>
      <c r="AI11" s="2">
        <f t="shared" si="10"/>
        <v>111.54491263045173</v>
      </c>
      <c r="AL11" t="s">
        <v>34</v>
      </c>
      <c r="AM11" t="s">
        <v>8</v>
      </c>
      <c r="AN11" t="s">
        <v>10</v>
      </c>
      <c r="AO11" t="s">
        <v>115</v>
      </c>
      <c r="AP11" t="s">
        <v>10</v>
      </c>
      <c r="AQ11">
        <v>3</v>
      </c>
      <c r="AU11" s="24" t="s">
        <v>188</v>
      </c>
      <c r="AV11" s="6" t="s">
        <v>190</v>
      </c>
    </row>
    <row r="12" spans="1:48" ht="90" x14ac:dyDescent="0.25">
      <c r="A12" t="s">
        <v>35</v>
      </c>
      <c r="B12" t="s">
        <v>36</v>
      </c>
      <c r="C12" t="s">
        <v>7</v>
      </c>
      <c r="D12" t="s">
        <v>146</v>
      </c>
      <c r="E12">
        <v>3</v>
      </c>
      <c r="F12" t="s">
        <v>156</v>
      </c>
      <c r="G12" s="17">
        <v>220.93</v>
      </c>
      <c r="H12" s="17">
        <v>200.93</v>
      </c>
      <c r="I12" s="17">
        <v>33.229999999999997</v>
      </c>
      <c r="J12" s="17">
        <v>-16.77</v>
      </c>
      <c r="K12">
        <v>220.93</v>
      </c>
      <c r="L12">
        <v>200.93</v>
      </c>
      <c r="M12">
        <v>33.200000000000003</v>
      </c>
      <c r="N12">
        <v>18</v>
      </c>
      <c r="O12">
        <v>16</v>
      </c>
      <c r="P12">
        <v>14</v>
      </c>
      <c r="Q12" s="2">
        <v>181.57699585</v>
      </c>
      <c r="R12" s="2">
        <v>216.151779175</v>
      </c>
      <c r="S12" s="2">
        <v>-34.6</v>
      </c>
      <c r="T12" s="8">
        <v>718</v>
      </c>
      <c r="U12" s="7">
        <v>717.31</v>
      </c>
      <c r="V12" s="7">
        <v>385</v>
      </c>
      <c r="W12" s="7" t="s">
        <v>109</v>
      </c>
      <c r="X12" s="7">
        <v>385</v>
      </c>
      <c r="Y12" s="19">
        <f t="shared" si="0"/>
        <v>218.84639966735347</v>
      </c>
      <c r="Z12" s="2">
        <f t="shared" si="1"/>
        <v>218.63608766767311</v>
      </c>
      <c r="AA12" s="11">
        <f t="shared" si="2"/>
        <v>117.34799982163103</v>
      </c>
      <c r="AB12" s="11" t="e">
        <f t="shared" si="3"/>
        <v>#VALUE!</v>
      </c>
      <c r="AC12" s="11">
        <f t="shared" si="4"/>
        <v>117.34799982163103</v>
      </c>
      <c r="AD12" s="2">
        <f t="shared" si="5"/>
        <v>101.49839984572243</v>
      </c>
      <c r="AE12" s="20" t="e">
        <f t="shared" si="6"/>
        <v>#VALUE!</v>
      </c>
      <c r="AF12" s="2">
        <f t="shared" si="7"/>
        <v>101.49839984572243</v>
      </c>
      <c r="AG12" s="2">
        <f t="shared" si="8"/>
        <v>101.28808784604207</v>
      </c>
      <c r="AH12" s="20" t="e">
        <f t="shared" si="9"/>
        <v>#VALUE!</v>
      </c>
      <c r="AI12" s="2">
        <f t="shared" si="10"/>
        <v>101.28808784604207</v>
      </c>
      <c r="AJ12" s="13">
        <v>28216</v>
      </c>
      <c r="AK12" s="13">
        <v>39981</v>
      </c>
      <c r="AL12" t="s">
        <v>34</v>
      </c>
      <c r="AM12" t="s">
        <v>8</v>
      </c>
      <c r="AN12" t="s">
        <v>10</v>
      </c>
      <c r="AO12" t="s">
        <v>116</v>
      </c>
      <c r="AP12" t="s">
        <v>10</v>
      </c>
      <c r="AQ12">
        <v>2</v>
      </c>
      <c r="AU12" s="24" t="s">
        <v>191</v>
      </c>
      <c r="AV12" s="6" t="s">
        <v>186</v>
      </c>
    </row>
    <row r="13" spans="1:48" ht="90" x14ac:dyDescent="0.25">
      <c r="A13" t="s">
        <v>37</v>
      </c>
      <c r="B13" t="s">
        <v>39</v>
      </c>
      <c r="C13" t="s">
        <v>7</v>
      </c>
      <c r="D13" t="s">
        <v>154</v>
      </c>
      <c r="E13">
        <v>3</v>
      </c>
      <c r="F13" t="s">
        <v>156</v>
      </c>
      <c r="G13" s="17">
        <v>290.27999999999997</v>
      </c>
      <c r="H13" s="17">
        <v>290.27999999999997</v>
      </c>
      <c r="I13" s="17">
        <v>82.28</v>
      </c>
      <c r="J13" s="17">
        <v>32.28</v>
      </c>
      <c r="K13">
        <v>290.27999999999997</v>
      </c>
      <c r="L13">
        <v>290.27999999999997</v>
      </c>
      <c r="M13">
        <v>82.28</v>
      </c>
      <c r="N13">
        <v>0</v>
      </c>
      <c r="O13">
        <v>16</v>
      </c>
      <c r="P13">
        <v>14</v>
      </c>
      <c r="Q13" s="2">
        <v>273.72229003899997</v>
      </c>
      <c r="R13" s="2">
        <v>239.845947266</v>
      </c>
      <c r="S13" s="2">
        <v>33.9</v>
      </c>
      <c r="T13" s="8">
        <v>946</v>
      </c>
      <c r="U13" s="7">
        <v>964.024</v>
      </c>
      <c r="V13" s="7">
        <v>61</v>
      </c>
      <c r="W13" s="7" t="s">
        <v>109</v>
      </c>
      <c r="X13" s="7">
        <v>61</v>
      </c>
      <c r="Y13" s="19">
        <f t="shared" si="0"/>
        <v>288.34079956172195</v>
      </c>
      <c r="Z13" s="2">
        <f t="shared" si="1"/>
        <v>293.83451475337154</v>
      </c>
      <c r="AA13" s="11">
        <f t="shared" si="2"/>
        <v>18.592799971738945</v>
      </c>
      <c r="AB13" s="11" t="e">
        <f t="shared" si="3"/>
        <v>#VALUE!</v>
      </c>
      <c r="AC13" s="11">
        <f t="shared" si="4"/>
        <v>18.592799971738945</v>
      </c>
      <c r="AD13" s="2">
        <f t="shared" si="5"/>
        <v>269.74799958998301</v>
      </c>
      <c r="AE13" s="20" t="e">
        <f t="shared" si="6"/>
        <v>#VALUE!</v>
      </c>
      <c r="AF13" s="2">
        <f t="shared" si="7"/>
        <v>269.74799958998301</v>
      </c>
      <c r="AG13" s="2">
        <f t="shared" si="8"/>
        <v>275.2417147816326</v>
      </c>
      <c r="AH13" s="20" t="e">
        <f t="shared" si="9"/>
        <v>#VALUE!</v>
      </c>
      <c r="AI13" s="2">
        <f t="shared" si="10"/>
        <v>275.2417147816326</v>
      </c>
      <c r="AJ13" t="s">
        <v>109</v>
      </c>
      <c r="AK13" s="13">
        <v>33645</v>
      </c>
      <c r="AL13" t="s">
        <v>34</v>
      </c>
      <c r="AM13" t="s">
        <v>38</v>
      </c>
      <c r="AN13" t="s">
        <v>10</v>
      </c>
      <c r="AO13" t="s">
        <v>117</v>
      </c>
      <c r="AP13" t="s">
        <v>26</v>
      </c>
      <c r="AQ13">
        <v>9</v>
      </c>
      <c r="AU13" s="6" t="s">
        <v>193</v>
      </c>
      <c r="AV13" s="6" t="s">
        <v>196</v>
      </c>
    </row>
    <row r="14" spans="1:48" ht="75" x14ac:dyDescent="0.25">
      <c r="A14" t="s">
        <v>40</v>
      </c>
      <c r="B14" t="s">
        <v>41</v>
      </c>
      <c r="C14" t="s">
        <v>7</v>
      </c>
      <c r="D14" t="s">
        <v>157</v>
      </c>
      <c r="E14">
        <v>2</v>
      </c>
      <c r="F14" t="s">
        <v>155</v>
      </c>
      <c r="G14" s="17">
        <v>285.68</v>
      </c>
      <c r="H14" s="17">
        <v>285.68</v>
      </c>
      <c r="I14" s="17">
        <v>87.88</v>
      </c>
      <c r="J14" s="17">
        <v>37.880000000000003</v>
      </c>
      <c r="K14">
        <v>285.68</v>
      </c>
      <c r="L14">
        <v>285.68</v>
      </c>
      <c r="M14">
        <v>87.88</v>
      </c>
      <c r="N14">
        <v>0</v>
      </c>
      <c r="O14">
        <v>16</v>
      </c>
      <c r="P14">
        <v>14</v>
      </c>
      <c r="Q14" s="2">
        <v>261.981689453</v>
      </c>
      <c r="R14" s="2">
        <v>246.24887085</v>
      </c>
      <c r="S14" s="2">
        <v>15.7</v>
      </c>
      <c r="T14" s="7">
        <v>1045</v>
      </c>
      <c r="U14" s="7">
        <v>1045.8399999999999</v>
      </c>
      <c r="V14" s="7">
        <v>450</v>
      </c>
      <c r="W14" s="7">
        <v>197</v>
      </c>
      <c r="X14" s="7">
        <v>207</v>
      </c>
      <c r="Y14" s="19">
        <f t="shared" si="0"/>
        <v>318.51599951585564</v>
      </c>
      <c r="Z14" s="2">
        <f t="shared" si="1"/>
        <v>318.77203151546649</v>
      </c>
      <c r="AA14" s="11">
        <f t="shared" si="2"/>
        <v>137.15999979151678</v>
      </c>
      <c r="AB14" s="11">
        <f t="shared" si="3"/>
        <v>60.045599908730686</v>
      </c>
      <c r="AC14" s="11">
        <f t="shared" si="4"/>
        <v>63.093599904097722</v>
      </c>
      <c r="AD14" s="2">
        <f t="shared" si="5"/>
        <v>181.35599972433886</v>
      </c>
      <c r="AE14" s="20">
        <f t="shared" si="6"/>
        <v>258.47039960712493</v>
      </c>
      <c r="AF14" s="2">
        <f t="shared" si="7"/>
        <v>255.42239961175792</v>
      </c>
      <c r="AG14" s="2">
        <f t="shared" si="8"/>
        <v>181.61203172394971</v>
      </c>
      <c r="AH14" s="20">
        <f t="shared" si="9"/>
        <v>258.72643160673579</v>
      </c>
      <c r="AI14" s="2">
        <f t="shared" si="10"/>
        <v>255.67843161136878</v>
      </c>
      <c r="AJ14" s="13">
        <v>31266</v>
      </c>
      <c r="AK14" s="13">
        <v>33863</v>
      </c>
      <c r="AL14" t="s">
        <v>34</v>
      </c>
      <c r="AM14" t="s">
        <v>44</v>
      </c>
      <c r="AN14" t="s">
        <v>10</v>
      </c>
      <c r="AO14" t="s">
        <v>113</v>
      </c>
      <c r="AP14" t="s">
        <v>26</v>
      </c>
      <c r="AQ14">
        <v>3</v>
      </c>
      <c r="AU14" s="6" t="s">
        <v>194</v>
      </c>
      <c r="AV14" s="6" t="s">
        <v>196</v>
      </c>
    </row>
    <row r="15" spans="1:48" ht="75" x14ac:dyDescent="0.25">
      <c r="A15" t="s">
        <v>42</v>
      </c>
      <c r="B15" t="s">
        <v>43</v>
      </c>
      <c r="C15" t="s">
        <v>7</v>
      </c>
      <c r="D15" t="s">
        <v>157</v>
      </c>
      <c r="E15">
        <v>2</v>
      </c>
      <c r="F15" t="s">
        <v>155</v>
      </c>
      <c r="G15" s="17">
        <v>318.44</v>
      </c>
      <c r="H15" s="17">
        <v>318.44</v>
      </c>
      <c r="I15" s="17">
        <v>144.34</v>
      </c>
      <c r="J15" s="17">
        <v>94.34</v>
      </c>
      <c r="K15">
        <v>318.44</v>
      </c>
      <c r="L15">
        <v>318.44</v>
      </c>
      <c r="M15">
        <v>144.34</v>
      </c>
      <c r="N15">
        <v>0</v>
      </c>
      <c r="O15">
        <v>16</v>
      </c>
      <c r="P15">
        <v>14</v>
      </c>
      <c r="Q15" s="2">
        <v>315.90390014600001</v>
      </c>
      <c r="R15" s="2">
        <v>251.69227600100001</v>
      </c>
      <c r="S15" s="2">
        <v>64.2</v>
      </c>
      <c r="T15" s="7">
        <v>1059</v>
      </c>
      <c r="U15" s="7">
        <v>1057.1300000000001</v>
      </c>
      <c r="V15" s="7">
        <v>43</v>
      </c>
      <c r="W15" s="7">
        <v>23</v>
      </c>
      <c r="X15" s="7">
        <v>43</v>
      </c>
      <c r="Y15" s="19">
        <f t="shared" si="0"/>
        <v>322.78319950936952</v>
      </c>
      <c r="Z15" s="2">
        <f t="shared" si="1"/>
        <v>322.21322351023593</v>
      </c>
      <c r="AA15" s="11">
        <f t="shared" si="2"/>
        <v>13.106399980078271</v>
      </c>
      <c r="AB15" s="11">
        <f t="shared" si="3"/>
        <v>7.010399989344192</v>
      </c>
      <c r="AC15" s="11">
        <f t="shared" si="4"/>
        <v>13.106399980078271</v>
      </c>
      <c r="AD15" s="2">
        <f t="shared" si="5"/>
        <v>309.67679952929126</v>
      </c>
      <c r="AE15" s="20">
        <f t="shared" si="6"/>
        <v>315.77279952002533</v>
      </c>
      <c r="AF15" s="2">
        <f t="shared" si="7"/>
        <v>309.67679952929126</v>
      </c>
      <c r="AG15" s="2">
        <f t="shared" si="8"/>
        <v>309.10682353015767</v>
      </c>
      <c r="AH15" s="20">
        <f t="shared" si="9"/>
        <v>315.20282352089174</v>
      </c>
      <c r="AI15" s="2">
        <f t="shared" si="10"/>
        <v>309.10682353015767</v>
      </c>
      <c r="AJ15" s="13">
        <v>27499</v>
      </c>
      <c r="AK15" s="13">
        <v>29739</v>
      </c>
      <c r="AL15" t="s">
        <v>34</v>
      </c>
      <c r="AM15" t="s">
        <v>44</v>
      </c>
      <c r="AN15" t="s">
        <v>10</v>
      </c>
      <c r="AO15" t="s">
        <v>118</v>
      </c>
      <c r="AP15" t="s">
        <v>26</v>
      </c>
      <c r="AQ15">
        <v>3</v>
      </c>
      <c r="AU15" s="6" t="s">
        <v>195</v>
      </c>
      <c r="AV15" s="6" t="s">
        <v>196</v>
      </c>
    </row>
    <row r="16" spans="1:48" ht="60" x14ac:dyDescent="0.25">
      <c r="A16" t="s">
        <v>45</v>
      </c>
      <c r="B16" t="s">
        <v>46</v>
      </c>
      <c r="C16" t="s">
        <v>7</v>
      </c>
      <c r="D16" t="s">
        <v>146</v>
      </c>
      <c r="E16">
        <v>2</v>
      </c>
      <c r="F16" t="s">
        <v>155</v>
      </c>
      <c r="G16" s="17">
        <v>208.6</v>
      </c>
      <c r="H16" s="17">
        <v>188.6</v>
      </c>
      <c r="I16" s="17">
        <v>10.1</v>
      </c>
      <c r="J16" s="17">
        <v>-39.9</v>
      </c>
      <c r="K16">
        <v>208.6</v>
      </c>
      <c r="L16">
        <v>188.6</v>
      </c>
      <c r="M16">
        <v>10.1</v>
      </c>
      <c r="N16">
        <v>18</v>
      </c>
      <c r="O16">
        <v>16</v>
      </c>
      <c r="P16">
        <v>14</v>
      </c>
      <c r="Q16" s="2">
        <v>202.239501953</v>
      </c>
      <c r="R16" s="2">
        <v>214.397506714</v>
      </c>
      <c r="S16" s="2">
        <v>-12.2</v>
      </c>
      <c r="T16" s="7">
        <v>682</v>
      </c>
      <c r="U16" s="7">
        <v>682.58900000000006</v>
      </c>
      <c r="V16" s="7">
        <v>274</v>
      </c>
      <c r="W16" s="7">
        <v>94</v>
      </c>
      <c r="X16" s="7">
        <v>194</v>
      </c>
      <c r="Y16" s="19">
        <f t="shared" si="0"/>
        <v>207.87359968403211</v>
      </c>
      <c r="Z16" s="2">
        <f t="shared" si="1"/>
        <v>208.05312688375926</v>
      </c>
      <c r="AA16" s="11">
        <f t="shared" si="2"/>
        <v>83.515199873056886</v>
      </c>
      <c r="AB16" s="11">
        <f t="shared" si="3"/>
        <v>28.651199956450174</v>
      </c>
      <c r="AC16" s="11">
        <f t="shared" si="4"/>
        <v>59.131199910120571</v>
      </c>
      <c r="AD16" s="2">
        <f t="shared" si="5"/>
        <v>124.35839981097523</v>
      </c>
      <c r="AE16" s="20">
        <f t="shared" si="6"/>
        <v>179.22239972758194</v>
      </c>
      <c r="AF16" s="2">
        <f t="shared" si="7"/>
        <v>148.74239977391153</v>
      </c>
      <c r="AG16" s="2">
        <f t="shared" si="8"/>
        <v>124.53792701070238</v>
      </c>
      <c r="AH16" s="20">
        <f t="shared" si="9"/>
        <v>179.40192692730909</v>
      </c>
      <c r="AI16" s="2">
        <f t="shared" si="10"/>
        <v>148.92192697363868</v>
      </c>
      <c r="AJ16" s="13">
        <v>25856</v>
      </c>
      <c r="AK16" s="13">
        <v>26955</v>
      </c>
      <c r="AL16" t="s">
        <v>125</v>
      </c>
      <c r="AM16" t="s">
        <v>8</v>
      </c>
      <c r="AN16" t="s">
        <v>10</v>
      </c>
      <c r="AO16" t="s">
        <v>119</v>
      </c>
      <c r="AP16" t="s">
        <v>26</v>
      </c>
      <c r="AQ16">
        <v>11</v>
      </c>
      <c r="AU16" s="6" t="s">
        <v>197</v>
      </c>
      <c r="AV16" s="6" t="s">
        <v>196</v>
      </c>
    </row>
    <row r="17" spans="1:48" ht="60" x14ac:dyDescent="0.25">
      <c r="A17" t="s">
        <v>47</v>
      </c>
      <c r="B17" s="1" t="s">
        <v>50</v>
      </c>
      <c r="C17" t="s">
        <v>21</v>
      </c>
      <c r="D17" t="s">
        <v>146</v>
      </c>
      <c r="E17">
        <v>2</v>
      </c>
      <c r="F17" t="s">
        <v>155</v>
      </c>
      <c r="G17" s="17">
        <v>187.95</v>
      </c>
      <c r="H17" s="17">
        <v>167.95</v>
      </c>
      <c r="I17" s="17">
        <v>-32.049999999999997</v>
      </c>
      <c r="J17" s="17">
        <v>-82.05</v>
      </c>
      <c r="K17">
        <v>187.95</v>
      </c>
      <c r="L17">
        <v>167.95</v>
      </c>
      <c r="M17">
        <v>-32.049999999999997</v>
      </c>
      <c r="N17">
        <v>18</v>
      </c>
      <c r="O17">
        <v>16</v>
      </c>
      <c r="P17">
        <v>14</v>
      </c>
      <c r="Q17" s="2">
        <v>177.78630065900001</v>
      </c>
      <c r="R17" s="2">
        <v>188.35411071799999</v>
      </c>
      <c r="S17" s="2">
        <v>-11</v>
      </c>
      <c r="T17" s="7">
        <v>626.27</v>
      </c>
      <c r="U17" s="7">
        <v>626.67600000000004</v>
      </c>
      <c r="V17" s="7">
        <v>160</v>
      </c>
      <c r="W17" s="7">
        <v>130</v>
      </c>
      <c r="X17" s="7">
        <v>150</v>
      </c>
      <c r="Y17" s="19">
        <f t="shared" si="0"/>
        <v>190.88709570985159</v>
      </c>
      <c r="Z17" s="2">
        <f t="shared" si="1"/>
        <v>191.01084450966351</v>
      </c>
      <c r="AA17" s="11">
        <f t="shared" si="2"/>
        <v>48.767999925872637</v>
      </c>
      <c r="AB17" s="11">
        <f t="shared" si="3"/>
        <v>39.623999939771515</v>
      </c>
      <c r="AC17" s="11">
        <f t="shared" si="4"/>
        <v>45.719999930505601</v>
      </c>
      <c r="AD17" s="2">
        <f t="shared" si="5"/>
        <v>142.11909578397896</v>
      </c>
      <c r="AE17" s="20">
        <f t="shared" si="6"/>
        <v>151.26309577008007</v>
      </c>
      <c r="AF17" s="2">
        <f t="shared" si="7"/>
        <v>145.167095779346</v>
      </c>
      <c r="AG17" s="2">
        <f t="shared" si="8"/>
        <v>142.24284458379088</v>
      </c>
      <c r="AH17" s="20">
        <f t="shared" si="9"/>
        <v>151.38684456989199</v>
      </c>
      <c r="AI17" s="2">
        <f t="shared" si="10"/>
        <v>145.29084457915792</v>
      </c>
      <c r="AL17" t="s">
        <v>53</v>
      </c>
      <c r="AM17" t="s">
        <v>8</v>
      </c>
      <c r="AN17" t="s">
        <v>10</v>
      </c>
      <c r="AO17" t="s">
        <v>120</v>
      </c>
      <c r="AP17" t="s">
        <v>10</v>
      </c>
      <c r="AQ17">
        <v>3</v>
      </c>
      <c r="AU17" s="6" t="s">
        <v>198</v>
      </c>
      <c r="AV17" s="24" t="s">
        <v>200</v>
      </c>
    </row>
    <row r="18" spans="1:48" ht="60" x14ac:dyDescent="0.25">
      <c r="A18" t="s">
        <v>48</v>
      </c>
      <c r="B18" s="1" t="s">
        <v>51</v>
      </c>
      <c r="C18" t="s">
        <v>21</v>
      </c>
      <c r="D18" t="s">
        <v>146</v>
      </c>
      <c r="E18">
        <v>2</v>
      </c>
      <c r="F18" t="s">
        <v>155</v>
      </c>
      <c r="G18" s="17">
        <v>187.95</v>
      </c>
      <c r="H18" s="17">
        <v>167.95</v>
      </c>
      <c r="I18" s="17">
        <v>-32.049999999999997</v>
      </c>
      <c r="J18" s="17">
        <v>-82.05</v>
      </c>
      <c r="K18">
        <v>187.95</v>
      </c>
      <c r="L18">
        <v>167.95</v>
      </c>
      <c r="M18">
        <v>-32.049999999999997</v>
      </c>
      <c r="N18">
        <v>18</v>
      </c>
      <c r="O18">
        <v>16</v>
      </c>
      <c r="P18">
        <v>14</v>
      </c>
      <c r="Q18" s="2">
        <v>177.568893433</v>
      </c>
      <c r="R18" s="2">
        <v>188.35411071799999</v>
      </c>
      <c r="S18" s="2">
        <v>-10.8</v>
      </c>
      <c r="T18" s="7">
        <v>626.27</v>
      </c>
      <c r="U18" s="7">
        <v>626.67600000000004</v>
      </c>
      <c r="V18" s="7">
        <v>230</v>
      </c>
      <c r="W18" s="7">
        <v>200</v>
      </c>
      <c r="X18" s="7">
        <v>220</v>
      </c>
      <c r="Y18" s="19">
        <f t="shared" si="0"/>
        <v>190.88709570985159</v>
      </c>
      <c r="Z18" s="2">
        <f t="shared" si="1"/>
        <v>191.01084450966351</v>
      </c>
      <c r="AA18" s="11">
        <f t="shared" si="2"/>
        <v>70.103999893441923</v>
      </c>
      <c r="AB18" s="11">
        <f t="shared" si="3"/>
        <v>60.959999907340794</v>
      </c>
      <c r="AC18" s="11">
        <f t="shared" si="4"/>
        <v>67.055999898074873</v>
      </c>
      <c r="AD18" s="2">
        <f t="shared" si="5"/>
        <v>120.78309581640967</v>
      </c>
      <c r="AE18" s="20">
        <f t="shared" si="6"/>
        <v>129.92709580251079</v>
      </c>
      <c r="AF18" s="2">
        <f t="shared" si="7"/>
        <v>123.83109581177672</v>
      </c>
      <c r="AG18" s="2">
        <f t="shared" si="8"/>
        <v>120.90684461622159</v>
      </c>
      <c r="AH18" s="20">
        <f t="shared" si="9"/>
        <v>130.05084460232271</v>
      </c>
      <c r="AI18" s="2">
        <f t="shared" si="10"/>
        <v>123.95484461158864</v>
      </c>
      <c r="AL18" t="s">
        <v>53</v>
      </c>
      <c r="AM18" t="s">
        <v>8</v>
      </c>
      <c r="AN18" t="s">
        <v>10</v>
      </c>
      <c r="AO18" t="s">
        <v>120</v>
      </c>
      <c r="AP18" t="s">
        <v>10</v>
      </c>
      <c r="AQ18">
        <v>3</v>
      </c>
      <c r="AU18" s="6" t="s">
        <v>199</v>
      </c>
      <c r="AV18" s="24" t="s">
        <v>200</v>
      </c>
    </row>
    <row r="19" spans="1:48" ht="60" x14ac:dyDescent="0.25">
      <c r="A19" t="s">
        <v>49</v>
      </c>
      <c r="B19" s="1" t="s">
        <v>52</v>
      </c>
      <c r="C19" t="s">
        <v>21</v>
      </c>
      <c r="D19" t="s">
        <v>146</v>
      </c>
      <c r="E19">
        <v>2</v>
      </c>
      <c r="F19" t="s">
        <v>155</v>
      </c>
      <c r="G19" s="17">
        <v>187.95</v>
      </c>
      <c r="H19" s="17">
        <v>167.95</v>
      </c>
      <c r="I19" s="17">
        <v>-32.049999999999997</v>
      </c>
      <c r="J19" s="17">
        <v>-82.05</v>
      </c>
      <c r="K19">
        <v>187.95</v>
      </c>
      <c r="L19">
        <v>167.95</v>
      </c>
      <c r="M19">
        <v>-32.049999999999997</v>
      </c>
      <c r="N19">
        <v>18</v>
      </c>
      <c r="O19">
        <v>16</v>
      </c>
      <c r="P19">
        <v>14</v>
      </c>
      <c r="Q19" s="2">
        <v>177.361602783</v>
      </c>
      <c r="R19" s="2">
        <v>188.35411071799999</v>
      </c>
      <c r="S19" s="2">
        <v>-10.6</v>
      </c>
      <c r="T19" s="7">
        <v>626.27</v>
      </c>
      <c r="U19" s="7">
        <v>626.67600000000004</v>
      </c>
      <c r="V19" s="7">
        <v>380</v>
      </c>
      <c r="W19" s="7">
        <v>350</v>
      </c>
      <c r="X19" s="7">
        <v>370</v>
      </c>
      <c r="Y19" s="19">
        <f t="shared" si="0"/>
        <v>190.88709570985159</v>
      </c>
      <c r="Z19" s="2">
        <f t="shared" si="1"/>
        <v>191.01084450966351</v>
      </c>
      <c r="AA19" s="11">
        <f t="shared" si="2"/>
        <v>115.82399982394752</v>
      </c>
      <c r="AB19" s="11">
        <f t="shared" si="3"/>
        <v>106.6799998378464</v>
      </c>
      <c r="AC19" s="11">
        <f t="shared" si="4"/>
        <v>112.77599982858048</v>
      </c>
      <c r="AD19" s="2">
        <f t="shared" si="5"/>
        <v>75.063095885904076</v>
      </c>
      <c r="AE19" s="20">
        <f t="shared" si="6"/>
        <v>84.207095872005198</v>
      </c>
      <c r="AF19" s="2">
        <f t="shared" si="7"/>
        <v>78.111095881271112</v>
      </c>
      <c r="AG19" s="2">
        <f t="shared" si="8"/>
        <v>75.186844685715997</v>
      </c>
      <c r="AH19" s="20">
        <f t="shared" si="9"/>
        <v>84.330844671817118</v>
      </c>
      <c r="AI19" s="2">
        <f t="shared" si="10"/>
        <v>78.234844681083032</v>
      </c>
      <c r="AL19" t="s">
        <v>53</v>
      </c>
      <c r="AM19" t="s">
        <v>8</v>
      </c>
      <c r="AN19" t="s">
        <v>10</v>
      </c>
      <c r="AO19" t="s">
        <v>120</v>
      </c>
      <c r="AP19" t="s">
        <v>10</v>
      </c>
      <c r="AQ19">
        <v>3</v>
      </c>
      <c r="AU19" s="6" t="s">
        <v>199</v>
      </c>
      <c r="AV19" s="24" t="s">
        <v>200</v>
      </c>
    </row>
    <row r="20" spans="1:48" ht="75" x14ac:dyDescent="0.25">
      <c r="A20" t="s">
        <v>54</v>
      </c>
      <c r="B20" t="s">
        <v>56</v>
      </c>
      <c r="C20" t="s">
        <v>7</v>
      </c>
      <c r="D20" t="s">
        <v>158</v>
      </c>
      <c r="E20">
        <v>3</v>
      </c>
      <c r="F20" t="s">
        <v>156</v>
      </c>
      <c r="G20" s="17">
        <v>244.75</v>
      </c>
      <c r="H20" s="17">
        <v>244.75</v>
      </c>
      <c r="I20" s="17">
        <v>244.75</v>
      </c>
      <c r="J20" s="17">
        <v>194.75</v>
      </c>
      <c r="K20">
        <v>244.75</v>
      </c>
      <c r="L20">
        <v>244.75</v>
      </c>
      <c r="M20">
        <v>244.75</v>
      </c>
      <c r="N20">
        <v>0</v>
      </c>
      <c r="O20">
        <v>0</v>
      </c>
      <c r="P20">
        <v>14</v>
      </c>
      <c r="Q20" s="2">
        <v>234.057495117</v>
      </c>
      <c r="R20" s="2">
        <v>247.63577270499999</v>
      </c>
      <c r="S20" s="2">
        <v>-13.6</v>
      </c>
      <c r="T20" s="7">
        <v>777.4</v>
      </c>
      <c r="U20" s="7">
        <v>890.04499999999996</v>
      </c>
      <c r="V20" s="7">
        <v>34</v>
      </c>
      <c r="W20" s="7">
        <v>24</v>
      </c>
      <c r="X20" s="7">
        <v>34</v>
      </c>
      <c r="Y20" s="19">
        <f t="shared" si="0"/>
        <v>236.95151963983366</v>
      </c>
      <c r="Z20" s="2">
        <f t="shared" si="1"/>
        <v>271.28571558764571</v>
      </c>
      <c r="AA20" s="11">
        <f t="shared" si="2"/>
        <v>10.363199984247936</v>
      </c>
      <c r="AB20" s="11">
        <f t="shared" si="3"/>
        <v>7.3151999888808961</v>
      </c>
      <c r="AC20" s="11">
        <f t="shared" si="4"/>
        <v>10.363199984247936</v>
      </c>
      <c r="AD20" s="2">
        <f t="shared" si="5"/>
        <v>226.58831965558574</v>
      </c>
      <c r="AE20" s="20">
        <f t="shared" si="6"/>
        <v>229.63631965095277</v>
      </c>
      <c r="AF20" s="2">
        <f t="shared" si="7"/>
        <v>226.58831965558574</v>
      </c>
      <c r="AG20" s="2">
        <f t="shared" si="8"/>
        <v>260.92251560339776</v>
      </c>
      <c r="AH20" s="20">
        <f t="shared" si="9"/>
        <v>263.97051559876479</v>
      </c>
      <c r="AI20" s="2">
        <f t="shared" si="10"/>
        <v>260.92251560339776</v>
      </c>
      <c r="AJ20" s="13">
        <v>27354</v>
      </c>
      <c r="AK20" s="13">
        <v>34166</v>
      </c>
      <c r="AL20" t="s">
        <v>58</v>
      </c>
      <c r="AM20" t="s">
        <v>44</v>
      </c>
      <c r="AN20" t="s">
        <v>10</v>
      </c>
      <c r="AO20" t="s">
        <v>26</v>
      </c>
      <c r="AP20" t="s">
        <v>26</v>
      </c>
      <c r="AQ20">
        <v>19</v>
      </c>
      <c r="AU20" s="6" t="s">
        <v>202</v>
      </c>
      <c r="AV20" s="6" t="s">
        <v>201</v>
      </c>
    </row>
    <row r="21" spans="1:48" ht="75" x14ac:dyDescent="0.25">
      <c r="A21" t="s">
        <v>55</v>
      </c>
      <c r="B21" t="s">
        <v>57</v>
      </c>
      <c r="C21" t="s">
        <v>7</v>
      </c>
      <c r="D21" t="s">
        <v>154</v>
      </c>
      <c r="E21">
        <v>3</v>
      </c>
      <c r="F21" t="s">
        <v>156</v>
      </c>
      <c r="G21" s="17">
        <v>244.75</v>
      </c>
      <c r="H21" s="17">
        <v>244.75</v>
      </c>
      <c r="I21" s="17">
        <v>244.75</v>
      </c>
      <c r="J21" s="17">
        <v>194.75</v>
      </c>
      <c r="K21">
        <v>244.75</v>
      </c>
      <c r="L21">
        <v>244.75</v>
      </c>
      <c r="M21">
        <v>244.75</v>
      </c>
      <c r="N21">
        <v>0</v>
      </c>
      <c r="O21">
        <v>0</v>
      </c>
      <c r="P21">
        <v>14</v>
      </c>
      <c r="Q21" s="2">
        <v>258.18630981400003</v>
      </c>
      <c r="R21" s="2">
        <v>239.33552551299999</v>
      </c>
      <c r="S21" s="2">
        <v>18.899999999999999</v>
      </c>
      <c r="T21" s="7">
        <v>921</v>
      </c>
      <c r="U21" s="7">
        <v>919.23800000000006</v>
      </c>
      <c r="V21" s="7">
        <v>190</v>
      </c>
      <c r="W21" s="7" t="s">
        <v>109</v>
      </c>
      <c r="X21" s="7">
        <v>190</v>
      </c>
      <c r="Y21" s="19">
        <f t="shared" si="0"/>
        <v>280.72079957330436</v>
      </c>
      <c r="Z21" s="2">
        <f t="shared" si="1"/>
        <v>280.18374197412072</v>
      </c>
      <c r="AA21" s="11">
        <f t="shared" si="2"/>
        <v>57.911999911973759</v>
      </c>
      <c r="AB21" s="11" t="e">
        <f t="shared" si="3"/>
        <v>#VALUE!</v>
      </c>
      <c r="AC21" s="11">
        <f t="shared" si="4"/>
        <v>57.911999911973759</v>
      </c>
      <c r="AD21" s="2">
        <f t="shared" si="5"/>
        <v>222.8087996613306</v>
      </c>
      <c r="AE21" s="20" t="e">
        <f t="shared" si="6"/>
        <v>#VALUE!</v>
      </c>
      <c r="AF21" s="2">
        <f t="shared" si="7"/>
        <v>222.8087996613306</v>
      </c>
      <c r="AG21" s="2">
        <f t="shared" si="8"/>
        <v>222.27174206214696</v>
      </c>
      <c r="AH21" s="20" t="e">
        <f t="shared" si="9"/>
        <v>#VALUE!</v>
      </c>
      <c r="AI21" s="2">
        <f t="shared" si="10"/>
        <v>222.27174206214696</v>
      </c>
      <c r="AJ21" t="s">
        <v>109</v>
      </c>
      <c r="AK21" s="13">
        <v>34162</v>
      </c>
      <c r="AL21" t="s">
        <v>58</v>
      </c>
      <c r="AM21" t="s">
        <v>44</v>
      </c>
      <c r="AN21" t="s">
        <v>10</v>
      </c>
      <c r="AO21" t="s">
        <v>26</v>
      </c>
      <c r="AP21" t="s">
        <v>26</v>
      </c>
      <c r="AQ21">
        <v>5</v>
      </c>
      <c r="AU21" s="6" t="s">
        <v>202</v>
      </c>
      <c r="AV21" s="6" t="s">
        <v>201</v>
      </c>
    </row>
    <row r="22" spans="1:48" ht="75" x14ac:dyDescent="0.25">
      <c r="A22" t="s">
        <v>59</v>
      </c>
      <c r="B22" t="s">
        <v>60</v>
      </c>
      <c r="C22" t="s">
        <v>7</v>
      </c>
      <c r="D22" t="s">
        <v>158</v>
      </c>
      <c r="E22">
        <v>3</v>
      </c>
      <c r="F22" t="s">
        <v>156</v>
      </c>
      <c r="G22" s="17">
        <v>254.07</v>
      </c>
      <c r="H22" s="17">
        <v>254.07</v>
      </c>
      <c r="I22" s="17">
        <v>254.07</v>
      </c>
      <c r="J22" s="17">
        <v>204.07</v>
      </c>
      <c r="K22">
        <v>254.07</v>
      </c>
      <c r="L22">
        <v>254.07</v>
      </c>
      <c r="M22">
        <v>254.07</v>
      </c>
      <c r="N22">
        <v>0</v>
      </c>
      <c r="O22">
        <v>0</v>
      </c>
      <c r="P22">
        <v>14</v>
      </c>
      <c r="Q22" s="2">
        <v>256.07409668000003</v>
      </c>
      <c r="R22" s="2">
        <v>239.94273376500001</v>
      </c>
      <c r="S22" s="2">
        <v>16.100000000000001</v>
      </c>
      <c r="T22" s="7">
        <v>846.24</v>
      </c>
      <c r="U22" s="7">
        <v>840.32299999999998</v>
      </c>
      <c r="V22" s="7">
        <v>67</v>
      </c>
      <c r="W22" s="7" t="s">
        <v>109</v>
      </c>
      <c r="X22" s="7">
        <v>67.099999999999994</v>
      </c>
      <c r="Y22" s="19">
        <f t="shared" si="0"/>
        <v>257.9339516079404</v>
      </c>
      <c r="Z22" s="2">
        <f t="shared" si="1"/>
        <v>256.13045001068167</v>
      </c>
      <c r="AA22" s="11" t="e">
        <f>W22/3.2808399</f>
        <v>#VALUE!</v>
      </c>
      <c r="AB22" s="11">
        <f>X22/3.2808399</f>
        <v>20.452079968912837</v>
      </c>
      <c r="AC22" s="11" t="e">
        <f>#REF!/3.2808399</f>
        <v>#REF!</v>
      </c>
      <c r="AD22" s="2" t="e">
        <f t="shared" si="5"/>
        <v>#VALUE!</v>
      </c>
      <c r="AE22" s="20">
        <f t="shared" si="6"/>
        <v>237.48187163902756</v>
      </c>
      <c r="AF22" s="2" t="e">
        <f t="shared" si="7"/>
        <v>#REF!</v>
      </c>
      <c r="AG22" s="2" t="e">
        <f t="shared" si="8"/>
        <v>#VALUE!</v>
      </c>
      <c r="AH22" s="20">
        <f t="shared" si="9"/>
        <v>235.67837004176883</v>
      </c>
      <c r="AI22" s="2" t="e">
        <f t="shared" si="10"/>
        <v>#REF!</v>
      </c>
      <c r="AJ22" t="s">
        <v>109</v>
      </c>
      <c r="AK22" s="13">
        <v>29775</v>
      </c>
      <c r="AL22" t="s">
        <v>126</v>
      </c>
      <c r="AM22" t="s">
        <v>44</v>
      </c>
      <c r="AN22" t="s">
        <v>10</v>
      </c>
      <c r="AO22" t="s">
        <v>26</v>
      </c>
      <c r="AP22" t="s">
        <v>26</v>
      </c>
      <c r="AQ22">
        <v>22</v>
      </c>
      <c r="AU22" s="6" t="s">
        <v>202</v>
      </c>
      <c r="AV22" s="6" t="s">
        <v>201</v>
      </c>
    </row>
    <row r="23" spans="1:48" ht="45" x14ac:dyDescent="0.25">
      <c r="A23" t="s">
        <v>61</v>
      </c>
      <c r="B23" t="s">
        <v>64</v>
      </c>
      <c r="C23" t="s">
        <v>7</v>
      </c>
      <c r="D23" t="s">
        <v>154</v>
      </c>
      <c r="E23">
        <v>3</v>
      </c>
      <c r="F23" t="s">
        <v>156</v>
      </c>
      <c r="G23" s="17">
        <v>249.93</v>
      </c>
      <c r="H23" s="17">
        <v>249.93</v>
      </c>
      <c r="I23" s="17">
        <v>242.13</v>
      </c>
      <c r="J23" s="17">
        <v>192.13</v>
      </c>
      <c r="K23">
        <v>249.93</v>
      </c>
      <c r="L23">
        <v>249.93</v>
      </c>
      <c r="M23">
        <v>242.13</v>
      </c>
      <c r="N23">
        <v>0</v>
      </c>
      <c r="O23">
        <v>19</v>
      </c>
      <c r="P23">
        <v>14</v>
      </c>
      <c r="Q23" s="2">
        <v>237.576904297</v>
      </c>
      <c r="R23" s="2">
        <v>225.597579956</v>
      </c>
      <c r="S23" s="2">
        <v>12</v>
      </c>
      <c r="T23" s="7">
        <v>844.61</v>
      </c>
      <c r="U23" s="7">
        <v>845.35799999999995</v>
      </c>
      <c r="V23" s="7">
        <v>139</v>
      </c>
      <c r="W23" s="7">
        <v>60</v>
      </c>
      <c r="X23" s="7">
        <v>89</v>
      </c>
      <c r="Y23" s="19">
        <f t="shared" si="0"/>
        <v>257.43712760869556</v>
      </c>
      <c r="Z23" s="2">
        <f t="shared" si="1"/>
        <v>257.665118008349</v>
      </c>
      <c r="AA23" s="11">
        <f t="shared" si="2"/>
        <v>42.367199935601853</v>
      </c>
      <c r="AB23" s="11">
        <f t="shared" si="3"/>
        <v>18.28799997220224</v>
      </c>
      <c r="AC23" s="11">
        <f t="shared" si="4"/>
        <v>27.127199958766656</v>
      </c>
      <c r="AD23" s="2">
        <f t="shared" si="5"/>
        <v>215.0699276730937</v>
      </c>
      <c r="AE23" s="20">
        <f t="shared" si="6"/>
        <v>239.14912763649332</v>
      </c>
      <c r="AF23" s="2">
        <f t="shared" si="7"/>
        <v>230.30992764992891</v>
      </c>
      <c r="AG23" s="2">
        <f t="shared" si="8"/>
        <v>215.29791807274714</v>
      </c>
      <c r="AH23" s="20">
        <f t="shared" si="9"/>
        <v>239.37711803614675</v>
      </c>
      <c r="AI23" s="2">
        <f t="shared" si="10"/>
        <v>230.53791804958234</v>
      </c>
      <c r="AJ23" s="14">
        <v>34178</v>
      </c>
      <c r="AK23" s="14">
        <v>34135</v>
      </c>
      <c r="AL23" t="s">
        <v>53</v>
      </c>
      <c r="AM23" t="s">
        <v>44</v>
      </c>
      <c r="AN23" t="s">
        <v>10</v>
      </c>
      <c r="AO23" t="s">
        <v>26</v>
      </c>
      <c r="AP23" t="s">
        <v>26</v>
      </c>
      <c r="AQ23">
        <v>12</v>
      </c>
      <c r="AU23" s="6" t="s">
        <v>204</v>
      </c>
      <c r="AV23" s="24" t="s">
        <v>205</v>
      </c>
    </row>
    <row r="24" spans="1:48" ht="30" x14ac:dyDescent="0.25">
      <c r="A24" t="s">
        <v>62</v>
      </c>
      <c r="B24" t="s">
        <v>63</v>
      </c>
      <c r="C24" t="s">
        <v>7</v>
      </c>
      <c r="D24" t="s">
        <v>154</v>
      </c>
      <c r="E24">
        <v>3</v>
      </c>
      <c r="F24" t="s">
        <v>156</v>
      </c>
      <c r="G24" s="17">
        <v>249.93</v>
      </c>
      <c r="H24" s="17">
        <v>249.93</v>
      </c>
      <c r="I24" s="17">
        <v>242.13</v>
      </c>
      <c r="J24" s="17">
        <v>192.13</v>
      </c>
      <c r="K24">
        <v>249.93</v>
      </c>
      <c r="L24">
        <v>249.93</v>
      </c>
      <c r="M24">
        <v>242.13</v>
      </c>
      <c r="N24">
        <v>0</v>
      </c>
      <c r="O24">
        <v>19</v>
      </c>
      <c r="P24">
        <v>14</v>
      </c>
      <c r="Q24" s="2">
        <v>200.19979858400001</v>
      </c>
      <c r="R24" s="2">
        <v>215.42729187</v>
      </c>
      <c r="S24" s="2">
        <v>-15.2</v>
      </c>
      <c r="T24" s="7">
        <v>787.86</v>
      </c>
      <c r="U24" s="7">
        <v>801.476</v>
      </c>
      <c r="V24" s="7">
        <v>215</v>
      </c>
      <c r="W24" s="7">
        <v>80</v>
      </c>
      <c r="X24" s="7">
        <v>220</v>
      </c>
      <c r="Y24" s="19">
        <f t="shared" si="0"/>
        <v>240.13972763498759</v>
      </c>
      <c r="Z24" s="2">
        <f t="shared" si="1"/>
        <v>244.28988442867936</v>
      </c>
      <c r="AA24" s="11">
        <f t="shared" si="2"/>
        <v>65.531999900391355</v>
      </c>
      <c r="AB24" s="11">
        <f t="shared" si="3"/>
        <v>24.383999962936318</v>
      </c>
      <c r="AC24" s="11">
        <f t="shared" si="4"/>
        <v>67.055999898074873</v>
      </c>
      <c r="AD24" s="2">
        <f t="shared" si="5"/>
        <v>174.60772773459624</v>
      </c>
      <c r="AE24" s="20">
        <f t="shared" si="6"/>
        <v>215.75572767205128</v>
      </c>
      <c r="AF24" s="2">
        <f t="shared" si="7"/>
        <v>173.08372773691272</v>
      </c>
      <c r="AG24" s="2">
        <f t="shared" si="8"/>
        <v>178.757884528288</v>
      </c>
      <c r="AH24" s="20">
        <f t="shared" si="9"/>
        <v>219.90588446574304</v>
      </c>
      <c r="AI24" s="2">
        <f t="shared" si="10"/>
        <v>177.23388453060448</v>
      </c>
      <c r="AJ24" s="15" t="s">
        <v>143</v>
      </c>
      <c r="AK24" s="13">
        <v>34135</v>
      </c>
      <c r="AL24" t="s">
        <v>66</v>
      </c>
      <c r="AM24" t="s">
        <v>44</v>
      </c>
      <c r="AN24" t="s">
        <v>10</v>
      </c>
      <c r="AO24" t="s">
        <v>26</v>
      </c>
      <c r="AP24" t="s">
        <v>26</v>
      </c>
      <c r="AQ24">
        <v>13</v>
      </c>
      <c r="AU24" s="6" t="s">
        <v>203</v>
      </c>
      <c r="AV24" s="24" t="s">
        <v>168</v>
      </c>
    </row>
    <row r="25" spans="1:48" ht="45" x14ac:dyDescent="0.25">
      <c r="A25" t="s">
        <v>65</v>
      </c>
      <c r="B25" t="s">
        <v>68</v>
      </c>
      <c r="C25" t="s">
        <v>7</v>
      </c>
      <c r="D25" t="s">
        <v>154</v>
      </c>
      <c r="E25">
        <v>3</v>
      </c>
      <c r="F25" t="s">
        <v>156</v>
      </c>
      <c r="G25" s="17">
        <v>189.85</v>
      </c>
      <c r="H25" s="17">
        <v>189.85</v>
      </c>
      <c r="I25" s="17">
        <v>182.65</v>
      </c>
      <c r="J25" s="17">
        <v>132.65</v>
      </c>
      <c r="K25">
        <v>189.85</v>
      </c>
      <c r="L25">
        <v>189.85</v>
      </c>
      <c r="M25">
        <v>182.65</v>
      </c>
      <c r="N25">
        <v>0</v>
      </c>
      <c r="O25">
        <v>19</v>
      </c>
      <c r="P25">
        <v>14</v>
      </c>
      <c r="Q25" s="2">
        <v>196.18760681200001</v>
      </c>
      <c r="R25" s="2">
        <v>210.94711303700001</v>
      </c>
      <c r="S25" s="2">
        <v>-14.8</v>
      </c>
      <c r="T25" s="7">
        <v>766.93</v>
      </c>
      <c r="U25" s="7">
        <v>765.71400000000006</v>
      </c>
      <c r="V25" s="7">
        <v>131</v>
      </c>
      <c r="W25" s="7">
        <v>60</v>
      </c>
      <c r="X25" s="7">
        <v>160</v>
      </c>
      <c r="Y25" s="19">
        <f t="shared" si="0"/>
        <v>233.76026364468439</v>
      </c>
      <c r="Z25" s="2">
        <f t="shared" si="1"/>
        <v>233.38962684524776</v>
      </c>
      <c r="AA25" s="11">
        <f t="shared" si="2"/>
        <v>39.92879993930822</v>
      </c>
      <c r="AB25" s="11">
        <f t="shared" si="3"/>
        <v>18.28799997220224</v>
      </c>
      <c r="AC25" s="11">
        <f t="shared" si="4"/>
        <v>48.767999925872637</v>
      </c>
      <c r="AD25" s="2">
        <f t="shared" si="5"/>
        <v>193.83146370537617</v>
      </c>
      <c r="AE25" s="20">
        <f t="shared" si="6"/>
        <v>215.47226367248214</v>
      </c>
      <c r="AF25" s="2">
        <f t="shared" si="7"/>
        <v>184.99226371881176</v>
      </c>
      <c r="AG25" s="2">
        <f t="shared" si="8"/>
        <v>193.46082690593954</v>
      </c>
      <c r="AH25" s="20">
        <f t="shared" si="9"/>
        <v>215.10162687304552</v>
      </c>
      <c r="AI25" s="2">
        <f t="shared" si="10"/>
        <v>184.62162691937513</v>
      </c>
      <c r="AJ25" s="13">
        <v>33039</v>
      </c>
      <c r="AK25" s="13">
        <v>34135</v>
      </c>
      <c r="AL25" t="s">
        <v>67</v>
      </c>
      <c r="AM25" t="s">
        <v>44</v>
      </c>
      <c r="AN25" t="s">
        <v>10</v>
      </c>
      <c r="AO25" t="s">
        <v>26</v>
      </c>
      <c r="AP25" t="s">
        <v>26</v>
      </c>
      <c r="AQ25">
        <v>7</v>
      </c>
      <c r="AU25" s="6" t="s">
        <v>206</v>
      </c>
      <c r="AV25" s="6" t="s">
        <v>207</v>
      </c>
    </row>
    <row r="26" spans="1:48" ht="105" x14ac:dyDescent="0.25">
      <c r="A26" t="s">
        <v>69</v>
      </c>
      <c r="B26" t="s">
        <v>72</v>
      </c>
      <c r="C26" t="s">
        <v>7</v>
      </c>
      <c r="D26" t="s">
        <v>146</v>
      </c>
      <c r="E26">
        <v>1</v>
      </c>
      <c r="F26" t="s">
        <v>159</v>
      </c>
      <c r="G26" s="17">
        <v>165.63</v>
      </c>
      <c r="H26" s="17">
        <v>145.63</v>
      </c>
      <c r="I26" s="17">
        <v>125.63</v>
      </c>
      <c r="J26" s="17">
        <v>95.62</v>
      </c>
      <c r="K26">
        <v>165.63</v>
      </c>
      <c r="L26">
        <v>145.63</v>
      </c>
      <c r="M26">
        <v>125.63</v>
      </c>
      <c r="N26">
        <v>18</v>
      </c>
      <c r="O26">
        <v>14</v>
      </c>
      <c r="P26">
        <v>14</v>
      </c>
      <c r="Q26" s="2">
        <v>119.11579895</v>
      </c>
      <c r="R26" s="2">
        <v>148.22250366200001</v>
      </c>
      <c r="S26" s="2">
        <v>-29.1</v>
      </c>
      <c r="T26" s="7">
        <v>563</v>
      </c>
      <c r="U26" s="7">
        <v>564.51199999999994</v>
      </c>
      <c r="V26" s="7" t="s">
        <v>109</v>
      </c>
      <c r="W26" s="7" t="s">
        <v>109</v>
      </c>
      <c r="X26" s="7" t="s">
        <v>109</v>
      </c>
      <c r="Y26" s="19">
        <f t="shared" si="0"/>
        <v>171.60239973916435</v>
      </c>
      <c r="Z26" s="2">
        <f t="shared" si="1"/>
        <v>172.06325733846381</v>
      </c>
      <c r="AA26" s="11" t="e">
        <f t="shared" si="2"/>
        <v>#VALUE!</v>
      </c>
      <c r="AB26" s="11" t="e">
        <f t="shared" si="3"/>
        <v>#VALUE!</v>
      </c>
      <c r="AC26" s="11" t="e">
        <f t="shared" si="4"/>
        <v>#VALUE!</v>
      </c>
      <c r="AD26" s="2" t="e">
        <f t="shared" si="5"/>
        <v>#VALUE!</v>
      </c>
      <c r="AE26" s="20" t="e">
        <f t="shared" si="6"/>
        <v>#VALUE!</v>
      </c>
      <c r="AF26" s="2" t="e">
        <f t="shared" si="7"/>
        <v>#VALUE!</v>
      </c>
      <c r="AG26" s="2" t="e">
        <f t="shared" si="8"/>
        <v>#VALUE!</v>
      </c>
      <c r="AH26" s="20" t="e">
        <f t="shared" si="9"/>
        <v>#VALUE!</v>
      </c>
      <c r="AI26" s="2" t="e">
        <f t="shared" si="10"/>
        <v>#VALUE!</v>
      </c>
      <c r="AJ26" t="s">
        <v>109</v>
      </c>
      <c r="AK26" s="13">
        <v>34563</v>
      </c>
      <c r="AL26" t="s">
        <v>67</v>
      </c>
      <c r="AM26" t="s">
        <v>71</v>
      </c>
      <c r="AN26" t="s">
        <v>10</v>
      </c>
      <c r="AO26" t="s">
        <v>10</v>
      </c>
      <c r="AP26" t="s">
        <v>26</v>
      </c>
      <c r="AQ26">
        <v>1</v>
      </c>
      <c r="AR26" t="s">
        <v>164</v>
      </c>
      <c r="AU26" s="6" t="s">
        <v>209</v>
      </c>
      <c r="AV26" s="6" t="s">
        <v>208</v>
      </c>
    </row>
    <row r="27" spans="1:48" ht="45" x14ac:dyDescent="0.25">
      <c r="A27" t="s">
        <v>73</v>
      </c>
      <c r="B27" t="s">
        <v>74</v>
      </c>
      <c r="C27" t="s">
        <v>7</v>
      </c>
      <c r="D27" t="s">
        <v>154</v>
      </c>
      <c r="E27">
        <v>3</v>
      </c>
      <c r="F27" t="s">
        <v>156</v>
      </c>
      <c r="G27" s="17">
        <v>348.55</v>
      </c>
      <c r="H27" s="17">
        <v>348.55</v>
      </c>
      <c r="I27" s="17">
        <v>348.55</v>
      </c>
      <c r="J27" s="17">
        <v>298.55</v>
      </c>
      <c r="K27">
        <v>348.55</v>
      </c>
      <c r="L27">
        <v>348.55</v>
      </c>
      <c r="M27">
        <v>348.55</v>
      </c>
      <c r="N27">
        <v>0</v>
      </c>
      <c r="O27">
        <v>0</v>
      </c>
      <c r="P27">
        <v>14</v>
      </c>
      <c r="Q27" s="2">
        <v>336.10299682599998</v>
      </c>
      <c r="R27" s="2">
        <v>322.21780395500002</v>
      </c>
      <c r="S27" s="2">
        <v>13.9</v>
      </c>
      <c r="T27" s="7">
        <v>1139</v>
      </c>
      <c r="U27" s="7">
        <v>1145.08</v>
      </c>
      <c r="V27" s="7">
        <v>200</v>
      </c>
      <c r="W27" s="7">
        <v>60</v>
      </c>
      <c r="X27" s="7">
        <v>200</v>
      </c>
      <c r="Y27" s="19">
        <f t="shared" si="0"/>
        <v>347.16719947230587</v>
      </c>
      <c r="Z27" s="2">
        <f t="shared" si="1"/>
        <v>349.02038346948899</v>
      </c>
      <c r="AA27" s="11">
        <f t="shared" si="2"/>
        <v>60.959999907340794</v>
      </c>
      <c r="AB27" s="11">
        <f t="shared" si="3"/>
        <v>18.28799997220224</v>
      </c>
      <c r="AC27" s="11">
        <f t="shared" si="4"/>
        <v>60.959999907340794</v>
      </c>
      <c r="AD27" s="2">
        <f t="shared" si="5"/>
        <v>286.20719956496509</v>
      </c>
      <c r="AE27" s="20">
        <f t="shared" si="6"/>
        <v>328.87919950010365</v>
      </c>
      <c r="AF27" s="2">
        <f t="shared" si="7"/>
        <v>286.20719956496509</v>
      </c>
      <c r="AG27" s="2">
        <f t="shared" si="8"/>
        <v>288.06038356214822</v>
      </c>
      <c r="AH27" s="20">
        <f t="shared" si="9"/>
        <v>330.73238349728678</v>
      </c>
      <c r="AI27" s="2">
        <f t="shared" si="10"/>
        <v>288.06038356214822</v>
      </c>
      <c r="AJ27" s="13">
        <v>37025</v>
      </c>
      <c r="AK27" s="13">
        <v>41120</v>
      </c>
      <c r="AL27" t="s">
        <v>127</v>
      </c>
      <c r="AM27" t="s">
        <v>76</v>
      </c>
      <c r="AN27" t="s">
        <v>10</v>
      </c>
      <c r="AO27" t="s">
        <v>10</v>
      </c>
      <c r="AP27" t="s">
        <v>26</v>
      </c>
      <c r="AQ27">
        <v>1</v>
      </c>
      <c r="AR27" t="s">
        <v>165</v>
      </c>
      <c r="AU27" s="6" t="s">
        <v>210</v>
      </c>
      <c r="AV27" s="6" t="s">
        <v>208</v>
      </c>
    </row>
    <row r="28" spans="1:48" ht="45" x14ac:dyDescent="0.25">
      <c r="A28" t="s">
        <v>75</v>
      </c>
      <c r="B28" t="s">
        <v>77</v>
      </c>
      <c r="C28" t="s">
        <v>7</v>
      </c>
      <c r="D28" t="s">
        <v>154</v>
      </c>
      <c r="E28">
        <v>3</v>
      </c>
      <c r="F28" t="s">
        <v>156</v>
      </c>
      <c r="G28" s="17">
        <v>316.01</v>
      </c>
      <c r="H28" s="17">
        <v>316.01</v>
      </c>
      <c r="I28" s="17">
        <v>316.01</v>
      </c>
      <c r="J28" s="17">
        <v>266.01</v>
      </c>
      <c r="K28">
        <v>316.01</v>
      </c>
      <c r="L28">
        <v>316.01</v>
      </c>
      <c r="M28">
        <v>316.01</v>
      </c>
      <c r="N28">
        <v>0</v>
      </c>
      <c r="O28">
        <v>0</v>
      </c>
      <c r="P28">
        <v>14</v>
      </c>
      <c r="Q28" s="2">
        <v>337.27639770500002</v>
      </c>
      <c r="R28" s="2">
        <v>276.294433594</v>
      </c>
      <c r="S28" s="2">
        <v>61</v>
      </c>
      <c r="T28" s="7">
        <v>1148</v>
      </c>
      <c r="U28" s="7">
        <v>1190.25</v>
      </c>
      <c r="V28" s="7">
        <v>160</v>
      </c>
      <c r="W28" s="7">
        <v>60</v>
      </c>
      <c r="X28" s="7">
        <v>160</v>
      </c>
      <c r="Y28" s="19">
        <f t="shared" si="0"/>
        <v>349.91039946813618</v>
      </c>
      <c r="Z28" s="2">
        <f t="shared" si="1"/>
        <v>362.7881994485619</v>
      </c>
      <c r="AA28" s="11">
        <f t="shared" si="2"/>
        <v>48.767999925872637</v>
      </c>
      <c r="AB28" s="11">
        <f t="shared" si="3"/>
        <v>18.28799997220224</v>
      </c>
      <c r="AC28" s="11">
        <f t="shared" si="4"/>
        <v>48.767999925872637</v>
      </c>
      <c r="AD28" s="2">
        <f t="shared" si="5"/>
        <v>301.14239954226355</v>
      </c>
      <c r="AE28" s="20">
        <f t="shared" si="6"/>
        <v>331.62239949593396</v>
      </c>
      <c r="AF28" s="2">
        <f t="shared" si="7"/>
        <v>301.14239954226355</v>
      </c>
      <c r="AG28" s="2">
        <f t="shared" si="8"/>
        <v>314.02019952268927</v>
      </c>
      <c r="AH28" s="20">
        <f t="shared" si="9"/>
        <v>344.50019947635968</v>
      </c>
      <c r="AI28" s="2">
        <f t="shared" si="10"/>
        <v>314.02019952268927</v>
      </c>
      <c r="AJ28" s="13">
        <v>33817</v>
      </c>
      <c r="AK28" s="13">
        <v>41115</v>
      </c>
      <c r="AL28" t="s">
        <v>128</v>
      </c>
      <c r="AM28" t="s">
        <v>10</v>
      </c>
      <c r="AN28" t="s">
        <v>26</v>
      </c>
      <c r="AO28" t="s">
        <v>26</v>
      </c>
      <c r="AP28" t="s">
        <v>26</v>
      </c>
      <c r="AQ28">
        <v>1</v>
      </c>
      <c r="AR28" t="s">
        <v>165</v>
      </c>
      <c r="AU28" s="6" t="s">
        <v>211</v>
      </c>
      <c r="AV28" s="6" t="s">
        <v>168</v>
      </c>
    </row>
    <row r="29" spans="1:48" ht="60" x14ac:dyDescent="0.25">
      <c r="A29" t="s">
        <v>78</v>
      </c>
      <c r="B29" t="s">
        <v>79</v>
      </c>
      <c r="C29" t="s">
        <v>21</v>
      </c>
      <c r="D29" t="s">
        <v>153</v>
      </c>
      <c r="E29">
        <v>2</v>
      </c>
      <c r="F29" t="s">
        <v>155</v>
      </c>
      <c r="G29" s="17">
        <v>65.53</v>
      </c>
      <c r="H29" s="17">
        <v>65.53</v>
      </c>
      <c r="I29" s="17">
        <v>-154.47</v>
      </c>
      <c r="J29" s="17">
        <v>-204.47</v>
      </c>
      <c r="K29">
        <v>65.53</v>
      </c>
      <c r="L29">
        <v>65.53</v>
      </c>
      <c r="M29">
        <v>-154.47</v>
      </c>
      <c r="N29">
        <v>0</v>
      </c>
      <c r="O29">
        <v>16</v>
      </c>
      <c r="P29">
        <v>14</v>
      </c>
      <c r="Q29" s="2">
        <v>60.515201568599998</v>
      </c>
      <c r="R29" s="2">
        <v>42.324451446499999</v>
      </c>
      <c r="S29" s="2">
        <v>18.2</v>
      </c>
      <c r="T29" s="7">
        <v>209.99</v>
      </c>
      <c r="U29" s="7">
        <v>217.792</v>
      </c>
      <c r="V29" s="7" t="s">
        <v>109</v>
      </c>
      <c r="W29" s="7" t="s">
        <v>109</v>
      </c>
      <c r="X29" s="7" t="s">
        <v>109</v>
      </c>
      <c r="Y29" s="19">
        <f t="shared" si="0"/>
        <v>64.004951902712477</v>
      </c>
      <c r="Z29" s="2">
        <f t="shared" si="1"/>
        <v>66.38300149909783</v>
      </c>
      <c r="AA29" s="11" t="e">
        <f t="shared" si="2"/>
        <v>#VALUE!</v>
      </c>
      <c r="AB29" s="11" t="e">
        <f t="shared" si="3"/>
        <v>#VALUE!</v>
      </c>
      <c r="AC29" s="11" t="e">
        <f t="shared" si="4"/>
        <v>#VALUE!</v>
      </c>
      <c r="AD29" s="2" t="e">
        <f t="shared" si="5"/>
        <v>#VALUE!</v>
      </c>
      <c r="AE29" s="20" t="e">
        <f t="shared" si="6"/>
        <v>#VALUE!</v>
      </c>
      <c r="AF29" s="2" t="e">
        <f t="shared" si="7"/>
        <v>#VALUE!</v>
      </c>
      <c r="AG29" s="2" t="e">
        <f t="shared" si="8"/>
        <v>#VALUE!</v>
      </c>
      <c r="AH29" s="20" t="e">
        <f t="shared" si="9"/>
        <v>#VALUE!</v>
      </c>
      <c r="AI29" s="2" t="e">
        <f t="shared" si="10"/>
        <v>#VALUE!</v>
      </c>
      <c r="AL29" t="s">
        <v>129</v>
      </c>
      <c r="AM29" t="s">
        <v>12</v>
      </c>
      <c r="AN29" t="s">
        <v>10</v>
      </c>
      <c r="AO29" t="s">
        <v>10</v>
      </c>
      <c r="AP29" t="s">
        <v>10</v>
      </c>
      <c r="AQ29">
        <v>14</v>
      </c>
      <c r="AU29" s="6" t="s">
        <v>212</v>
      </c>
      <c r="AV29" s="24" t="s">
        <v>213</v>
      </c>
    </row>
    <row r="30" spans="1:48" ht="75" x14ac:dyDescent="0.25">
      <c r="A30" t="s">
        <v>80</v>
      </c>
      <c r="B30" t="s">
        <v>81</v>
      </c>
      <c r="C30" t="s">
        <v>21</v>
      </c>
      <c r="D30" t="s">
        <v>154</v>
      </c>
      <c r="E30">
        <v>2</v>
      </c>
      <c r="F30" t="s">
        <v>155</v>
      </c>
      <c r="G30" s="17">
        <v>100.2</v>
      </c>
      <c r="H30" s="17">
        <v>100.2</v>
      </c>
      <c r="I30" s="17">
        <v>-119.8</v>
      </c>
      <c r="J30" s="17">
        <v>-169.8</v>
      </c>
      <c r="K30">
        <v>100.2</v>
      </c>
      <c r="L30">
        <v>100.2</v>
      </c>
      <c r="M30">
        <v>-119.8</v>
      </c>
      <c r="N30">
        <v>0</v>
      </c>
      <c r="O30">
        <v>16</v>
      </c>
      <c r="P30">
        <v>14</v>
      </c>
      <c r="Q30" s="2">
        <v>12.8260002136</v>
      </c>
      <c r="R30" s="2">
        <v>43.186042785600002</v>
      </c>
      <c r="S30" s="2">
        <v>-30.4</v>
      </c>
      <c r="T30" s="7">
        <v>337.72</v>
      </c>
      <c r="U30" s="7">
        <v>355.68099999999998</v>
      </c>
      <c r="V30" s="7" t="s">
        <v>109</v>
      </c>
      <c r="W30" s="7" t="s">
        <v>109</v>
      </c>
      <c r="X30" s="7" t="s">
        <v>109</v>
      </c>
      <c r="Y30" s="19">
        <f t="shared" si="0"/>
        <v>102.93705584353567</v>
      </c>
      <c r="Z30" s="2">
        <f t="shared" si="1"/>
        <v>108.41156863521441</v>
      </c>
      <c r="AA30" s="11" t="e">
        <f t="shared" si="2"/>
        <v>#VALUE!</v>
      </c>
      <c r="AB30" s="11" t="e">
        <f t="shared" si="3"/>
        <v>#VALUE!</v>
      </c>
      <c r="AC30" s="11" t="e">
        <f t="shared" si="4"/>
        <v>#VALUE!</v>
      </c>
      <c r="AD30" s="2" t="e">
        <f t="shared" si="5"/>
        <v>#VALUE!</v>
      </c>
      <c r="AE30" s="20" t="e">
        <f t="shared" si="6"/>
        <v>#VALUE!</v>
      </c>
      <c r="AF30" s="2" t="e">
        <f t="shared" si="7"/>
        <v>#VALUE!</v>
      </c>
      <c r="AG30" s="2" t="e">
        <f t="shared" si="8"/>
        <v>#VALUE!</v>
      </c>
      <c r="AH30" s="20" t="e">
        <f t="shared" si="9"/>
        <v>#VALUE!</v>
      </c>
      <c r="AI30" s="2" t="e">
        <f t="shared" si="10"/>
        <v>#VALUE!</v>
      </c>
      <c r="AL30" t="s">
        <v>130</v>
      </c>
      <c r="AM30" t="s">
        <v>12</v>
      </c>
      <c r="AN30" t="s">
        <v>10</v>
      </c>
      <c r="AO30" t="s">
        <v>10</v>
      </c>
      <c r="AP30" t="s">
        <v>26</v>
      </c>
      <c r="AQ30">
        <v>32</v>
      </c>
      <c r="AU30" s="6" t="s">
        <v>214</v>
      </c>
      <c r="AV30" s="24" t="s">
        <v>213</v>
      </c>
    </row>
    <row r="31" spans="1:48" ht="75" x14ac:dyDescent="0.25">
      <c r="A31" t="s">
        <v>82</v>
      </c>
      <c r="B31" t="s">
        <v>83</v>
      </c>
      <c r="C31" t="s">
        <v>7</v>
      </c>
      <c r="D31" t="s">
        <v>154</v>
      </c>
      <c r="E31">
        <v>3</v>
      </c>
      <c r="F31" t="s">
        <v>156</v>
      </c>
      <c r="G31" s="17">
        <v>362.23</v>
      </c>
      <c r="H31" s="17">
        <v>362.23</v>
      </c>
      <c r="I31" s="17">
        <v>362.23</v>
      </c>
      <c r="J31" s="17">
        <v>312.23</v>
      </c>
      <c r="K31">
        <v>362.23</v>
      </c>
      <c r="L31">
        <v>362.23</v>
      </c>
      <c r="M31">
        <v>362.23</v>
      </c>
      <c r="N31">
        <v>0</v>
      </c>
      <c r="O31">
        <v>0</v>
      </c>
      <c r="P31">
        <v>14</v>
      </c>
      <c r="Q31" s="2">
        <v>380.539794922</v>
      </c>
      <c r="R31" s="2">
        <v>326.90338134799998</v>
      </c>
      <c r="S31" s="2">
        <v>53.6</v>
      </c>
      <c r="T31" s="7">
        <v>1371</v>
      </c>
      <c r="U31" s="7">
        <v>1338.08</v>
      </c>
      <c r="V31" s="7">
        <v>168</v>
      </c>
      <c r="W31" s="7">
        <v>110</v>
      </c>
      <c r="X31" s="7">
        <v>168</v>
      </c>
      <c r="Y31" s="19">
        <f t="shared" si="0"/>
        <v>417.88079936482114</v>
      </c>
      <c r="Z31" s="2">
        <f t="shared" si="1"/>
        <v>407.84678338007285</v>
      </c>
      <c r="AA31" s="11">
        <f t="shared" si="2"/>
        <v>51.20639992216627</v>
      </c>
      <c r="AB31" s="11">
        <f t="shared" si="3"/>
        <v>33.527999949037437</v>
      </c>
      <c r="AC31" s="11">
        <f t="shared" si="4"/>
        <v>51.20639992216627</v>
      </c>
      <c r="AD31" s="2">
        <f t="shared" si="5"/>
        <v>366.67439944265487</v>
      </c>
      <c r="AE31" s="20">
        <f t="shared" si="6"/>
        <v>384.35279941578369</v>
      </c>
      <c r="AF31" s="2">
        <f t="shared" si="7"/>
        <v>366.67439944265487</v>
      </c>
      <c r="AG31" s="2">
        <f t="shared" si="8"/>
        <v>356.64038345790658</v>
      </c>
      <c r="AH31" s="20">
        <f t="shared" si="9"/>
        <v>374.3187834310354</v>
      </c>
      <c r="AI31" s="2">
        <f t="shared" si="10"/>
        <v>356.64038345790658</v>
      </c>
      <c r="AJ31" s="13">
        <v>30498</v>
      </c>
      <c r="AK31" s="13">
        <v>41122</v>
      </c>
      <c r="AL31" t="s">
        <v>131</v>
      </c>
      <c r="AM31" t="s">
        <v>10</v>
      </c>
      <c r="AN31" t="s">
        <v>26</v>
      </c>
      <c r="AO31" t="s">
        <v>26</v>
      </c>
      <c r="AP31" t="s">
        <v>26</v>
      </c>
      <c r="AQ31">
        <v>1</v>
      </c>
      <c r="AR31" t="s">
        <v>165</v>
      </c>
      <c r="AU31" s="6" t="s">
        <v>217</v>
      </c>
      <c r="AV31" s="24" t="s">
        <v>213</v>
      </c>
    </row>
    <row r="32" spans="1:48" s="3" customFormat="1" ht="30" x14ac:dyDescent="0.25">
      <c r="A32" s="3" t="s">
        <v>84</v>
      </c>
      <c r="B32" s="3" t="s">
        <v>85</v>
      </c>
      <c r="C32" s="3" t="s">
        <v>21</v>
      </c>
      <c r="D32" s="3" t="s">
        <v>146</v>
      </c>
      <c r="E32" s="16">
        <v>3</v>
      </c>
      <c r="F32" s="16" t="s">
        <v>156</v>
      </c>
      <c r="G32" s="18">
        <v>22.46</v>
      </c>
      <c r="H32" s="18">
        <v>2.46</v>
      </c>
      <c r="I32" s="18">
        <v>-98.24</v>
      </c>
      <c r="J32" s="18">
        <v>-148.24</v>
      </c>
      <c r="K32" s="3">
        <v>22.46</v>
      </c>
      <c r="L32" s="3">
        <v>2.46</v>
      </c>
      <c r="M32" s="3">
        <v>-98.25</v>
      </c>
      <c r="N32" s="3">
        <v>18</v>
      </c>
      <c r="O32" s="3">
        <v>16</v>
      </c>
      <c r="P32" s="3">
        <v>14</v>
      </c>
      <c r="Q32" s="4">
        <v>5.3654999733000004</v>
      </c>
      <c r="R32" s="4">
        <v>17.595819473300001</v>
      </c>
      <c r="S32" s="4">
        <v>-12.2</v>
      </c>
      <c r="T32" s="10">
        <v>43.78</v>
      </c>
      <c r="U32" s="3">
        <v>68.392600000000002</v>
      </c>
      <c r="V32" s="10">
        <v>40</v>
      </c>
      <c r="W32" s="10">
        <v>25</v>
      </c>
      <c r="X32" s="10">
        <v>35</v>
      </c>
      <c r="Y32" s="19">
        <f t="shared" si="0"/>
        <v>13.3441439797169</v>
      </c>
      <c r="Z32" s="2">
        <f t="shared" si="1"/>
        <v>20.846064448313982</v>
      </c>
      <c r="AA32" s="12">
        <f t="shared" si="2"/>
        <v>12.191999981468159</v>
      </c>
      <c r="AB32" s="12">
        <f t="shared" si="3"/>
        <v>7.6199999884175993</v>
      </c>
      <c r="AC32" s="12">
        <f t="shared" si="4"/>
        <v>10.66799998378464</v>
      </c>
      <c r="AD32" s="2">
        <f t="shared" si="5"/>
        <v>1.1521439982487411</v>
      </c>
      <c r="AE32" s="20">
        <f t="shared" si="6"/>
        <v>5.7241439912993011</v>
      </c>
      <c r="AF32" s="2">
        <f t="shared" si="7"/>
        <v>2.6761439959322608</v>
      </c>
      <c r="AG32" s="2">
        <f t="shared" si="8"/>
        <v>8.6540644668458224</v>
      </c>
      <c r="AH32" s="20">
        <f t="shared" si="9"/>
        <v>13.226064459896381</v>
      </c>
      <c r="AI32" s="2">
        <f t="shared" si="10"/>
        <v>10.178064464529342</v>
      </c>
      <c r="AL32" s="3" t="s">
        <v>132</v>
      </c>
      <c r="AM32" s="3" t="s">
        <v>33</v>
      </c>
      <c r="AN32" s="3" t="s">
        <v>10</v>
      </c>
      <c r="AO32" s="3" t="s">
        <v>10</v>
      </c>
      <c r="AP32" s="3" t="s">
        <v>10</v>
      </c>
      <c r="AQ32" s="3" t="s">
        <v>140</v>
      </c>
      <c r="AU32" s="3" t="s">
        <v>215</v>
      </c>
      <c r="AV32" s="5" t="s">
        <v>184</v>
      </c>
    </row>
    <row r="33" spans="1:48" ht="30" x14ac:dyDescent="0.25">
      <c r="A33" t="s">
        <v>86</v>
      </c>
      <c r="B33" t="s">
        <v>87</v>
      </c>
      <c r="C33" t="s">
        <v>7</v>
      </c>
      <c r="D33" t="s">
        <v>154</v>
      </c>
      <c r="E33">
        <v>3</v>
      </c>
      <c r="F33" t="s">
        <v>156</v>
      </c>
      <c r="G33" s="17">
        <v>71.849999999999994</v>
      </c>
      <c r="H33" s="17">
        <v>71.849999999999994</v>
      </c>
      <c r="I33" s="17">
        <v>71.849999999999994</v>
      </c>
      <c r="J33" s="17">
        <v>21.85</v>
      </c>
      <c r="K33">
        <v>71.849999999999994</v>
      </c>
      <c r="L33">
        <v>71.849999999999994</v>
      </c>
      <c r="M33">
        <v>71.849999999999994</v>
      </c>
      <c r="N33">
        <v>0</v>
      </c>
      <c r="O33">
        <v>0</v>
      </c>
      <c r="P33">
        <v>14</v>
      </c>
      <c r="Q33" s="2">
        <v>60.713100433299999</v>
      </c>
      <c r="R33" s="2">
        <v>72.683700561500004</v>
      </c>
      <c r="S33" s="2">
        <v>-12</v>
      </c>
      <c r="T33" s="7">
        <v>211</v>
      </c>
      <c r="U33" s="7">
        <v>228.215</v>
      </c>
      <c r="V33" s="7">
        <v>22</v>
      </c>
      <c r="W33" s="7">
        <v>11</v>
      </c>
      <c r="X33" s="7">
        <v>22</v>
      </c>
      <c r="Y33" s="19">
        <f t="shared" si="0"/>
        <v>64.312799902244535</v>
      </c>
      <c r="Z33" s="2">
        <f t="shared" si="1"/>
        <v>69.5599318942689</v>
      </c>
      <c r="AA33" s="11">
        <f t="shared" si="2"/>
        <v>6.7055999898074878</v>
      </c>
      <c r="AB33" s="11">
        <f t="shared" si="3"/>
        <v>3.3527999949037439</v>
      </c>
      <c r="AC33" s="11">
        <f t="shared" si="4"/>
        <v>6.7055999898074878</v>
      </c>
      <c r="AD33" s="2">
        <f t="shared" si="5"/>
        <v>57.607199912437046</v>
      </c>
      <c r="AE33" s="20">
        <f t="shared" si="6"/>
        <v>60.959999907340794</v>
      </c>
      <c r="AF33" s="2">
        <f t="shared" si="7"/>
        <v>57.607199912437046</v>
      </c>
      <c r="AG33" s="2">
        <f t="shared" si="8"/>
        <v>62.854331904461411</v>
      </c>
      <c r="AH33" s="20">
        <f t="shared" si="9"/>
        <v>66.207131899365152</v>
      </c>
      <c r="AI33" s="2">
        <f t="shared" si="10"/>
        <v>62.854331904461411</v>
      </c>
      <c r="AJ33" s="13">
        <v>30841</v>
      </c>
      <c r="AK33" s="13">
        <v>41079</v>
      </c>
      <c r="AL33" t="s">
        <v>133</v>
      </c>
      <c r="AM33" t="s">
        <v>88</v>
      </c>
      <c r="AN33" t="s">
        <v>26</v>
      </c>
      <c r="AO33" t="s">
        <v>26</v>
      </c>
      <c r="AP33" t="s">
        <v>26</v>
      </c>
      <c r="AQ33">
        <v>1</v>
      </c>
      <c r="AR33" t="s">
        <v>166</v>
      </c>
      <c r="AU33" s="6" t="s">
        <v>218</v>
      </c>
      <c r="AV33" s="6" t="s">
        <v>168</v>
      </c>
    </row>
    <row r="34" spans="1:48" ht="30" x14ac:dyDescent="0.25">
      <c r="A34" t="s">
        <v>89</v>
      </c>
      <c r="B34" t="s">
        <v>90</v>
      </c>
      <c r="C34" t="s">
        <v>21</v>
      </c>
      <c r="D34" t="s">
        <v>153</v>
      </c>
      <c r="E34">
        <v>2</v>
      </c>
      <c r="F34" t="s">
        <v>155</v>
      </c>
      <c r="G34" s="17">
        <v>49.04</v>
      </c>
      <c r="H34" s="17">
        <v>29.04</v>
      </c>
      <c r="I34" s="17">
        <v>-69.260000000000005</v>
      </c>
      <c r="J34" s="17">
        <v>-119.26</v>
      </c>
      <c r="K34">
        <v>49.04</v>
      </c>
      <c r="L34">
        <v>29.04</v>
      </c>
      <c r="M34">
        <v>-69.25</v>
      </c>
      <c r="N34">
        <v>18</v>
      </c>
      <c r="O34">
        <v>16</v>
      </c>
      <c r="P34">
        <v>14</v>
      </c>
      <c r="Q34" s="2">
        <v>51.3138008118</v>
      </c>
      <c r="R34" s="2">
        <v>37.506404876700003</v>
      </c>
      <c r="S34" s="2">
        <v>13.8</v>
      </c>
      <c r="T34" s="7">
        <v>197.69</v>
      </c>
      <c r="U34" s="7">
        <v>192.15799999999999</v>
      </c>
      <c r="V34" s="7">
        <v>225</v>
      </c>
      <c r="W34" s="7">
        <v>197</v>
      </c>
      <c r="X34" s="7">
        <v>225</v>
      </c>
      <c r="Y34" s="19">
        <f t="shared" si="0"/>
        <v>60.255911908411008</v>
      </c>
      <c r="Z34" s="2">
        <f t="shared" si="1"/>
        <v>58.56975831097396</v>
      </c>
      <c r="AA34" s="11">
        <f t="shared" si="2"/>
        <v>68.579999895758391</v>
      </c>
      <c r="AB34" s="11">
        <f t="shared" si="3"/>
        <v>60.045599908730686</v>
      </c>
      <c r="AC34" s="11">
        <f t="shared" si="4"/>
        <v>68.579999895758391</v>
      </c>
      <c r="AD34" s="2">
        <f t="shared" si="5"/>
        <v>-8.324087987347383</v>
      </c>
      <c r="AE34" s="20">
        <f t="shared" si="6"/>
        <v>0.21031199968032155</v>
      </c>
      <c r="AF34" s="2">
        <f t="shared" si="7"/>
        <v>-8.324087987347383</v>
      </c>
      <c r="AG34" s="2">
        <f t="shared" si="8"/>
        <v>-10.010241584784431</v>
      </c>
      <c r="AH34" s="20">
        <f t="shared" si="9"/>
        <v>-1.4758415977567267</v>
      </c>
      <c r="AI34" s="2">
        <f t="shared" si="10"/>
        <v>-10.010241584784431</v>
      </c>
      <c r="AL34" t="s">
        <v>134</v>
      </c>
      <c r="AM34" t="s">
        <v>91</v>
      </c>
      <c r="AN34" t="s">
        <v>10</v>
      </c>
      <c r="AO34" t="s">
        <v>135</v>
      </c>
      <c r="AP34" t="s">
        <v>10</v>
      </c>
      <c r="AQ34">
        <v>8</v>
      </c>
      <c r="AU34" s="6" t="s">
        <v>218</v>
      </c>
      <c r="AV34" s="24" t="s">
        <v>219</v>
      </c>
    </row>
    <row r="35" spans="1:48" ht="60" x14ac:dyDescent="0.25">
      <c r="A35" t="s">
        <v>92</v>
      </c>
      <c r="B35" t="s">
        <v>94</v>
      </c>
      <c r="C35" t="s">
        <v>7</v>
      </c>
      <c r="D35" t="s">
        <v>160</v>
      </c>
      <c r="E35" s="16">
        <v>1</v>
      </c>
      <c r="F35" s="3"/>
      <c r="G35" s="3">
        <v>319.86</v>
      </c>
      <c r="H35" s="3">
        <v>319.86</v>
      </c>
      <c r="I35" s="3">
        <v>319.86</v>
      </c>
      <c r="J35" s="3">
        <v>269.86</v>
      </c>
      <c r="K35">
        <v>319.86</v>
      </c>
      <c r="L35">
        <v>319.86</v>
      </c>
      <c r="M35">
        <v>319.86</v>
      </c>
      <c r="N35">
        <v>0</v>
      </c>
      <c r="O35">
        <v>0</v>
      </c>
      <c r="P35">
        <v>14</v>
      </c>
      <c r="Q35" s="2">
        <v>321.51519775399998</v>
      </c>
      <c r="R35" s="2">
        <v>282.51678466800001</v>
      </c>
      <c r="S35" s="2">
        <v>39</v>
      </c>
      <c r="T35" s="7">
        <v>1072</v>
      </c>
      <c r="U35" s="7">
        <v>1077.48</v>
      </c>
      <c r="V35" s="7">
        <v>80</v>
      </c>
      <c r="W35" s="7" t="s">
        <v>109</v>
      </c>
      <c r="X35" s="7">
        <v>80</v>
      </c>
      <c r="Y35" s="19">
        <f t="shared" si="0"/>
        <v>326.74559950334668</v>
      </c>
      <c r="Z35" s="2">
        <f t="shared" si="1"/>
        <v>328.41590350080781</v>
      </c>
      <c r="AA35" s="11">
        <f t="shared" si="2"/>
        <v>24.383999962936318</v>
      </c>
      <c r="AB35" s="11" t="e">
        <f t="shared" si="3"/>
        <v>#VALUE!</v>
      </c>
      <c r="AC35" s="11">
        <f t="shared" si="4"/>
        <v>24.383999962936318</v>
      </c>
      <c r="AD35" s="2">
        <f t="shared" si="5"/>
        <v>302.36159954041034</v>
      </c>
      <c r="AE35" s="20" t="e">
        <f t="shared" si="6"/>
        <v>#VALUE!</v>
      </c>
      <c r="AF35" s="2">
        <f t="shared" si="7"/>
        <v>302.36159954041034</v>
      </c>
      <c r="AG35" s="2">
        <f t="shared" si="8"/>
        <v>304.03190353787147</v>
      </c>
      <c r="AH35" s="20" t="e">
        <f t="shared" si="9"/>
        <v>#VALUE!</v>
      </c>
      <c r="AI35" s="2">
        <f t="shared" si="10"/>
        <v>304.03190353787147</v>
      </c>
      <c r="AJ35" t="s">
        <v>109</v>
      </c>
      <c r="AK35" s="13">
        <v>41113</v>
      </c>
      <c r="AL35" t="s">
        <v>136</v>
      </c>
      <c r="AM35" t="s">
        <v>44</v>
      </c>
      <c r="AN35" t="s">
        <v>10</v>
      </c>
      <c r="AO35" t="s">
        <v>10</v>
      </c>
      <c r="AP35" t="s">
        <v>10</v>
      </c>
      <c r="AQ35">
        <v>1</v>
      </c>
      <c r="AR35" t="s">
        <v>165</v>
      </c>
      <c r="AT35" t="s">
        <v>139</v>
      </c>
      <c r="AU35" s="6" t="s">
        <v>221</v>
      </c>
      <c r="AV35" s="24" t="s">
        <v>220</v>
      </c>
    </row>
    <row r="36" spans="1:48" ht="45" x14ac:dyDescent="0.25">
      <c r="A36" t="s">
        <v>95</v>
      </c>
      <c r="B36" t="s">
        <v>96</v>
      </c>
      <c r="C36" t="s">
        <v>21</v>
      </c>
      <c r="D36" t="s">
        <v>154</v>
      </c>
      <c r="E36">
        <v>3</v>
      </c>
      <c r="F36" t="s">
        <v>156</v>
      </c>
      <c r="G36" s="17">
        <v>199.33</v>
      </c>
      <c r="H36" s="17">
        <v>199.33</v>
      </c>
      <c r="I36" s="17">
        <v>199.33</v>
      </c>
      <c r="J36" s="17">
        <v>149.33000000000001</v>
      </c>
      <c r="K36">
        <v>199.33</v>
      </c>
      <c r="L36">
        <v>199.33</v>
      </c>
      <c r="M36">
        <v>199.33</v>
      </c>
      <c r="N36">
        <v>0</v>
      </c>
      <c r="O36">
        <v>0</v>
      </c>
      <c r="P36">
        <v>14</v>
      </c>
      <c r="Q36" s="2">
        <v>190.30929565400001</v>
      </c>
      <c r="R36" s="2">
        <v>157.96797180199999</v>
      </c>
      <c r="S36" s="2">
        <v>32.299999999999997</v>
      </c>
      <c r="T36" s="7">
        <v>709.23</v>
      </c>
      <c r="U36" s="7">
        <v>714.65899999999999</v>
      </c>
      <c r="V36" s="7">
        <v>211</v>
      </c>
      <c r="W36" s="7" t="s">
        <v>109</v>
      </c>
      <c r="X36" s="7" t="s">
        <v>109</v>
      </c>
      <c r="Y36" s="19">
        <f t="shared" si="0"/>
        <v>216.17330367141656</v>
      </c>
      <c r="Z36" s="2">
        <f t="shared" si="1"/>
        <v>217.82806286890133</v>
      </c>
      <c r="AA36" s="11">
        <f t="shared" si="2"/>
        <v>64.312799902244535</v>
      </c>
      <c r="AB36" s="11" t="e">
        <f t="shared" si="3"/>
        <v>#VALUE!</v>
      </c>
      <c r="AC36" s="11" t="e">
        <f t="shared" si="4"/>
        <v>#VALUE!</v>
      </c>
      <c r="AD36" s="2">
        <f t="shared" si="5"/>
        <v>151.86050376917203</v>
      </c>
      <c r="AE36" s="20" t="e">
        <f t="shared" si="6"/>
        <v>#VALUE!</v>
      </c>
      <c r="AF36" s="2" t="e">
        <f t="shared" si="7"/>
        <v>#VALUE!</v>
      </c>
      <c r="AG36" s="2">
        <f t="shared" si="8"/>
        <v>153.51526296665679</v>
      </c>
      <c r="AH36" s="20" t="e">
        <f t="shared" si="9"/>
        <v>#VALUE!</v>
      </c>
      <c r="AI36" s="2" t="e">
        <f t="shared" si="10"/>
        <v>#VALUE!</v>
      </c>
      <c r="AL36" t="s">
        <v>137</v>
      </c>
      <c r="AM36" t="s">
        <v>44</v>
      </c>
      <c r="AN36" t="s">
        <v>26</v>
      </c>
      <c r="AO36" t="s">
        <v>26</v>
      </c>
      <c r="AP36" t="s">
        <v>26</v>
      </c>
      <c r="AQ36">
        <v>9</v>
      </c>
      <c r="AT36" t="s">
        <v>139</v>
      </c>
      <c r="AU36" s="6" t="s">
        <v>222</v>
      </c>
      <c r="AV36" s="24" t="s">
        <v>216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AFD49-80FC-470B-99C4-5515801D692B}">
  <dimension ref="A1"/>
  <sheetViews>
    <sheetView workbookViewId="0">
      <selection activeCell="A2" sqref="A2"/>
    </sheetView>
  </sheetViews>
  <sheetFormatPr defaultRowHeight="15" x14ac:dyDescent="0.25"/>
  <sheetData>
    <row r="1" spans="1:1" x14ac:dyDescent="0.25">
      <c r="A1"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well error &gt; 10 m</vt:lpstr>
      <vt:lpstr>overall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Adera, Saalem Tilahun</dc:creator>
  <cp:lastModifiedBy>Adera, Saalem Tilahun</cp:lastModifiedBy>
  <dcterms:created xsi:type="dcterms:W3CDTF">2021-11-05T23:16:13Z</dcterms:created>
  <dcterms:modified xsi:type="dcterms:W3CDTF">2021-12-04T03:35:53Z</dcterms:modified>
</cp:coreProperties>
</file>