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Ricardo\MEIC\PRI\Project\FEUP_PRI\Milestone 2\evaluation\in_1\"/>
    </mc:Choice>
  </mc:AlternateContent>
  <xr:revisionPtr revIDLastSave="0" documentId="13_ncr:1_{CF04F697-E56F-428A-BF2F-2A4F87E3634F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Query  eclipse  - Google, Bing," sheetId="1" r:id="rId1"/>
    <sheet name="Slides examp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" i="1"/>
  <c r="Q7" i="1"/>
  <c r="R4" i="1" s="1" a="1"/>
  <c r="H13" i="2"/>
  <c r="E13" i="2"/>
  <c r="D13" i="2"/>
  <c r="H12" i="2"/>
  <c r="E12" i="2"/>
  <c r="D12" i="2"/>
  <c r="H11" i="2"/>
  <c r="E11" i="2"/>
  <c r="D11" i="2"/>
  <c r="H10" i="2"/>
  <c r="E10" i="2"/>
  <c r="D10" i="2"/>
  <c r="H9" i="2"/>
  <c r="E9" i="2"/>
  <c r="D9" i="2"/>
  <c r="H8" i="2"/>
  <c r="E8" i="2"/>
  <c r="D8" i="2"/>
  <c r="H7" i="2"/>
  <c r="E7" i="2"/>
  <c r="D7" i="2"/>
  <c r="H6" i="2"/>
  <c r="E6" i="2"/>
  <c r="D6" i="2"/>
  <c r="H5" i="2"/>
  <c r="E5" i="2"/>
  <c r="D5" i="2"/>
  <c r="H4" i="2"/>
  <c r="E4" i="2"/>
  <c r="D4" i="2"/>
  <c r="H3" i="2"/>
  <c r="T43" i="1"/>
  <c r="J43" i="1"/>
  <c r="F43" i="1"/>
  <c r="T42" i="1"/>
  <c r="F42" i="1"/>
  <c r="J42" i="1" s="1"/>
  <c r="T41" i="1"/>
  <c r="F41" i="1"/>
  <c r="J41" i="1" s="1"/>
  <c r="T40" i="1"/>
  <c r="F40" i="1"/>
  <c r="J40" i="1" s="1"/>
  <c r="T39" i="1"/>
  <c r="J39" i="1"/>
  <c r="F39" i="1"/>
  <c r="T38" i="1"/>
  <c r="J38" i="1"/>
  <c r="F38" i="1"/>
  <c r="T37" i="1"/>
  <c r="F37" i="1"/>
  <c r="J37" i="1" s="1"/>
  <c r="T36" i="1"/>
  <c r="F36" i="1"/>
  <c r="J36" i="1" s="1"/>
  <c r="T35" i="1"/>
  <c r="F35" i="1"/>
  <c r="J35" i="1" s="1"/>
  <c r="T34" i="1"/>
  <c r="F34" i="1"/>
  <c r="J34" i="1" s="1"/>
  <c r="T33" i="1"/>
  <c r="F33" i="1"/>
  <c r="J33" i="1" s="1"/>
  <c r="T32" i="1"/>
  <c r="F32" i="1"/>
  <c r="J32" i="1" s="1"/>
  <c r="T31" i="1"/>
  <c r="F31" i="1"/>
  <c r="J31" i="1" s="1"/>
  <c r="T30" i="1"/>
  <c r="F30" i="1"/>
  <c r="J30" i="1" s="1"/>
  <c r="T29" i="1"/>
  <c r="J29" i="1"/>
  <c r="F29" i="1"/>
  <c r="T28" i="1"/>
  <c r="F28" i="1"/>
  <c r="J28" i="1" s="1"/>
  <c r="T27" i="1"/>
  <c r="J27" i="1"/>
  <c r="F27" i="1"/>
  <c r="T26" i="1"/>
  <c r="F26" i="1"/>
  <c r="J26" i="1" s="1"/>
  <c r="T25" i="1"/>
  <c r="F25" i="1"/>
  <c r="J25" i="1" s="1"/>
  <c r="T24" i="1"/>
  <c r="F24" i="1"/>
  <c r="J24" i="1" s="1"/>
  <c r="T23" i="1"/>
  <c r="L23" i="1"/>
  <c r="K23" i="1"/>
  <c r="J23" i="1"/>
  <c r="F23" i="1"/>
  <c r="T22" i="1"/>
  <c r="L22" i="1"/>
  <c r="K22" i="1"/>
  <c r="F22" i="1"/>
  <c r="J22" i="1" s="1"/>
  <c r="T21" i="1"/>
  <c r="L21" i="1"/>
  <c r="K21" i="1"/>
  <c r="F21" i="1"/>
  <c r="J21" i="1" s="1"/>
  <c r="T20" i="1"/>
  <c r="L20" i="1"/>
  <c r="K20" i="1"/>
  <c r="F20" i="1"/>
  <c r="J20" i="1" s="1"/>
  <c r="T19" i="1"/>
  <c r="L19" i="1"/>
  <c r="K19" i="1"/>
  <c r="F19" i="1"/>
  <c r="J19" i="1" s="1"/>
  <c r="T18" i="1"/>
  <c r="L18" i="1"/>
  <c r="K18" i="1"/>
  <c r="J18" i="1"/>
  <c r="F18" i="1"/>
  <c r="T17" i="1"/>
  <c r="L17" i="1"/>
  <c r="K17" i="1"/>
  <c r="J17" i="1"/>
  <c r="F17" i="1"/>
  <c r="T16" i="1"/>
  <c r="L16" i="1"/>
  <c r="K16" i="1"/>
  <c r="F16" i="1"/>
  <c r="J16" i="1" s="1"/>
  <c r="L15" i="1"/>
  <c r="K15" i="1"/>
  <c r="F15" i="1"/>
  <c r="J15" i="1" s="1"/>
  <c r="L14" i="1"/>
  <c r="K14" i="1"/>
  <c r="F14" i="1"/>
  <c r="J14" i="1" s="1"/>
  <c r="L13" i="1"/>
  <c r="K13" i="1"/>
  <c r="F13" i="1"/>
  <c r="J13" i="1" s="1"/>
  <c r="L12" i="1"/>
  <c r="K12" i="1"/>
  <c r="F12" i="1"/>
  <c r="J12" i="1" s="1"/>
  <c r="L11" i="1"/>
  <c r="K11" i="1"/>
  <c r="F11" i="1"/>
  <c r="J11" i="1" s="1"/>
  <c r="L10" i="1"/>
  <c r="K10" i="1"/>
  <c r="F10" i="1"/>
  <c r="J10" i="1" s="1"/>
  <c r="L9" i="1"/>
  <c r="K9" i="1"/>
  <c r="F9" i="1"/>
  <c r="J9" i="1" s="1"/>
  <c r="L8" i="1"/>
  <c r="K8" i="1"/>
  <c r="F8" i="1"/>
  <c r="J8" i="1" s="1"/>
  <c r="L7" i="1"/>
  <c r="K7" i="1"/>
  <c r="J7" i="1"/>
  <c r="F7" i="1"/>
  <c r="L6" i="1"/>
  <c r="K6" i="1"/>
  <c r="F6" i="1"/>
  <c r="J6" i="1" s="1"/>
  <c r="L5" i="1"/>
  <c r="K5" i="1"/>
  <c r="J5" i="1"/>
  <c r="F5" i="1"/>
  <c r="L4" i="1"/>
  <c r="L50" i="1" s="1"/>
  <c r="K4" i="1"/>
  <c r="K50" i="1" s="1"/>
  <c r="F4" i="1"/>
  <c r="J4" i="1" s="1"/>
  <c r="J50" i="1" s="1"/>
  <c r="R4" i="1" l="1"/>
  <c r="T15" i="1"/>
  <c r="S36" i="1"/>
  <c r="S5" i="1"/>
  <c r="S4" i="1"/>
  <c r="S6" i="1"/>
  <c r="S22" i="1"/>
  <c r="S38" i="1"/>
  <c r="S7" i="1"/>
  <c r="S23" i="1"/>
  <c r="S39" i="1"/>
  <c r="S11" i="1"/>
  <c r="S43" i="1"/>
  <c r="S12" i="1"/>
  <c r="S28" i="1"/>
  <c r="S13" i="1"/>
  <c r="S21" i="1"/>
  <c r="S20" i="1"/>
  <c r="S19" i="1"/>
  <c r="S18" i="1"/>
  <c r="S17" i="1"/>
  <c r="S16" i="1"/>
  <c r="S14" i="1"/>
  <c r="S10" i="1"/>
  <c r="S34" i="1"/>
  <c r="S31" i="1"/>
  <c r="S27" i="1"/>
  <c r="S42" i="1"/>
  <c r="S41" i="1"/>
  <c r="S25" i="1"/>
  <c r="S9" i="1"/>
  <c r="S37" i="1"/>
  <c r="S35" i="1"/>
  <c r="S32" i="1"/>
  <c r="S15" i="1"/>
  <c r="S30" i="1"/>
  <c r="S29" i="1"/>
  <c r="S26" i="1"/>
  <c r="S40" i="1"/>
  <c r="S24" i="1"/>
  <c r="S8" i="1"/>
  <c r="S33" i="1"/>
  <c r="U10" i="1"/>
  <c r="T10" i="1"/>
  <c r="U12" i="1"/>
  <c r="T12" i="1"/>
  <c r="U14" i="1"/>
  <c r="T14" i="1"/>
  <c r="U11" i="1"/>
  <c r="T11" i="1"/>
  <c r="T4" i="1"/>
  <c r="U4" i="1"/>
  <c r="U7" i="1"/>
  <c r="T7" i="1"/>
  <c r="U9" i="1"/>
  <c r="T9" i="1"/>
  <c r="U5" i="1"/>
  <c r="T5" i="1"/>
  <c r="U8" i="1"/>
  <c r="T8" i="1"/>
  <c r="U6" i="1"/>
  <c r="T6" i="1"/>
  <c r="U13" i="1"/>
  <c r="T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0" authorId="0" shapeId="0" xr:uid="{00000000-0006-0000-0000-000001000000}">
      <text>
        <r>
          <rPr>
            <sz val="10"/>
            <color rgb="FF000000"/>
            <rFont val="Arial"/>
            <scheme val="minor"/>
          </rPr>
          <t>We are only considering a single information need, so MAP = AvG([eclipse]).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<sst xmlns="http://schemas.openxmlformats.org/spreadsheetml/2006/main" count="29" uniqueCount="12">
  <si>
    <t>Query = [ eclipse ] ( Information Need: "information about lunar eclipses" )</t>
  </si>
  <si>
    <t>Precision @</t>
  </si>
  <si>
    <t>AvP</t>
  </si>
  <si>
    <t>Recall @</t>
  </si>
  <si>
    <t>Interpolated Precision</t>
  </si>
  <si>
    <t>Rank</t>
  </si>
  <si>
    <t>Google</t>
  </si>
  <si>
    <t>Bing</t>
  </si>
  <si>
    <t>Duck</t>
  </si>
  <si>
    <t>Recall</t>
  </si>
  <si>
    <t>Precision</t>
  </si>
  <si>
    <t>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</si>
</sst>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"/>
    <numFmt numFmtId="166" formatCode="0.0000000"/>
    <numFmt numFmtId="170" formatCode="0.00000000"/>
    <numFmt numFmtId="173" formatCode="0.00000000000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9"/>
      <color rgb="FF000000"/>
      <name val="&quot;Google Sans Mono&quot;"/>
    </font>
    <font>
      <b/>
      <strike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3" fillId="2" borderId="0" xfId="0" applyNumberFormat="1" applyFont="1" applyFill="1"/>
    <xf numFmtId="164" fontId="1" fillId="0" borderId="0" xfId="0" applyNumberFormat="1" applyFont="1"/>
    <xf numFmtId="2" fontId="1" fillId="0" borderId="0" xfId="0" applyNumberFormat="1" applyFont="1"/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6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70" fontId="1" fillId="0" borderId="0" xfId="0" applyNumberFormat="1" applyFont="1" applyAlignment="1">
      <alignment horizontal="center"/>
    </xf>
    <xf numFmtId="173" fontId="1" fillId="0" borderId="0" xfId="0" applyNumberFormat="1" applyFont="1" applyAlignment="1">
      <alignment horizontal="center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GB" b="0">
                <a:solidFill>
                  <a:srgbClr val="757575"/>
                </a:solidFill>
                <a:latin typeface="+mn-lt"/>
              </a:rPr>
              <a:t>Precision@ values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'Query  eclipse  - Google, Bing,'!$F$2:$F$3</c:f>
              <c:strCache>
                <c:ptCount val="2"/>
                <c:pt idx="0">
                  <c:v>Precision @</c:v>
                </c:pt>
                <c:pt idx="1">
                  <c:v>Google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'Query  eclipse  - Google, Bing,'!$A$6:$A$43</c:f>
              <c:numCache>
                <c:formatCode>General</c:formatCode>
                <c:ptCount val="3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cat>
          <c:val>
            <c:numRef>
              <c:f>'Query  eclipse  - Google, Bing,'!$F$4:$F$43</c:f>
              <c:numCache>
                <c:formatCode>0.00</c:formatCode>
                <c:ptCount val="40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0.75</c:v>
                </c:pt>
                <c:pt idx="4">
                  <c:v>0.8</c:v>
                </c:pt>
                <c:pt idx="5">
                  <c:v>0.66666666666666663</c:v>
                </c:pt>
                <c:pt idx="6">
                  <c:v>0.7142857142857143</c:v>
                </c:pt>
                <c:pt idx="7">
                  <c:v>0.75</c:v>
                </c:pt>
                <c:pt idx="8">
                  <c:v>0.77777777777777779</c:v>
                </c:pt>
                <c:pt idx="9">
                  <c:v>0.7</c:v>
                </c:pt>
                <c:pt idx="10">
                  <c:v>0.72727272727272729</c:v>
                </c:pt>
                <c:pt idx="11">
                  <c:v>0.75</c:v>
                </c:pt>
                <c:pt idx="12">
                  <c:v>0.76923076923076927</c:v>
                </c:pt>
                <c:pt idx="13">
                  <c:v>0.7857142857142857</c:v>
                </c:pt>
                <c:pt idx="14">
                  <c:v>0.8</c:v>
                </c:pt>
                <c:pt idx="15">
                  <c:v>0.8125</c:v>
                </c:pt>
                <c:pt idx="16">
                  <c:v>0.82352941176470584</c:v>
                </c:pt>
                <c:pt idx="17">
                  <c:v>0.77777777777777779</c:v>
                </c:pt>
                <c:pt idx="18">
                  <c:v>0.78947368421052633</c:v>
                </c:pt>
                <c:pt idx="19">
                  <c:v>0.8</c:v>
                </c:pt>
                <c:pt idx="20">
                  <c:v>0.80952380952380953</c:v>
                </c:pt>
                <c:pt idx="21">
                  <c:v>0.77272727272727271</c:v>
                </c:pt>
                <c:pt idx="22">
                  <c:v>0.73913043478260865</c:v>
                </c:pt>
                <c:pt idx="23">
                  <c:v>0.70833333333333337</c:v>
                </c:pt>
                <c:pt idx="24">
                  <c:v>0.72</c:v>
                </c:pt>
                <c:pt idx="25">
                  <c:v>0.69230769230769229</c:v>
                </c:pt>
                <c:pt idx="26">
                  <c:v>0.66666666666666663</c:v>
                </c:pt>
                <c:pt idx="27">
                  <c:v>0.6785714285714286</c:v>
                </c:pt>
                <c:pt idx="28">
                  <c:v>0.68965517241379315</c:v>
                </c:pt>
                <c:pt idx="29">
                  <c:v>0.66666666666666663</c:v>
                </c:pt>
                <c:pt idx="30">
                  <c:v>0.64516129032258063</c:v>
                </c:pt>
                <c:pt idx="31">
                  <c:v>0.625</c:v>
                </c:pt>
                <c:pt idx="32">
                  <c:v>0.60606060606060608</c:v>
                </c:pt>
                <c:pt idx="33">
                  <c:v>0.58823529411764708</c:v>
                </c:pt>
                <c:pt idx="34">
                  <c:v>0.6</c:v>
                </c:pt>
                <c:pt idx="35">
                  <c:v>0.58333333333333337</c:v>
                </c:pt>
                <c:pt idx="36">
                  <c:v>0.59459459459459463</c:v>
                </c:pt>
                <c:pt idx="37">
                  <c:v>0.57894736842105265</c:v>
                </c:pt>
                <c:pt idx="38">
                  <c:v>0.5641025641025641</c:v>
                </c:pt>
                <c:pt idx="39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62-4C2E-83CA-04DAC3B61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8524501"/>
        <c:axId val="741707155"/>
      </c:lineChart>
      <c:catAx>
        <c:axId val="19685245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41707155"/>
        <c:crosses val="autoZero"/>
        <c:auto val="1"/>
        <c:lblAlgn val="ctr"/>
        <c:lblOffset val="100"/>
        <c:noMultiLvlLbl val="1"/>
      </c:catAx>
      <c:valAx>
        <c:axId val="7417071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6852450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GB" b="0">
                <a:solidFill>
                  <a:srgbClr val="757575"/>
                </a:solidFill>
                <a:latin typeface="+mn-lt"/>
              </a:rPr>
              <a:t>Google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'Query  eclipse  - Google, Bing,'!$F$2:$F$3</c:f>
              <c:strCache>
                <c:ptCount val="2"/>
                <c:pt idx="0">
                  <c:v>Precision @</c:v>
                </c:pt>
                <c:pt idx="1">
                  <c:v>Google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'Query  eclipse  - Google, Bing,'!$F$4:$F$43</c:f>
              <c:numCache>
                <c:formatCode>0.00</c:formatCode>
                <c:ptCount val="40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0.75</c:v>
                </c:pt>
                <c:pt idx="4">
                  <c:v>0.8</c:v>
                </c:pt>
                <c:pt idx="5">
                  <c:v>0.66666666666666663</c:v>
                </c:pt>
                <c:pt idx="6">
                  <c:v>0.7142857142857143</c:v>
                </c:pt>
                <c:pt idx="7">
                  <c:v>0.75</c:v>
                </c:pt>
                <c:pt idx="8">
                  <c:v>0.77777777777777779</c:v>
                </c:pt>
                <c:pt idx="9">
                  <c:v>0.7</c:v>
                </c:pt>
                <c:pt idx="10">
                  <c:v>0.72727272727272729</c:v>
                </c:pt>
                <c:pt idx="11">
                  <c:v>0.75</c:v>
                </c:pt>
                <c:pt idx="12">
                  <c:v>0.76923076923076927</c:v>
                </c:pt>
                <c:pt idx="13">
                  <c:v>0.7857142857142857</c:v>
                </c:pt>
                <c:pt idx="14">
                  <c:v>0.8</c:v>
                </c:pt>
                <c:pt idx="15">
                  <c:v>0.8125</c:v>
                </c:pt>
                <c:pt idx="16">
                  <c:v>0.82352941176470584</c:v>
                </c:pt>
                <c:pt idx="17">
                  <c:v>0.77777777777777779</c:v>
                </c:pt>
                <c:pt idx="18">
                  <c:v>0.78947368421052633</c:v>
                </c:pt>
                <c:pt idx="19">
                  <c:v>0.8</c:v>
                </c:pt>
                <c:pt idx="20">
                  <c:v>0.80952380952380953</c:v>
                </c:pt>
                <c:pt idx="21">
                  <c:v>0.77272727272727271</c:v>
                </c:pt>
                <c:pt idx="22">
                  <c:v>0.73913043478260865</c:v>
                </c:pt>
                <c:pt idx="23">
                  <c:v>0.70833333333333337</c:v>
                </c:pt>
                <c:pt idx="24">
                  <c:v>0.72</c:v>
                </c:pt>
                <c:pt idx="25">
                  <c:v>0.69230769230769229</c:v>
                </c:pt>
                <c:pt idx="26">
                  <c:v>0.66666666666666663</c:v>
                </c:pt>
                <c:pt idx="27">
                  <c:v>0.6785714285714286</c:v>
                </c:pt>
                <c:pt idx="28">
                  <c:v>0.68965517241379315</c:v>
                </c:pt>
                <c:pt idx="29">
                  <c:v>0.66666666666666663</c:v>
                </c:pt>
                <c:pt idx="30">
                  <c:v>0.64516129032258063</c:v>
                </c:pt>
                <c:pt idx="31">
                  <c:v>0.625</c:v>
                </c:pt>
                <c:pt idx="32">
                  <c:v>0.60606060606060608</c:v>
                </c:pt>
                <c:pt idx="33">
                  <c:v>0.58823529411764708</c:v>
                </c:pt>
                <c:pt idx="34">
                  <c:v>0.6</c:v>
                </c:pt>
                <c:pt idx="35">
                  <c:v>0.58333333333333337</c:v>
                </c:pt>
                <c:pt idx="36">
                  <c:v>0.59459459459459463</c:v>
                </c:pt>
                <c:pt idx="37">
                  <c:v>0.57894736842105265</c:v>
                </c:pt>
                <c:pt idx="38">
                  <c:v>0.5641025641025641</c:v>
                </c:pt>
                <c:pt idx="39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0F-40DC-8FDC-BEACC26A9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606032"/>
        <c:axId val="843992062"/>
      </c:lineChart>
      <c:catAx>
        <c:axId val="1453606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43992062"/>
        <c:crosses val="autoZero"/>
        <c:auto val="1"/>
        <c:lblAlgn val="ctr"/>
        <c:lblOffset val="100"/>
        <c:noMultiLvlLbl val="1"/>
      </c:catAx>
      <c:valAx>
        <c:axId val="8439920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+mn-lt"/>
                  </a:rPr>
                  <a:t>Google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5360603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GB" b="0">
                <a:solidFill>
                  <a:srgbClr val="757575"/>
                </a:solidFill>
                <a:latin typeface="+mn-lt"/>
              </a:rPr>
              <a:t>Precision em comparação com Recall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'Query  eclipse  - Google, Bing,'!$AD$20</c:f>
              <c:strCache>
                <c:ptCount val="1"/>
                <c:pt idx="0">
                  <c:v>Precision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'Query  eclipse  - Google, Bing,'!$AC$21:$AC$60</c:f>
              <c:numCache>
                <c:formatCode>0.000000</c:formatCode>
                <c:ptCount val="40"/>
                <c:pt idx="0">
                  <c:v>4.5454545454545456E-2</c:v>
                </c:pt>
                <c:pt idx="1">
                  <c:v>4.5454545454545456E-2</c:v>
                </c:pt>
                <c:pt idx="2">
                  <c:v>9.0909090909090912E-2</c:v>
                </c:pt>
                <c:pt idx="3">
                  <c:v>0.13636363636363635</c:v>
                </c:pt>
                <c:pt idx="4" formatCode="0.00">
                  <c:v>0.18181818181818182</c:v>
                </c:pt>
                <c:pt idx="5" formatCode="0.00">
                  <c:v>0.18181818181818182</c:v>
                </c:pt>
                <c:pt idx="6" formatCode="0.00">
                  <c:v>0.22727272727272727</c:v>
                </c:pt>
                <c:pt idx="7" formatCode="0.00">
                  <c:v>0.27272727272727271</c:v>
                </c:pt>
                <c:pt idx="8" formatCode="0.00">
                  <c:v>0.31818181818181818</c:v>
                </c:pt>
                <c:pt idx="9" formatCode="0.00">
                  <c:v>0.31818181818181818</c:v>
                </c:pt>
                <c:pt idx="10" formatCode="0.00">
                  <c:v>0.36363636363636365</c:v>
                </c:pt>
                <c:pt idx="11" formatCode="0.00">
                  <c:v>0.40909090909090912</c:v>
                </c:pt>
                <c:pt idx="12" formatCode="0.00">
                  <c:v>0.45454545454545453</c:v>
                </c:pt>
                <c:pt idx="13" formatCode="0.00">
                  <c:v>0.5</c:v>
                </c:pt>
                <c:pt idx="14" formatCode="0.00">
                  <c:v>0.54545454545454541</c:v>
                </c:pt>
                <c:pt idx="15" formatCode="0.00">
                  <c:v>0.59090909090909094</c:v>
                </c:pt>
                <c:pt idx="16" formatCode="0.00">
                  <c:v>0.63636363636363635</c:v>
                </c:pt>
                <c:pt idx="17" formatCode="0.00">
                  <c:v>0.63636363636363635</c:v>
                </c:pt>
                <c:pt idx="18" formatCode="0.00">
                  <c:v>0.68181818181818177</c:v>
                </c:pt>
                <c:pt idx="19" formatCode="0.00">
                  <c:v>0.72727272727272729</c:v>
                </c:pt>
                <c:pt idx="20" formatCode="0.00">
                  <c:v>0.77272727272727271</c:v>
                </c:pt>
                <c:pt idx="21" formatCode="0.00">
                  <c:v>0.77272727272727271</c:v>
                </c:pt>
                <c:pt idx="22" formatCode="0.00">
                  <c:v>0.77272727272727271</c:v>
                </c:pt>
                <c:pt idx="23" formatCode="0.00">
                  <c:v>0.77272727272727271</c:v>
                </c:pt>
                <c:pt idx="24" formatCode="0.00">
                  <c:v>0.81818181818181823</c:v>
                </c:pt>
                <c:pt idx="25" formatCode="0.00">
                  <c:v>0.81818181818181823</c:v>
                </c:pt>
                <c:pt idx="26" formatCode="0.00">
                  <c:v>0.81818181818181823</c:v>
                </c:pt>
                <c:pt idx="27" formatCode="0.00">
                  <c:v>0.86363636363636365</c:v>
                </c:pt>
                <c:pt idx="28" formatCode="0.00">
                  <c:v>0.90909090909090906</c:v>
                </c:pt>
                <c:pt idx="29" formatCode="0.00">
                  <c:v>0.90909090909090906</c:v>
                </c:pt>
                <c:pt idx="30" formatCode="0.00">
                  <c:v>0.90909090909090906</c:v>
                </c:pt>
                <c:pt idx="31" formatCode="0.00">
                  <c:v>0.90909090909090906</c:v>
                </c:pt>
                <c:pt idx="32" formatCode="0.00">
                  <c:v>0.90909090909090906</c:v>
                </c:pt>
                <c:pt idx="33" formatCode="0.00">
                  <c:v>0.90909090909090906</c:v>
                </c:pt>
                <c:pt idx="34" formatCode="0.00">
                  <c:v>0.95454545454545459</c:v>
                </c:pt>
                <c:pt idx="35" formatCode="0.00">
                  <c:v>0.95454545454545459</c:v>
                </c:pt>
                <c:pt idx="36" formatCode="0.00">
                  <c:v>1</c:v>
                </c:pt>
                <c:pt idx="37" formatCode="0.00">
                  <c:v>1</c:v>
                </c:pt>
                <c:pt idx="38" formatCode="0.00">
                  <c:v>1</c:v>
                </c:pt>
                <c:pt idx="39" formatCode="0.00">
                  <c:v>1</c:v>
                </c:pt>
              </c:numCache>
            </c:numRef>
          </c:cat>
          <c:val>
            <c:numRef>
              <c:f>'Query  eclipse  - Google, Bing,'!$AD$21:$AD$60</c:f>
              <c:numCache>
                <c:formatCode>0.00</c:formatCode>
                <c:ptCount val="40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0.75</c:v>
                </c:pt>
                <c:pt idx="4">
                  <c:v>0.8</c:v>
                </c:pt>
                <c:pt idx="5">
                  <c:v>0.66666666666666663</c:v>
                </c:pt>
                <c:pt idx="6">
                  <c:v>0.7142857142857143</c:v>
                </c:pt>
                <c:pt idx="7">
                  <c:v>0.75</c:v>
                </c:pt>
                <c:pt idx="8">
                  <c:v>0.77777777777777779</c:v>
                </c:pt>
                <c:pt idx="9">
                  <c:v>0.7</c:v>
                </c:pt>
                <c:pt idx="10">
                  <c:v>0.72727272727272729</c:v>
                </c:pt>
                <c:pt idx="11">
                  <c:v>0.75</c:v>
                </c:pt>
                <c:pt idx="12">
                  <c:v>0.76923076923076927</c:v>
                </c:pt>
                <c:pt idx="13">
                  <c:v>0.7857142857142857</c:v>
                </c:pt>
                <c:pt idx="14">
                  <c:v>0.8</c:v>
                </c:pt>
                <c:pt idx="15">
                  <c:v>0.8125</c:v>
                </c:pt>
                <c:pt idx="16">
                  <c:v>0.82352941176470584</c:v>
                </c:pt>
                <c:pt idx="17">
                  <c:v>0.77777777777777779</c:v>
                </c:pt>
                <c:pt idx="18">
                  <c:v>0.78947368421052633</c:v>
                </c:pt>
                <c:pt idx="19">
                  <c:v>0.8</c:v>
                </c:pt>
                <c:pt idx="20">
                  <c:v>0.80952380952380953</c:v>
                </c:pt>
                <c:pt idx="21">
                  <c:v>0.77272727272727271</c:v>
                </c:pt>
                <c:pt idx="22">
                  <c:v>0.73913043478260865</c:v>
                </c:pt>
                <c:pt idx="23">
                  <c:v>0.70833333333333337</c:v>
                </c:pt>
                <c:pt idx="24">
                  <c:v>0.72</c:v>
                </c:pt>
                <c:pt idx="25">
                  <c:v>0.69230769230769229</c:v>
                </c:pt>
                <c:pt idx="26">
                  <c:v>0.66666666666666663</c:v>
                </c:pt>
                <c:pt idx="27">
                  <c:v>0.6785714285714286</c:v>
                </c:pt>
                <c:pt idx="28">
                  <c:v>0.68965517241379315</c:v>
                </c:pt>
                <c:pt idx="29">
                  <c:v>0.66666666666666663</c:v>
                </c:pt>
                <c:pt idx="30">
                  <c:v>0.64516129032258063</c:v>
                </c:pt>
                <c:pt idx="31">
                  <c:v>0.625</c:v>
                </c:pt>
                <c:pt idx="32">
                  <c:v>0.60606060606060608</c:v>
                </c:pt>
                <c:pt idx="33">
                  <c:v>0.58823529411764708</c:v>
                </c:pt>
                <c:pt idx="34">
                  <c:v>0.6</c:v>
                </c:pt>
                <c:pt idx="35">
                  <c:v>0.58333333333333337</c:v>
                </c:pt>
                <c:pt idx="36">
                  <c:v>0.59459459459459463</c:v>
                </c:pt>
                <c:pt idx="37">
                  <c:v>0.57894736842105265</c:v>
                </c:pt>
                <c:pt idx="38">
                  <c:v>0.5641025641025641</c:v>
                </c:pt>
                <c:pt idx="39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59-499F-93E5-0FE718896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385214"/>
        <c:axId val="2042642591"/>
      </c:lineChart>
      <c:catAx>
        <c:axId val="6013852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+mn-lt"/>
                  </a:rPr>
                  <a:t>Recall</a:t>
                </a:r>
              </a:p>
            </c:rich>
          </c:tx>
          <c:overlay val="0"/>
        </c:title>
        <c:numFmt formatCode="0.00000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42642591"/>
        <c:crosses val="autoZero"/>
        <c:auto val="1"/>
        <c:lblAlgn val="ctr"/>
        <c:lblOffset val="100"/>
        <c:noMultiLvlLbl val="1"/>
      </c:catAx>
      <c:valAx>
        <c:axId val="20426425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GB" b="0">
                    <a:solidFill>
                      <a:srgbClr val="000000"/>
                    </a:solidFill>
                    <a:latin typeface="+mn-lt"/>
                  </a:rPr>
                  <a:t>Precision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0138521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5697624511189E-2"/>
          <c:y val="0.1703739985544161"/>
          <c:w val="0.91374783213970634"/>
          <c:h val="0.70947104268217309"/>
        </c:manualLayout>
      </c:layout>
      <c:lineChart>
        <c:grouping val="standard"/>
        <c:varyColors val="0"/>
        <c:ser>
          <c:idx val="0"/>
          <c:order val="0"/>
          <c:tx>
            <c:strRef>
              <c:f>'Query  eclipse  - Google, Bing,'!$S$3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'Query  eclipse  - Google, Bing,'!$R$4:$R$14</c:f>
              <c:numCache>
                <c:formatCode>0.00000000</c:formatCode>
                <c:ptCount val="11"/>
                <c:pt idx="0">
                  <c:v>0</c:v>
                </c:pt>
                <c:pt idx="1">
                  <c:v>2.564102564102564E-2</c:v>
                </c:pt>
                <c:pt idx="2">
                  <c:v>5.128205128205128E-2</c:v>
                </c:pt>
                <c:pt idx="3">
                  <c:v>7.6923076923076927E-2</c:v>
                </c:pt>
                <c:pt idx="4">
                  <c:v>0.10256410256410256</c:v>
                </c:pt>
                <c:pt idx="5">
                  <c:v>0.12820512820512819</c:v>
                </c:pt>
                <c:pt idx="6">
                  <c:v>0.15384615384615383</c:v>
                </c:pt>
                <c:pt idx="7">
                  <c:v>0.17948717948717946</c:v>
                </c:pt>
                <c:pt idx="8">
                  <c:v>0.20512820512820509</c:v>
                </c:pt>
                <c:pt idx="9">
                  <c:v>0.23076923076923073</c:v>
                </c:pt>
                <c:pt idx="10">
                  <c:v>0.25641025641025639</c:v>
                </c:pt>
              </c:numCache>
            </c:numRef>
          </c:cat>
          <c:val>
            <c:numRef>
              <c:f>'Query  eclipse  - Google, Bing,'!$S$4:$S$14</c:f>
              <c:numCache>
                <c:formatCode>0.00000000000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0.82352941176470584</c:v>
                </c:pt>
                <c:pt idx="3">
                  <c:v>0.82352941176470584</c:v>
                </c:pt>
                <c:pt idx="4">
                  <c:v>0.82352941176470584</c:v>
                </c:pt>
                <c:pt idx="5">
                  <c:v>0.82352941176470584</c:v>
                </c:pt>
                <c:pt idx="6">
                  <c:v>0.82352941176470584</c:v>
                </c:pt>
                <c:pt idx="7">
                  <c:v>0.82352941176470584</c:v>
                </c:pt>
                <c:pt idx="8">
                  <c:v>0.82352941176470584</c:v>
                </c:pt>
                <c:pt idx="9">
                  <c:v>0.82352941176470584</c:v>
                </c:pt>
                <c:pt idx="10">
                  <c:v>0.82352941176470584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51-4F5C-AD23-D801873BD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610991"/>
        <c:axId val="165115615"/>
      </c:lineChart>
      <c:catAx>
        <c:axId val="159610991"/>
        <c:scaling>
          <c:orientation val="minMax"/>
        </c:scaling>
        <c:delete val="0"/>
        <c:axPos val="b"/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15615"/>
        <c:crosses val="autoZero"/>
        <c:auto val="1"/>
        <c:lblAlgn val="ctr"/>
        <c:lblOffset val="100"/>
        <c:noMultiLvlLbl val="0"/>
      </c:catAx>
      <c:valAx>
        <c:axId val="16511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1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Precision-Recall Curve (Interpolated)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'Slides example'!$G$3:$G$13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'Slides example'!$H$3:$H$13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13-411F-8D86-CC9F78A07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429792"/>
        <c:axId val="1096719891"/>
      </c:lineChart>
      <c:catAx>
        <c:axId val="96242979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Recall</a:t>
                </a:r>
              </a:p>
            </c:rich>
          </c:tx>
          <c:overlay val="0"/>
        </c:title>
        <c:numFmt formatCode="0.0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96719891"/>
        <c:crosses val="autoZero"/>
        <c:auto val="1"/>
        <c:lblAlgn val="ctr"/>
        <c:lblOffset val="100"/>
        <c:noMultiLvlLbl val="1"/>
      </c:catAx>
      <c:valAx>
        <c:axId val="10967198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Precision</a:t>
                </a:r>
              </a:p>
            </c:rich>
          </c:tx>
          <c:overlay val="0"/>
        </c:title>
        <c:numFmt formatCode="0.00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6242979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Precision-Recall Curve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'Slides example'!$D$4</c:f>
              <c:strCache>
                <c:ptCount val="1"/>
                <c:pt idx="0">
                  <c:v>1.00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'Slides example'!$E$5:$E$13</c:f>
              <c:numCache>
                <c:formatCode>0.0</c:formatCode>
                <c:ptCount val="9"/>
                <c:pt idx="0">
                  <c:v>0.4</c:v>
                </c:pt>
                <c:pt idx="1">
                  <c:v>0.4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0.8</c:v>
                </c:pt>
                <c:pt idx="6">
                  <c:v>0.8</c:v>
                </c:pt>
                <c:pt idx="7">
                  <c:v>1</c:v>
                </c:pt>
                <c:pt idx="8">
                  <c:v>1</c:v>
                </c:pt>
              </c:numCache>
            </c:numRef>
          </c:cat>
          <c:val>
            <c:numRef>
              <c:f>'Slides example'!$D$5:$D$13</c:f>
              <c:numCache>
                <c:formatCode>0.00</c:formatCode>
                <c:ptCount val="9"/>
                <c:pt idx="0">
                  <c:v>1</c:v>
                </c:pt>
                <c:pt idx="1">
                  <c:v>0.66666666666666663</c:v>
                </c:pt>
                <c:pt idx="2">
                  <c:v>0.75</c:v>
                </c:pt>
                <c:pt idx="3">
                  <c:v>0.6</c:v>
                </c:pt>
                <c:pt idx="4">
                  <c:v>0.5</c:v>
                </c:pt>
                <c:pt idx="5">
                  <c:v>0.5714285714285714</c:v>
                </c:pt>
                <c:pt idx="6">
                  <c:v>0.5</c:v>
                </c:pt>
                <c:pt idx="7">
                  <c:v>0.55555555555555558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C4-4348-9DA6-1717BCBBB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353683"/>
        <c:axId val="1365229778"/>
      </c:lineChart>
      <c:catAx>
        <c:axId val="376353683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Recall</a:t>
                </a:r>
              </a:p>
            </c:rich>
          </c:tx>
          <c:overlay val="0"/>
        </c:title>
        <c:numFmt formatCode="0.0" sourceLinked="1"/>
        <c:majorTickMark val="none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5229778"/>
        <c:crosses val="autoZero"/>
        <c:auto val="1"/>
        <c:lblAlgn val="ctr"/>
        <c:lblOffset val="100"/>
        <c:noMultiLvlLbl val="1"/>
      </c:catAx>
      <c:valAx>
        <c:axId val="13652297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Precision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635368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185372</xdr:colOff>
      <xdr:row>3</xdr:row>
      <xdr:rowOff>116498</xdr:rowOff>
    </xdr:from>
    <xdr:ext cx="5105400" cy="3152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16</xdr:col>
      <xdr:colOff>228600</xdr:colOff>
      <xdr:row>45</xdr:row>
      <xdr:rowOff>19050</xdr:rowOff>
    </xdr:from>
    <xdr:ext cx="5715000" cy="3533775"/>
    <xdr:graphicFrame macro="">
      <xdr:nvGraphicFramePr>
        <xdr:cNvPr id="4" name="Chart 3" title="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5</xdr:col>
      <xdr:colOff>361950</xdr:colOff>
      <xdr:row>45</xdr:row>
      <xdr:rowOff>152400</xdr:rowOff>
    </xdr:from>
    <xdr:ext cx="5715000" cy="3533775"/>
    <xdr:graphicFrame macro="">
      <xdr:nvGraphicFramePr>
        <xdr:cNvPr id="5" name="Chart 4" title="Gráfic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twoCellAnchor>
    <xdr:from>
      <xdr:col>21</xdr:col>
      <xdr:colOff>752339</xdr:colOff>
      <xdr:row>23</xdr:row>
      <xdr:rowOff>103823</xdr:rowOff>
    </xdr:from>
    <xdr:to>
      <xdr:col>28</xdr:col>
      <xdr:colOff>700245</xdr:colOff>
      <xdr:row>50</xdr:row>
      <xdr:rowOff>90389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E857D98-275A-DC8D-B49F-83ACBFBD6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895350</xdr:colOff>
      <xdr:row>13</xdr:row>
      <xdr:rowOff>123825</xdr:rowOff>
    </xdr:from>
    <xdr:ext cx="4352925" cy="2667000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200025</xdr:colOff>
      <xdr:row>13</xdr:row>
      <xdr:rowOff>123825</xdr:rowOff>
    </xdr:from>
    <xdr:ext cx="4352925" cy="2667000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60"/>
  <sheetViews>
    <sheetView tabSelected="1" topLeftCell="G3" zoomScale="72" zoomScaleNormal="90" workbookViewId="0">
      <selection activeCell="P22" sqref="P10:P22"/>
    </sheetView>
  </sheetViews>
  <sheetFormatPr defaultColWidth="12.59765625" defaultRowHeight="15.75" customHeight="1"/>
  <cols>
    <col min="1" max="1" width="5.46484375" customWidth="1"/>
    <col min="2" max="4" width="9.46484375" customWidth="1"/>
    <col min="5" max="5" width="5.86328125" customWidth="1"/>
    <col min="6" max="8" width="9.46484375" customWidth="1"/>
    <col min="9" max="9" width="5.86328125" customWidth="1"/>
    <col min="10" max="12" width="9.46484375" customWidth="1"/>
    <col min="13" max="13" width="5.86328125" customWidth="1"/>
    <col min="14" max="16" width="9.46484375" customWidth="1"/>
    <col min="19" max="19" width="15.33203125" bestFit="1" customWidth="1"/>
    <col min="20" max="21" width="8.46484375" customWidth="1"/>
  </cols>
  <sheetData>
    <row r="1" spans="1:21">
      <c r="A1" s="1" t="s">
        <v>0</v>
      </c>
    </row>
    <row r="2" spans="1:21" ht="15.75" customHeight="1">
      <c r="F2" s="14" t="s">
        <v>1</v>
      </c>
      <c r="G2" s="15"/>
      <c r="H2" s="15"/>
      <c r="J2" s="14" t="s">
        <v>2</v>
      </c>
      <c r="K2" s="15"/>
      <c r="L2" s="15"/>
      <c r="N2" s="14" t="s">
        <v>3</v>
      </c>
      <c r="O2" s="15"/>
      <c r="P2" s="15"/>
      <c r="S2" s="14" t="s">
        <v>4</v>
      </c>
      <c r="T2" s="15"/>
      <c r="U2" s="15"/>
    </row>
    <row r="3" spans="1:21" ht="15.75" customHeight="1">
      <c r="A3" s="2" t="s">
        <v>5</v>
      </c>
      <c r="B3" s="2" t="s">
        <v>6</v>
      </c>
      <c r="C3" s="2" t="s">
        <v>7</v>
      </c>
      <c r="D3" s="2" t="s">
        <v>8</v>
      </c>
      <c r="F3" s="2" t="s">
        <v>6</v>
      </c>
      <c r="G3" s="2" t="s">
        <v>7</v>
      </c>
      <c r="H3" s="2" t="s">
        <v>8</v>
      </c>
      <c r="J3" s="2" t="s">
        <v>6</v>
      </c>
      <c r="K3" s="2" t="s">
        <v>7</v>
      </c>
      <c r="L3" s="2" t="s">
        <v>8</v>
      </c>
      <c r="N3" s="2" t="s">
        <v>6</v>
      </c>
      <c r="O3" s="2" t="s">
        <v>7</v>
      </c>
      <c r="P3" s="2" t="s">
        <v>8</v>
      </c>
      <c r="R3" s="2" t="s">
        <v>9</v>
      </c>
      <c r="S3" s="2" t="s">
        <v>10</v>
      </c>
      <c r="T3" s="2" t="s">
        <v>7</v>
      </c>
      <c r="U3" s="2" t="s">
        <v>8</v>
      </c>
    </row>
    <row r="4" spans="1:21">
      <c r="A4" s="3">
        <v>1</v>
      </c>
      <c r="B4" s="3">
        <v>1</v>
      </c>
      <c r="C4" s="3"/>
      <c r="D4" s="3"/>
      <c r="F4" s="4">
        <f>SUM(B4)/A4</f>
        <v>1</v>
      </c>
      <c r="G4" s="4"/>
      <c r="H4" s="4"/>
      <c r="J4" s="4">
        <f t="shared" ref="J4:L4" si="0">B4*F4</f>
        <v>1</v>
      </c>
      <c r="K4" s="4">
        <f t="shared" si="0"/>
        <v>0</v>
      </c>
      <c r="L4" s="4">
        <f t="shared" si="0"/>
        <v>0</v>
      </c>
      <c r="N4" s="5">
        <f>SUMIF(B$4:B4,"=1")/27</f>
        <v>3.7037037037037035E-2</v>
      </c>
      <c r="O4" s="4"/>
      <c r="P4" s="4"/>
      <c r="Q4" s="1">
        <v>40</v>
      </c>
      <c r="R4" s="16" cm="1">
        <f t="array" ref="R4:R43">_xlfn.SEQUENCE(Q4, Q5,Q6, Q7)</f>
        <v>0</v>
      </c>
      <c r="S4" s="17">
        <f>_xlfn.MAXIFS(F$4:F$43, N$4:N$43, "&gt;="&amp;R4)</f>
        <v>1</v>
      </c>
      <c r="T4" s="4" t="e">
        <f t="shared" ref="T4:U4" ca="1" si="1">_xludf.MAXIFS(G$4:G$23,O$4:O$23,"&gt;="&amp;$R4)</f>
        <v>#NAME?</v>
      </c>
      <c r="U4" s="4" t="e">
        <f t="shared" ca="1" si="1"/>
        <v>#NAME?</v>
      </c>
    </row>
    <row r="5" spans="1:21">
      <c r="A5" s="3">
        <v>2</v>
      </c>
      <c r="B5" s="3">
        <v>0</v>
      </c>
      <c r="C5" s="3"/>
      <c r="D5" s="3"/>
      <c r="F5" s="4">
        <f t="shared" ref="F5:F43" si="2">SUM(B$4:B5)/A5</f>
        <v>0.5</v>
      </c>
      <c r="G5" s="4"/>
      <c r="H5" s="4"/>
      <c r="J5" s="4">
        <f t="shared" ref="J5:L5" si="3">B5*F5</f>
        <v>0</v>
      </c>
      <c r="K5" s="4">
        <f t="shared" si="3"/>
        <v>0</v>
      </c>
      <c r="L5" s="4">
        <f t="shared" si="3"/>
        <v>0</v>
      </c>
      <c r="N5" s="5">
        <f>SUMIF(B$4:B5,"=1")/27</f>
        <v>3.7037037037037035E-2</v>
      </c>
      <c r="O5" s="4"/>
      <c r="P5" s="4"/>
      <c r="Q5" s="1">
        <v>1</v>
      </c>
      <c r="R5" s="16">
        <v>2.564102564102564E-2</v>
      </c>
      <c r="S5" s="17">
        <f t="shared" ref="S5:S43" si="4">_xlfn.MAXIFS(F$4:F$43, N$4:N$43, "&gt;="&amp;R5)</f>
        <v>1</v>
      </c>
      <c r="T5" s="4" t="e">
        <f t="shared" ref="T5:U5" ca="1" si="5">_xludf.MAXIFS(G$4:G$23,O$4:O$23,"&gt;="&amp;$R5)</f>
        <v>#NAME?</v>
      </c>
      <c r="U5" s="4" t="e">
        <f t="shared" ca="1" si="5"/>
        <v>#NAME?</v>
      </c>
    </row>
    <row r="6" spans="1:21">
      <c r="A6" s="3">
        <v>3</v>
      </c>
      <c r="B6" s="3">
        <v>1</v>
      </c>
      <c r="C6" s="3"/>
      <c r="D6" s="3"/>
      <c r="F6" s="4">
        <f t="shared" si="2"/>
        <v>0.66666666666666663</v>
      </c>
      <c r="G6" s="4"/>
      <c r="H6" s="4"/>
      <c r="J6" s="4">
        <f t="shared" ref="J6:L6" si="6">B6*F6</f>
        <v>0.66666666666666663</v>
      </c>
      <c r="K6" s="4">
        <f t="shared" si="6"/>
        <v>0</v>
      </c>
      <c r="L6" s="4">
        <f t="shared" si="6"/>
        <v>0</v>
      </c>
      <c r="N6" s="5">
        <f>SUMIF(B$4:B6,"=1")/27</f>
        <v>7.407407407407407E-2</v>
      </c>
      <c r="O6" s="4"/>
      <c r="P6" s="4"/>
      <c r="Q6" s="1">
        <v>0</v>
      </c>
      <c r="R6" s="16">
        <v>5.128205128205128E-2</v>
      </c>
      <c r="S6" s="17">
        <f t="shared" si="4"/>
        <v>0.82352941176470584</v>
      </c>
      <c r="T6" s="4" t="e">
        <f t="shared" ref="T6:U6" ca="1" si="7">_xludf.MAXIFS(G$4:G$23,O$4:O$23,"&gt;="&amp;$R6)</f>
        <v>#NAME?</v>
      </c>
      <c r="U6" s="4" t="e">
        <f t="shared" ca="1" si="7"/>
        <v>#NAME?</v>
      </c>
    </row>
    <row r="7" spans="1:21">
      <c r="A7" s="3">
        <v>4</v>
      </c>
      <c r="B7" s="3">
        <v>1</v>
      </c>
      <c r="C7" s="3"/>
      <c r="D7" s="3"/>
      <c r="F7" s="4">
        <f t="shared" si="2"/>
        <v>0.75</v>
      </c>
      <c r="G7" s="4"/>
      <c r="H7" s="4"/>
      <c r="J7" s="4">
        <f t="shared" ref="J7:L7" si="8">B7*F7</f>
        <v>0.75</v>
      </c>
      <c r="K7" s="4">
        <f t="shared" si="8"/>
        <v>0</v>
      </c>
      <c r="L7" s="4">
        <f t="shared" si="8"/>
        <v>0</v>
      </c>
      <c r="N7" s="5">
        <f>SUMIF(B$4:B7,"=1")/27</f>
        <v>0.1111111111111111</v>
      </c>
      <c r="O7" s="4"/>
      <c r="P7" s="4"/>
      <c r="Q7" s="1">
        <f>1/(Q4-1)</f>
        <v>2.564102564102564E-2</v>
      </c>
      <c r="R7" s="16">
        <v>7.6923076923076927E-2</v>
      </c>
      <c r="S7" s="17">
        <f t="shared" si="4"/>
        <v>0.82352941176470584</v>
      </c>
      <c r="T7" s="4" t="e">
        <f t="shared" ref="T7:U7" ca="1" si="9">_xludf.MAXIFS(G$4:G$23,O$4:O$23,"&gt;="&amp;$R7)</f>
        <v>#NAME?</v>
      </c>
      <c r="U7" s="4" t="e">
        <f t="shared" ca="1" si="9"/>
        <v>#NAME?</v>
      </c>
    </row>
    <row r="8" spans="1:21">
      <c r="A8" s="3">
        <v>5</v>
      </c>
      <c r="B8" s="3">
        <v>1</v>
      </c>
      <c r="C8" s="3"/>
      <c r="D8" s="3"/>
      <c r="F8" s="4">
        <f t="shared" si="2"/>
        <v>0.8</v>
      </c>
      <c r="G8" s="4"/>
      <c r="H8" s="4"/>
      <c r="J8" s="4">
        <f t="shared" ref="J8:L8" si="10">B8*F8</f>
        <v>0.8</v>
      </c>
      <c r="K8" s="4">
        <f t="shared" si="10"/>
        <v>0</v>
      </c>
      <c r="L8" s="4">
        <f t="shared" si="10"/>
        <v>0</v>
      </c>
      <c r="N8" s="5">
        <f>SUMIF(B$4:B8,"=1")/27</f>
        <v>0.14814814814814814</v>
      </c>
      <c r="O8" s="4"/>
      <c r="P8" s="4"/>
      <c r="R8" s="16">
        <v>0.10256410256410256</v>
      </c>
      <c r="S8" s="17">
        <f t="shared" si="4"/>
        <v>0.82352941176470584</v>
      </c>
      <c r="T8" s="4" t="e">
        <f t="shared" ref="T8:U8" ca="1" si="11">_xludf.MAXIFS(G$4:G$23,O$4:O$23,"&gt;="&amp;$R8)</f>
        <v>#NAME?</v>
      </c>
      <c r="U8" s="4" t="e">
        <f t="shared" ca="1" si="11"/>
        <v>#NAME?</v>
      </c>
    </row>
    <row r="9" spans="1:21">
      <c r="A9" s="3">
        <v>6</v>
      </c>
      <c r="B9" s="3">
        <v>0</v>
      </c>
      <c r="C9" s="3"/>
      <c r="D9" s="3"/>
      <c r="F9" s="4">
        <f t="shared" si="2"/>
        <v>0.66666666666666663</v>
      </c>
      <c r="G9" s="4"/>
      <c r="H9" s="4"/>
      <c r="J9" s="4">
        <f t="shared" ref="J9:L9" si="12">B9*F9</f>
        <v>0</v>
      </c>
      <c r="K9" s="4">
        <f t="shared" si="12"/>
        <v>0</v>
      </c>
      <c r="L9" s="4">
        <f t="shared" si="12"/>
        <v>0</v>
      </c>
      <c r="N9" s="5">
        <f>SUMIF(B$4:B9,"=1")/27</f>
        <v>0.14814814814814814</v>
      </c>
      <c r="O9" s="4"/>
      <c r="P9" s="4"/>
      <c r="R9" s="16">
        <v>0.12820512820512819</v>
      </c>
      <c r="S9" s="17">
        <f t="shared" si="4"/>
        <v>0.82352941176470584</v>
      </c>
      <c r="T9" s="4" t="e">
        <f t="shared" ref="T9:U9" ca="1" si="13">_xludf.MAXIFS(G$4:G$23,O$4:O$23,"&gt;="&amp;$R9)</f>
        <v>#NAME?</v>
      </c>
      <c r="U9" s="4" t="e">
        <f t="shared" ca="1" si="13"/>
        <v>#NAME?</v>
      </c>
    </row>
    <row r="10" spans="1:21">
      <c r="A10" s="3">
        <v>7</v>
      </c>
      <c r="B10" s="3">
        <v>1</v>
      </c>
      <c r="C10" s="3"/>
      <c r="D10" s="3"/>
      <c r="F10" s="4">
        <f t="shared" si="2"/>
        <v>0.7142857142857143</v>
      </c>
      <c r="G10" s="4"/>
      <c r="H10" s="4"/>
      <c r="J10" s="4">
        <f t="shared" ref="J10:L10" si="14">B10*F10</f>
        <v>0.7142857142857143</v>
      </c>
      <c r="K10" s="4">
        <f t="shared" si="14"/>
        <v>0</v>
      </c>
      <c r="L10" s="4">
        <f t="shared" si="14"/>
        <v>0</v>
      </c>
      <c r="N10" s="5">
        <f>SUMIF(B$4:B10,"=1")/27</f>
        <v>0.18518518518518517</v>
      </c>
      <c r="O10" s="4"/>
      <c r="P10" s="4"/>
      <c r="R10" s="16">
        <v>0.15384615384615383</v>
      </c>
      <c r="S10" s="17">
        <f t="shared" si="4"/>
        <v>0.82352941176470584</v>
      </c>
      <c r="T10" s="4" t="e">
        <f t="shared" ref="T10:U10" ca="1" si="15">_xludf.MAXIFS(G$4:G$23,O$4:O$23,"&gt;="&amp;$R10)</f>
        <v>#NAME?</v>
      </c>
      <c r="U10" s="4" t="e">
        <f t="shared" ca="1" si="15"/>
        <v>#NAME?</v>
      </c>
    </row>
    <row r="11" spans="1:21">
      <c r="A11" s="3">
        <v>8</v>
      </c>
      <c r="B11" s="3">
        <v>1</v>
      </c>
      <c r="C11" s="3"/>
      <c r="D11" s="3"/>
      <c r="F11" s="4">
        <f t="shared" si="2"/>
        <v>0.75</v>
      </c>
      <c r="G11" s="4"/>
      <c r="H11" s="4"/>
      <c r="J11" s="4">
        <f t="shared" ref="J11:L11" si="16">B11*F11</f>
        <v>0.75</v>
      </c>
      <c r="K11" s="4">
        <f t="shared" si="16"/>
        <v>0</v>
      </c>
      <c r="L11" s="4">
        <f t="shared" si="16"/>
        <v>0</v>
      </c>
      <c r="N11" s="5">
        <f>SUMIF(B$4:B11,"=1")/27</f>
        <v>0.22222222222222221</v>
      </c>
      <c r="O11" s="4"/>
      <c r="P11" s="4"/>
      <c r="R11" s="16">
        <v>0.17948717948717946</v>
      </c>
      <c r="S11" s="17">
        <f t="shared" si="4"/>
        <v>0.82352941176470584</v>
      </c>
      <c r="T11" s="4" t="e">
        <f t="shared" ref="T11:U11" ca="1" si="17">_xludf.MAXIFS(G$4:G$23,O$4:O$23,"&gt;="&amp;$R11)</f>
        <v>#NAME?</v>
      </c>
      <c r="U11" s="4" t="e">
        <f t="shared" ca="1" si="17"/>
        <v>#NAME?</v>
      </c>
    </row>
    <row r="12" spans="1:21">
      <c r="A12" s="3">
        <v>9</v>
      </c>
      <c r="B12" s="3">
        <v>1</v>
      </c>
      <c r="C12" s="3"/>
      <c r="D12" s="3"/>
      <c r="F12" s="4">
        <f t="shared" si="2"/>
        <v>0.77777777777777779</v>
      </c>
      <c r="G12" s="4"/>
      <c r="H12" s="4"/>
      <c r="J12" s="4">
        <f t="shared" ref="J12:L12" si="18">B12*F12</f>
        <v>0.77777777777777779</v>
      </c>
      <c r="K12" s="4">
        <f t="shared" si="18"/>
        <v>0</v>
      </c>
      <c r="L12" s="4">
        <f t="shared" si="18"/>
        <v>0</v>
      </c>
      <c r="N12" s="5">
        <f>SUMIF(B$4:B12,"=1")/27</f>
        <v>0.25925925925925924</v>
      </c>
      <c r="O12" s="4"/>
      <c r="P12" s="4"/>
      <c r="R12" s="16">
        <v>0.20512820512820509</v>
      </c>
      <c r="S12" s="17">
        <f t="shared" si="4"/>
        <v>0.82352941176470584</v>
      </c>
      <c r="T12" s="4" t="e">
        <f t="shared" ref="T12:U12" ca="1" si="19">_xludf.MAXIFS(G$4:G$23,O$4:O$23,"&gt;="&amp;$R12)</f>
        <v>#NAME?</v>
      </c>
      <c r="U12" s="4" t="e">
        <f t="shared" ca="1" si="19"/>
        <v>#NAME?</v>
      </c>
    </row>
    <row r="13" spans="1:21">
      <c r="A13" s="3">
        <v>10</v>
      </c>
      <c r="B13" s="3">
        <v>0</v>
      </c>
      <c r="C13" s="3"/>
      <c r="D13" s="3"/>
      <c r="F13" s="4">
        <f t="shared" si="2"/>
        <v>0.7</v>
      </c>
      <c r="G13" s="4"/>
      <c r="H13" s="4"/>
      <c r="J13" s="4">
        <f t="shared" ref="J13:L13" si="20">B13*F13</f>
        <v>0</v>
      </c>
      <c r="K13" s="4">
        <f t="shared" si="20"/>
        <v>0</v>
      </c>
      <c r="L13" s="4">
        <f t="shared" si="20"/>
        <v>0</v>
      </c>
      <c r="N13" s="5">
        <f>SUMIF(B$4:B13,"=1")/27</f>
        <v>0.25925925925925924</v>
      </c>
      <c r="O13" s="4"/>
      <c r="P13" s="4"/>
      <c r="R13" s="16">
        <v>0.23076923076923073</v>
      </c>
      <c r="S13" s="17">
        <f t="shared" si="4"/>
        <v>0.82352941176470584</v>
      </c>
      <c r="T13" s="4" t="e">
        <f t="shared" ref="T13:U13" ca="1" si="21">_xludf.MAXIFS(G$4:G$23,O$4:O$23,"&gt;="&amp;$R13)</f>
        <v>#NAME?</v>
      </c>
      <c r="U13" s="4" t="e">
        <f t="shared" ca="1" si="21"/>
        <v>#NAME?</v>
      </c>
    </row>
    <row r="14" spans="1:21">
      <c r="A14" s="3">
        <v>11</v>
      </c>
      <c r="B14" s="3">
        <v>1</v>
      </c>
      <c r="C14" s="3"/>
      <c r="D14" s="3"/>
      <c r="F14" s="4">
        <f t="shared" si="2"/>
        <v>0.72727272727272729</v>
      </c>
      <c r="G14" s="4"/>
      <c r="H14" s="4"/>
      <c r="J14" s="4">
        <f t="shared" ref="J14:L14" si="22">B14*F14</f>
        <v>0.72727272727272729</v>
      </c>
      <c r="K14" s="4">
        <f t="shared" si="22"/>
        <v>0</v>
      </c>
      <c r="L14" s="4">
        <f t="shared" si="22"/>
        <v>0</v>
      </c>
      <c r="N14" s="5">
        <f>SUMIF(B$4:B14,"=1")/27</f>
        <v>0.29629629629629628</v>
      </c>
      <c r="O14" s="4"/>
      <c r="P14" s="4"/>
      <c r="R14" s="16">
        <v>0.25641025641025639</v>
      </c>
      <c r="S14" s="17">
        <f t="shared" si="4"/>
        <v>0.82352941176470584</v>
      </c>
      <c r="T14" s="4" t="e">
        <f t="shared" ref="T14:U14" ca="1" si="23">_xludf.MAXIFS(G$4:G$23,O$4:O$23,"&gt;="&amp;$R43)</f>
        <v>#NAME?</v>
      </c>
      <c r="U14" s="4" t="e">
        <f t="shared" ca="1" si="23"/>
        <v>#NAME?</v>
      </c>
    </row>
    <row r="15" spans="1:21">
      <c r="A15" s="3">
        <v>12</v>
      </c>
      <c r="B15" s="3">
        <v>1</v>
      </c>
      <c r="C15" s="3"/>
      <c r="D15" s="3"/>
      <c r="F15" s="4">
        <f t="shared" si="2"/>
        <v>0.75</v>
      </c>
      <c r="G15" s="4"/>
      <c r="H15" s="4"/>
      <c r="J15" s="4">
        <f t="shared" ref="J15:L15" si="24">B15*F15</f>
        <v>0.75</v>
      </c>
      <c r="K15" s="4">
        <f t="shared" si="24"/>
        <v>0</v>
      </c>
      <c r="L15" s="4">
        <f t="shared" si="24"/>
        <v>0</v>
      </c>
      <c r="N15" s="5">
        <f>SUMIF(B$4:B15,"=1")/27</f>
        <v>0.33333333333333331</v>
      </c>
      <c r="O15" s="4"/>
      <c r="P15" s="7"/>
      <c r="R15" s="16">
        <v>0.28205128205128205</v>
      </c>
      <c r="S15" s="17">
        <f t="shared" si="4"/>
        <v>0.82352941176470584</v>
      </c>
      <c r="T15" s="4" t="e">
        <f t="shared" ref="T15:T43" ca="1" si="25">_xludf.MAXIFS(G$4:G$23,O$4:O$23,"&gt;="&amp;$R44)</f>
        <v>#NAME?</v>
      </c>
    </row>
    <row r="16" spans="1:21">
      <c r="A16" s="3">
        <v>13</v>
      </c>
      <c r="B16" s="3">
        <v>1</v>
      </c>
      <c r="C16" s="3"/>
      <c r="D16" s="3"/>
      <c r="F16" s="4">
        <f t="shared" si="2"/>
        <v>0.76923076923076927</v>
      </c>
      <c r="G16" s="4"/>
      <c r="H16" s="4"/>
      <c r="J16" s="4">
        <f t="shared" ref="J16:L16" si="26">B16*F16</f>
        <v>0.76923076923076927</v>
      </c>
      <c r="K16" s="4">
        <f t="shared" si="26"/>
        <v>0</v>
      </c>
      <c r="L16" s="4">
        <f t="shared" si="26"/>
        <v>0</v>
      </c>
      <c r="N16" s="5">
        <f>SUMIF(B$4:B16,"=1")/27</f>
        <v>0.37037037037037035</v>
      </c>
      <c r="O16" s="4"/>
      <c r="P16" s="4"/>
      <c r="R16" s="16">
        <v>0.30769230769230771</v>
      </c>
      <c r="S16" s="17">
        <f t="shared" si="4"/>
        <v>0.82352941176470584</v>
      </c>
      <c r="T16" s="4" t="e">
        <f t="shared" ca="1" si="25"/>
        <v>#NAME?</v>
      </c>
    </row>
    <row r="17" spans="1:30">
      <c r="A17" s="3">
        <v>14</v>
      </c>
      <c r="B17" s="3">
        <v>1</v>
      </c>
      <c r="C17" s="3"/>
      <c r="D17" s="3"/>
      <c r="F17" s="4">
        <f t="shared" si="2"/>
        <v>0.7857142857142857</v>
      </c>
      <c r="G17" s="4"/>
      <c r="H17" s="4"/>
      <c r="J17" s="4">
        <f t="shared" ref="J17:L17" si="27">B17*F17</f>
        <v>0.7857142857142857</v>
      </c>
      <c r="K17" s="4">
        <f t="shared" si="27"/>
        <v>0</v>
      </c>
      <c r="L17" s="4">
        <f t="shared" si="27"/>
        <v>0</v>
      </c>
      <c r="N17" s="5">
        <f>SUMIF(B$4:B17,"=1")/27</f>
        <v>0.40740740740740738</v>
      </c>
      <c r="O17" s="4"/>
      <c r="P17" s="4"/>
      <c r="R17" s="16">
        <v>0.33333333333333337</v>
      </c>
      <c r="S17" s="17">
        <f t="shared" si="4"/>
        <v>0.82352941176470584</v>
      </c>
      <c r="T17" s="4" t="e">
        <f t="shared" ca="1" si="25"/>
        <v>#NAME?</v>
      </c>
    </row>
    <row r="18" spans="1:30">
      <c r="A18" s="3">
        <v>15</v>
      </c>
      <c r="B18" s="3">
        <v>1</v>
      </c>
      <c r="C18" s="3"/>
      <c r="D18" s="3"/>
      <c r="F18" s="4">
        <f t="shared" si="2"/>
        <v>0.8</v>
      </c>
      <c r="G18" s="4"/>
      <c r="H18" s="4"/>
      <c r="J18" s="4">
        <f t="shared" ref="J18:L18" si="28">B18*F18</f>
        <v>0.8</v>
      </c>
      <c r="K18" s="4">
        <f t="shared" si="28"/>
        <v>0</v>
      </c>
      <c r="L18" s="4">
        <f t="shared" si="28"/>
        <v>0</v>
      </c>
      <c r="N18" s="5">
        <f>SUMIF(B$4:B18,"=1")/27</f>
        <v>0.44444444444444442</v>
      </c>
      <c r="O18" s="4"/>
      <c r="P18" s="4"/>
      <c r="R18" s="16">
        <v>0.35897435897435903</v>
      </c>
      <c r="S18" s="17">
        <f t="shared" si="4"/>
        <v>0.82352941176470584</v>
      </c>
      <c r="T18" s="4" t="e">
        <f t="shared" ca="1" si="25"/>
        <v>#NAME?</v>
      </c>
    </row>
    <row r="19" spans="1:30">
      <c r="A19" s="3">
        <v>16</v>
      </c>
      <c r="B19" s="3">
        <v>1</v>
      </c>
      <c r="C19" s="3"/>
      <c r="D19" s="3"/>
      <c r="F19" s="4">
        <f t="shared" si="2"/>
        <v>0.8125</v>
      </c>
      <c r="G19" s="4"/>
      <c r="H19" s="4"/>
      <c r="J19" s="4">
        <f t="shared" ref="J19:L19" si="29">B19*F19</f>
        <v>0.8125</v>
      </c>
      <c r="K19" s="4">
        <f t="shared" si="29"/>
        <v>0</v>
      </c>
      <c r="L19" s="4">
        <f t="shared" si="29"/>
        <v>0</v>
      </c>
      <c r="N19" s="5">
        <f>SUMIF(B$4:B19,"=1")/27</f>
        <v>0.48148148148148145</v>
      </c>
      <c r="O19" s="4"/>
      <c r="P19" s="4"/>
      <c r="R19" s="16">
        <v>0.38461538461538469</v>
      </c>
      <c r="S19" s="17">
        <f t="shared" si="4"/>
        <v>0.82352941176470584</v>
      </c>
      <c r="T19" s="4" t="e">
        <f t="shared" ca="1" si="25"/>
        <v>#NAME?</v>
      </c>
    </row>
    <row r="20" spans="1:30">
      <c r="A20" s="3">
        <v>17</v>
      </c>
      <c r="B20" s="3">
        <v>1</v>
      </c>
      <c r="C20" s="3"/>
      <c r="D20" s="3"/>
      <c r="F20" s="4">
        <f t="shared" si="2"/>
        <v>0.82352941176470584</v>
      </c>
      <c r="G20" s="4"/>
      <c r="H20" s="4"/>
      <c r="J20" s="4">
        <f t="shared" ref="J20:L20" si="30">B20*F20</f>
        <v>0.82352941176470584</v>
      </c>
      <c r="K20" s="4">
        <f t="shared" si="30"/>
        <v>0</v>
      </c>
      <c r="L20" s="4">
        <f t="shared" si="30"/>
        <v>0</v>
      </c>
      <c r="N20" s="5">
        <f>SUMIF(B$4:B20,"=1")/27</f>
        <v>0.51851851851851849</v>
      </c>
      <c r="O20" s="4"/>
      <c r="P20" s="4"/>
      <c r="R20" s="16">
        <v>0.41025641025641035</v>
      </c>
      <c r="S20" s="17">
        <f t="shared" si="4"/>
        <v>0.82352941176470584</v>
      </c>
      <c r="T20" s="4" t="e">
        <f t="shared" ca="1" si="25"/>
        <v>#NAME?</v>
      </c>
      <c r="AC20" s="1" t="s">
        <v>9</v>
      </c>
      <c r="AD20" s="1" t="s">
        <v>10</v>
      </c>
    </row>
    <row r="21" spans="1:30">
      <c r="A21" s="3">
        <v>18</v>
      </c>
      <c r="B21" s="3">
        <v>0</v>
      </c>
      <c r="C21" s="3"/>
      <c r="D21" s="3"/>
      <c r="F21" s="4">
        <f t="shared" si="2"/>
        <v>0.77777777777777779</v>
      </c>
      <c r="G21" s="4"/>
      <c r="H21" s="4"/>
      <c r="J21" s="4">
        <f t="shared" ref="J21:L21" si="31">B21*F21</f>
        <v>0</v>
      </c>
      <c r="K21" s="4">
        <f t="shared" si="31"/>
        <v>0</v>
      </c>
      <c r="L21" s="4">
        <f t="shared" si="31"/>
        <v>0</v>
      </c>
      <c r="N21" s="5">
        <f>SUMIF(B$4:B21,"=1")/27</f>
        <v>0.51851851851851849</v>
      </c>
      <c r="O21" s="4"/>
      <c r="P21" s="4"/>
      <c r="R21" s="16">
        <v>0.43589743589743601</v>
      </c>
      <c r="S21" s="17">
        <f t="shared" si="4"/>
        <v>0.82352941176470584</v>
      </c>
      <c r="T21" s="4" t="e">
        <f t="shared" ca="1" si="25"/>
        <v>#NAME?</v>
      </c>
      <c r="AC21" s="8">
        <v>4.5454545454545456E-2</v>
      </c>
      <c r="AD21" s="9">
        <v>1</v>
      </c>
    </row>
    <row r="22" spans="1:30">
      <c r="A22" s="3">
        <v>19</v>
      </c>
      <c r="B22" s="3">
        <v>1</v>
      </c>
      <c r="C22" s="3"/>
      <c r="D22" s="3"/>
      <c r="F22" s="4">
        <f t="shared" si="2"/>
        <v>0.78947368421052633</v>
      </c>
      <c r="G22" s="4"/>
      <c r="H22" s="4"/>
      <c r="J22" s="4">
        <f t="shared" ref="J22:L22" si="32">B22*F22</f>
        <v>0.78947368421052633</v>
      </c>
      <c r="K22" s="4">
        <f t="shared" si="32"/>
        <v>0</v>
      </c>
      <c r="L22" s="4">
        <f t="shared" si="32"/>
        <v>0</v>
      </c>
      <c r="N22" s="5">
        <f>SUMIF(B$4:B22,"=1")/27</f>
        <v>0.55555555555555558</v>
      </c>
      <c r="O22" s="4"/>
      <c r="P22" s="4"/>
      <c r="R22" s="16">
        <v>0.46153846153846168</v>
      </c>
      <c r="S22" s="17">
        <f t="shared" si="4"/>
        <v>0.82352941176470584</v>
      </c>
      <c r="T22" s="4" t="e">
        <f t="shared" ca="1" si="25"/>
        <v>#NAME?</v>
      </c>
      <c r="AC22" s="8">
        <v>4.5454545454545456E-2</v>
      </c>
      <c r="AD22" s="9">
        <v>0.5</v>
      </c>
    </row>
    <row r="23" spans="1:30">
      <c r="A23" s="3">
        <v>20</v>
      </c>
      <c r="B23" s="3">
        <v>1</v>
      </c>
      <c r="C23" s="3"/>
      <c r="D23" s="3"/>
      <c r="F23" s="4">
        <f t="shared" si="2"/>
        <v>0.8</v>
      </c>
      <c r="G23" s="4"/>
      <c r="H23" s="4"/>
      <c r="J23" s="4">
        <f t="shared" ref="J23:L23" si="33">B23*F23</f>
        <v>0.8</v>
      </c>
      <c r="K23" s="4">
        <f t="shared" si="33"/>
        <v>0</v>
      </c>
      <c r="L23" s="4">
        <f t="shared" si="33"/>
        <v>0</v>
      </c>
      <c r="N23" s="5">
        <f>SUMIF(B$4:B23,"=1")/27</f>
        <v>0.59259259259259256</v>
      </c>
      <c r="O23" s="4"/>
      <c r="P23" s="4"/>
      <c r="R23" s="16">
        <v>0.48717948717948734</v>
      </c>
      <c r="S23" s="17">
        <f t="shared" si="4"/>
        <v>0.82352941176470584</v>
      </c>
      <c r="T23" s="4" t="e">
        <f t="shared" ca="1" si="25"/>
        <v>#NAME?</v>
      </c>
      <c r="AC23" s="8">
        <v>9.0909090909090912E-2</v>
      </c>
      <c r="AD23" s="9">
        <v>0.66666666666666663</v>
      </c>
    </row>
    <row r="24" spans="1:30">
      <c r="A24" s="3">
        <v>21</v>
      </c>
      <c r="B24" s="3">
        <v>1</v>
      </c>
      <c r="F24" s="4">
        <f t="shared" si="2"/>
        <v>0.80952380952380953</v>
      </c>
      <c r="J24" s="4">
        <f t="shared" ref="J24:J43" si="34">B24*F24</f>
        <v>0.80952380952380953</v>
      </c>
      <c r="N24" s="5">
        <f>SUMIF(B$4:B24,"=1")/27</f>
        <v>0.62962962962962965</v>
      </c>
      <c r="R24" s="16">
        <v>0.512820512820513</v>
      </c>
      <c r="S24" s="17">
        <f t="shared" si="4"/>
        <v>0.82352941176470584</v>
      </c>
      <c r="T24" s="4" t="e">
        <f t="shared" ca="1" si="25"/>
        <v>#NAME?</v>
      </c>
      <c r="AC24" s="8">
        <v>0.13636363636363635</v>
      </c>
      <c r="AD24" s="9">
        <v>0.75</v>
      </c>
    </row>
    <row r="25" spans="1:30" ht="15.75" customHeight="1">
      <c r="A25" s="3">
        <v>22</v>
      </c>
      <c r="B25" s="3">
        <v>0</v>
      </c>
      <c r="E25" s="10"/>
      <c r="F25" s="4">
        <f t="shared" si="2"/>
        <v>0.77272727272727271</v>
      </c>
      <c r="G25" s="3"/>
      <c r="H25" s="3"/>
      <c r="J25" s="4">
        <f t="shared" si="34"/>
        <v>0</v>
      </c>
      <c r="N25" s="5">
        <f>SUMIF(B$4:B25,"=1")/27</f>
        <v>0.62962962962962965</v>
      </c>
      <c r="R25" s="16">
        <v>0.53846153846153866</v>
      </c>
      <c r="S25" s="17">
        <f t="shared" si="4"/>
        <v>0.80952380952380953</v>
      </c>
      <c r="T25" s="4" t="e">
        <f t="shared" ca="1" si="25"/>
        <v>#NAME?</v>
      </c>
      <c r="AC25" s="9">
        <v>0.18181818181818182</v>
      </c>
      <c r="AD25" s="9">
        <v>0.8</v>
      </c>
    </row>
    <row r="26" spans="1:30">
      <c r="A26" s="3">
        <v>23</v>
      </c>
      <c r="B26" s="3">
        <v>0</v>
      </c>
      <c r="F26" s="4">
        <f t="shared" si="2"/>
        <v>0.73913043478260865</v>
      </c>
      <c r="J26" s="4">
        <f t="shared" si="34"/>
        <v>0</v>
      </c>
      <c r="N26" s="5">
        <f>SUMIF(B$4:B26,"=1")/27</f>
        <v>0.62962962962962965</v>
      </c>
      <c r="R26" s="16">
        <v>0.56410256410256432</v>
      </c>
      <c r="S26" s="17">
        <f t="shared" si="4"/>
        <v>0.80952380952380953</v>
      </c>
      <c r="T26" s="4" t="e">
        <f t="shared" ca="1" si="25"/>
        <v>#NAME?</v>
      </c>
      <c r="AC26" s="9">
        <v>0.18181818181818182</v>
      </c>
      <c r="AD26" s="9">
        <v>0.66666666666666663</v>
      </c>
    </row>
    <row r="27" spans="1:30">
      <c r="A27" s="3">
        <v>24</v>
      </c>
      <c r="B27" s="3">
        <v>0</v>
      </c>
      <c r="F27" s="4">
        <f t="shared" si="2"/>
        <v>0.70833333333333337</v>
      </c>
      <c r="J27" s="4">
        <f t="shared" si="34"/>
        <v>0</v>
      </c>
      <c r="N27" s="5">
        <f>SUMIF(B$4:B27,"=1")/27</f>
        <v>0.62962962962962965</v>
      </c>
      <c r="R27" s="16">
        <v>0.58974358974358998</v>
      </c>
      <c r="S27" s="17">
        <f t="shared" si="4"/>
        <v>0.80952380952380953</v>
      </c>
      <c r="T27" s="4" t="e">
        <f t="shared" ca="1" si="25"/>
        <v>#NAME?</v>
      </c>
      <c r="AC27" s="9">
        <v>0.22727272727272727</v>
      </c>
      <c r="AD27" s="9">
        <v>0.7142857142857143</v>
      </c>
    </row>
    <row r="28" spans="1:30">
      <c r="A28" s="3">
        <v>25</v>
      </c>
      <c r="B28" s="3">
        <v>1</v>
      </c>
      <c r="F28" s="4">
        <f t="shared" si="2"/>
        <v>0.72</v>
      </c>
      <c r="J28" s="4">
        <f t="shared" si="34"/>
        <v>0.72</v>
      </c>
      <c r="N28" s="5">
        <f>SUMIF(B$4:B28,"=1")/27</f>
        <v>0.66666666666666663</v>
      </c>
      <c r="R28" s="16">
        <v>0.61538461538461564</v>
      </c>
      <c r="S28" s="17">
        <f t="shared" si="4"/>
        <v>0.80952380952380953</v>
      </c>
      <c r="T28" s="4" t="e">
        <f t="shared" ca="1" si="25"/>
        <v>#NAME?</v>
      </c>
      <c r="AC28" s="9">
        <v>0.27272727272727271</v>
      </c>
      <c r="AD28" s="9">
        <v>0.75</v>
      </c>
    </row>
    <row r="29" spans="1:30">
      <c r="A29" s="3">
        <v>26</v>
      </c>
      <c r="B29" s="3">
        <v>0</v>
      </c>
      <c r="F29" s="4">
        <f t="shared" si="2"/>
        <v>0.69230769230769229</v>
      </c>
      <c r="J29" s="4">
        <f t="shared" si="34"/>
        <v>0</v>
      </c>
      <c r="N29" s="5">
        <f>SUMIF(B$4:B29,"=1")/27</f>
        <v>0.66666666666666663</v>
      </c>
      <c r="R29" s="16">
        <v>0.6410256410256413</v>
      </c>
      <c r="S29" s="17">
        <f t="shared" si="4"/>
        <v>0.72</v>
      </c>
      <c r="T29" s="4" t="e">
        <f t="shared" ca="1" si="25"/>
        <v>#NAME?</v>
      </c>
      <c r="AC29" s="9">
        <v>0.31818181818181818</v>
      </c>
      <c r="AD29" s="9">
        <v>0.77777777777777779</v>
      </c>
    </row>
    <row r="30" spans="1:30">
      <c r="A30" s="3">
        <v>27</v>
      </c>
      <c r="B30" s="3">
        <v>0</v>
      </c>
      <c r="F30" s="4">
        <f t="shared" si="2"/>
        <v>0.66666666666666663</v>
      </c>
      <c r="J30" s="4">
        <f t="shared" si="34"/>
        <v>0</v>
      </c>
      <c r="N30" s="5">
        <f>SUMIF(B$4:B30,"=1")/27</f>
        <v>0.66666666666666663</v>
      </c>
      <c r="R30" s="16">
        <v>0.66666666666666696</v>
      </c>
      <c r="S30" s="17">
        <f t="shared" si="4"/>
        <v>0.72</v>
      </c>
      <c r="T30" s="4" t="e">
        <f t="shared" ca="1" si="25"/>
        <v>#NAME?</v>
      </c>
      <c r="AC30" s="9">
        <v>0.31818181818181818</v>
      </c>
      <c r="AD30" s="9">
        <v>0.7</v>
      </c>
    </row>
    <row r="31" spans="1:30" ht="12.75">
      <c r="A31" s="3">
        <v>28</v>
      </c>
      <c r="B31" s="3">
        <v>1</v>
      </c>
      <c r="F31" s="4">
        <f t="shared" si="2"/>
        <v>0.6785714285714286</v>
      </c>
      <c r="J31" s="4">
        <f t="shared" si="34"/>
        <v>0.6785714285714286</v>
      </c>
      <c r="N31" s="5">
        <f>SUMIF(B$4:B31,"=1")/27</f>
        <v>0.70370370370370372</v>
      </c>
      <c r="R31" s="16">
        <v>0.69230769230769262</v>
      </c>
      <c r="S31" s="17">
        <f t="shared" si="4"/>
        <v>0.68965517241379315</v>
      </c>
      <c r="T31" s="4" t="e">
        <f t="shared" ca="1" si="25"/>
        <v>#NAME?</v>
      </c>
      <c r="AC31" s="9">
        <v>0.36363636363636365</v>
      </c>
      <c r="AD31" s="9">
        <v>0.72727272727272729</v>
      </c>
    </row>
    <row r="32" spans="1:30" ht="12.75">
      <c r="A32" s="3">
        <v>29</v>
      </c>
      <c r="B32" s="3">
        <v>1</v>
      </c>
      <c r="F32" s="4">
        <f t="shared" si="2"/>
        <v>0.68965517241379315</v>
      </c>
      <c r="J32" s="4">
        <f t="shared" si="34"/>
        <v>0.68965517241379315</v>
      </c>
      <c r="N32" s="5">
        <f>SUMIF(B$4:B32,"=1")/27</f>
        <v>0.7407407407407407</v>
      </c>
      <c r="R32" s="16">
        <v>0.71794871794871828</v>
      </c>
      <c r="S32" s="17">
        <f t="shared" si="4"/>
        <v>0.68965517241379315</v>
      </c>
      <c r="T32" s="4" t="e">
        <f t="shared" ca="1" si="25"/>
        <v>#NAME?</v>
      </c>
      <c r="AC32" s="9">
        <v>0.40909090909090912</v>
      </c>
      <c r="AD32" s="9">
        <v>0.75</v>
      </c>
    </row>
    <row r="33" spans="1:30" ht="12.75">
      <c r="A33" s="3">
        <v>30</v>
      </c>
      <c r="B33" s="3">
        <v>0</v>
      </c>
      <c r="F33" s="4">
        <f t="shared" si="2"/>
        <v>0.66666666666666663</v>
      </c>
      <c r="J33" s="4">
        <f t="shared" si="34"/>
        <v>0</v>
      </c>
      <c r="N33" s="5">
        <f>SUMIF(B$4:B33,"=1")/27</f>
        <v>0.7407407407407407</v>
      </c>
      <c r="R33" s="16">
        <v>0.74358974358974395</v>
      </c>
      <c r="S33" s="17">
        <f t="shared" si="4"/>
        <v>0.6</v>
      </c>
      <c r="T33" s="4" t="e">
        <f t="shared" ca="1" si="25"/>
        <v>#NAME?</v>
      </c>
      <c r="AC33" s="9">
        <v>0.45454545454545453</v>
      </c>
      <c r="AD33" s="9">
        <v>0.76923076923076927</v>
      </c>
    </row>
    <row r="34" spans="1:30" ht="12.75">
      <c r="A34" s="3">
        <v>31</v>
      </c>
      <c r="B34" s="3">
        <v>0</v>
      </c>
      <c r="F34" s="4">
        <f t="shared" si="2"/>
        <v>0.64516129032258063</v>
      </c>
      <c r="J34" s="4">
        <f t="shared" si="34"/>
        <v>0</v>
      </c>
      <c r="N34" s="5">
        <f>SUMIF(B$4:B34,"=1")/27</f>
        <v>0.7407407407407407</v>
      </c>
      <c r="R34" s="16">
        <v>0.76923076923076961</v>
      </c>
      <c r="S34" s="17">
        <f t="shared" si="4"/>
        <v>0.6</v>
      </c>
      <c r="T34" s="4" t="e">
        <f t="shared" ca="1" si="25"/>
        <v>#NAME?</v>
      </c>
      <c r="AC34" s="9">
        <v>0.5</v>
      </c>
      <c r="AD34" s="9">
        <v>0.7857142857142857</v>
      </c>
    </row>
    <row r="35" spans="1:30" ht="12.75">
      <c r="A35" s="3">
        <v>32</v>
      </c>
      <c r="B35" s="3">
        <v>0</v>
      </c>
      <c r="F35" s="4">
        <f t="shared" si="2"/>
        <v>0.625</v>
      </c>
      <c r="J35" s="4">
        <f t="shared" si="34"/>
        <v>0</v>
      </c>
      <c r="N35" s="5">
        <f>SUMIF(B$4:B35,"=1")/27</f>
        <v>0.7407407407407407</v>
      </c>
      <c r="R35" s="16">
        <v>0.79487179487179527</v>
      </c>
      <c r="S35" s="17">
        <f t="shared" si="4"/>
        <v>0.59459459459459463</v>
      </c>
      <c r="T35" s="4" t="e">
        <f t="shared" ca="1" si="25"/>
        <v>#NAME?</v>
      </c>
      <c r="AC35" s="9">
        <v>0.54545454545454541</v>
      </c>
      <c r="AD35" s="9">
        <v>0.8</v>
      </c>
    </row>
    <row r="36" spans="1:30" ht="12.75">
      <c r="A36" s="3">
        <v>33</v>
      </c>
      <c r="B36" s="3">
        <v>0</v>
      </c>
      <c r="F36" s="4">
        <f t="shared" si="2"/>
        <v>0.60606060606060608</v>
      </c>
      <c r="J36" s="4">
        <f t="shared" si="34"/>
        <v>0</v>
      </c>
      <c r="N36" s="5">
        <f>SUMIF(B$4:B36,"=1")/27</f>
        <v>0.7407407407407407</v>
      </c>
      <c r="R36" s="16">
        <v>0.82051282051282093</v>
      </c>
      <c r="S36" s="17">
        <f>_xlfn.MAXIFS(F$4:F$43, N$4:N$43, "&gt;="&amp;R36)</f>
        <v>0</v>
      </c>
      <c r="T36" s="4" t="e">
        <f t="shared" ca="1" si="25"/>
        <v>#NAME?</v>
      </c>
      <c r="AC36" s="9">
        <v>0.59090909090909094</v>
      </c>
      <c r="AD36" s="9">
        <v>0.8125</v>
      </c>
    </row>
    <row r="37" spans="1:30" ht="12.75">
      <c r="A37" s="3">
        <v>34</v>
      </c>
      <c r="B37" s="3">
        <v>0</v>
      </c>
      <c r="F37" s="4">
        <f t="shared" si="2"/>
        <v>0.58823529411764708</v>
      </c>
      <c r="J37" s="4">
        <f t="shared" si="34"/>
        <v>0</v>
      </c>
      <c r="N37" s="5">
        <f>SUMIF(B$4:B37,"=1")/27</f>
        <v>0.7407407407407407</v>
      </c>
      <c r="R37" s="16">
        <v>0.84615384615384659</v>
      </c>
      <c r="S37" s="17">
        <f t="shared" si="4"/>
        <v>0</v>
      </c>
      <c r="T37" s="4" t="e">
        <f t="shared" ca="1" si="25"/>
        <v>#NAME?</v>
      </c>
      <c r="AC37" s="9">
        <v>0.63636363636363635</v>
      </c>
      <c r="AD37" s="9">
        <v>0.82352941176470584</v>
      </c>
    </row>
    <row r="38" spans="1:30" ht="12.75">
      <c r="A38" s="3">
        <v>35</v>
      </c>
      <c r="B38" s="3">
        <v>1</v>
      </c>
      <c r="F38" s="4">
        <f t="shared" si="2"/>
        <v>0.6</v>
      </c>
      <c r="J38" s="4">
        <f t="shared" si="34"/>
        <v>0.6</v>
      </c>
      <c r="N38" s="5">
        <f>SUMIF(B$4:B38,"=1")/27</f>
        <v>0.77777777777777779</v>
      </c>
      <c r="R38" s="16">
        <v>0.87179487179487225</v>
      </c>
      <c r="S38" s="17">
        <f t="shared" si="4"/>
        <v>0</v>
      </c>
      <c r="T38" s="4" t="e">
        <f t="shared" ca="1" si="25"/>
        <v>#NAME?</v>
      </c>
      <c r="AC38" s="9">
        <v>0.63636363636363635</v>
      </c>
      <c r="AD38" s="9">
        <v>0.77777777777777779</v>
      </c>
    </row>
    <row r="39" spans="1:30" ht="12.75">
      <c r="A39" s="3">
        <v>36</v>
      </c>
      <c r="B39" s="3">
        <v>0</v>
      </c>
      <c r="F39" s="4">
        <f t="shared" si="2"/>
        <v>0.58333333333333337</v>
      </c>
      <c r="J39" s="4">
        <f t="shared" si="34"/>
        <v>0</v>
      </c>
      <c r="N39" s="5">
        <f>SUMIF(B$4:B39,"=1")/27</f>
        <v>0.77777777777777779</v>
      </c>
      <c r="R39" s="16">
        <v>0.89743589743589791</v>
      </c>
      <c r="S39" s="17">
        <f t="shared" si="4"/>
        <v>0</v>
      </c>
      <c r="T39" s="4" t="e">
        <f t="shared" ca="1" si="25"/>
        <v>#NAME?</v>
      </c>
      <c r="AC39" s="9">
        <v>0.68181818181818177</v>
      </c>
      <c r="AD39" s="9">
        <v>0.78947368421052633</v>
      </c>
    </row>
    <row r="40" spans="1:30" ht="12.75">
      <c r="A40" s="3">
        <v>37</v>
      </c>
      <c r="B40" s="3">
        <v>1</v>
      </c>
      <c r="F40" s="4">
        <f t="shared" si="2"/>
        <v>0.59459459459459463</v>
      </c>
      <c r="J40" s="4">
        <f t="shared" si="34"/>
        <v>0.59459459459459463</v>
      </c>
      <c r="N40" s="5">
        <f>SUMIF(B$4:B40,"=1")/27</f>
        <v>0.81481481481481477</v>
      </c>
      <c r="R40" s="16">
        <v>0.92307692307692357</v>
      </c>
      <c r="S40" s="17">
        <f t="shared" si="4"/>
        <v>0</v>
      </c>
      <c r="T40" s="4" t="e">
        <f t="shared" ca="1" si="25"/>
        <v>#NAME?</v>
      </c>
      <c r="AC40" s="9">
        <v>0.72727272727272729</v>
      </c>
      <c r="AD40" s="9">
        <v>0.8</v>
      </c>
    </row>
    <row r="41" spans="1:30" ht="12.75">
      <c r="A41" s="3">
        <v>38</v>
      </c>
      <c r="B41" s="3">
        <v>0</v>
      </c>
      <c r="F41" s="4">
        <f t="shared" si="2"/>
        <v>0.57894736842105265</v>
      </c>
      <c r="J41" s="4">
        <f t="shared" si="34"/>
        <v>0</v>
      </c>
      <c r="N41" s="5">
        <f>SUMIF(B$4:B41,"=1")/27</f>
        <v>0.81481481481481477</v>
      </c>
      <c r="R41" s="16">
        <v>0.94871794871794923</v>
      </c>
      <c r="S41" s="17">
        <f t="shared" si="4"/>
        <v>0</v>
      </c>
      <c r="T41" s="4" t="e">
        <f t="shared" ca="1" si="25"/>
        <v>#NAME?</v>
      </c>
      <c r="AC41" s="9">
        <v>0.77272727272727271</v>
      </c>
      <c r="AD41" s="9">
        <v>0.80952380952380953</v>
      </c>
    </row>
    <row r="42" spans="1:30" ht="12.75">
      <c r="A42" s="3">
        <v>39</v>
      </c>
      <c r="B42" s="3">
        <v>0</v>
      </c>
      <c r="F42" s="4">
        <f t="shared" si="2"/>
        <v>0.5641025641025641</v>
      </c>
      <c r="J42" s="4">
        <f t="shared" si="34"/>
        <v>0</v>
      </c>
      <c r="N42" s="5">
        <f>SUMIF(B$4:B42,"=1")/27</f>
        <v>0.81481481481481477</v>
      </c>
      <c r="R42" s="16">
        <v>0.97435897435897489</v>
      </c>
      <c r="S42" s="17">
        <f t="shared" si="4"/>
        <v>0</v>
      </c>
      <c r="T42" s="4" t="e">
        <f t="shared" ca="1" si="25"/>
        <v>#NAME?</v>
      </c>
      <c r="AC42" s="9">
        <v>0.77272727272727271</v>
      </c>
      <c r="AD42" s="9">
        <v>0.77272727272727271</v>
      </c>
    </row>
    <row r="43" spans="1:30" ht="12.75">
      <c r="A43" s="3">
        <v>40</v>
      </c>
      <c r="B43" s="3">
        <v>0</v>
      </c>
      <c r="F43" s="4">
        <f t="shared" si="2"/>
        <v>0.55000000000000004</v>
      </c>
      <c r="J43" s="4">
        <f t="shared" si="34"/>
        <v>0</v>
      </c>
      <c r="N43" s="5">
        <f>SUMIF(B$4:B43,"=1")/27</f>
        <v>0.81481481481481477</v>
      </c>
      <c r="R43" s="16">
        <v>1.0000000000000004</v>
      </c>
      <c r="S43" s="17">
        <f t="shared" si="4"/>
        <v>0</v>
      </c>
      <c r="T43" s="4" t="e">
        <f t="shared" ca="1" si="25"/>
        <v>#NAME?</v>
      </c>
      <c r="AC43" s="9">
        <v>0.77272727272727271</v>
      </c>
      <c r="AD43" s="9">
        <v>0.73913043478260865</v>
      </c>
    </row>
    <row r="44" spans="1:30" ht="12.75">
      <c r="A44" s="3"/>
      <c r="R44" s="18"/>
      <c r="AC44" s="9">
        <v>0.77272727272727271</v>
      </c>
      <c r="AD44" s="9">
        <v>0.70833333333333337</v>
      </c>
    </row>
    <row r="45" spans="1:30" ht="12.75">
      <c r="A45" s="3"/>
      <c r="AC45" s="9">
        <v>0.81818181818181823</v>
      </c>
      <c r="AD45" s="9">
        <v>0.72</v>
      </c>
    </row>
    <row r="46" spans="1:30" ht="12.75">
      <c r="AC46" s="9">
        <v>0.81818181818181823</v>
      </c>
      <c r="AD46" s="9">
        <v>0.69230769230769229</v>
      </c>
    </row>
    <row r="47" spans="1:30" ht="12.75">
      <c r="AC47" s="9">
        <v>0.81818181818181823</v>
      </c>
      <c r="AD47" s="9">
        <v>0.66666666666666663</v>
      </c>
    </row>
    <row r="48" spans="1:30" ht="12.75">
      <c r="AC48" s="9">
        <v>0.86363636363636365</v>
      </c>
      <c r="AD48" s="9">
        <v>0.6785714285714286</v>
      </c>
    </row>
    <row r="49" spans="9:30" ht="12.75">
      <c r="AC49" s="9">
        <v>0.90909090909090906</v>
      </c>
      <c r="AD49" s="9">
        <v>0.68965517241379315</v>
      </c>
    </row>
    <row r="50" spans="9:30" ht="13.15">
      <c r="I50" s="11" t="s">
        <v>2</v>
      </c>
      <c r="J50" s="12">
        <f>AVERAGEIF(J4:J43, "&lt;&gt;0")</f>
        <v>0.75494527463758199</v>
      </c>
      <c r="K50" s="13" t="e">
        <f t="shared" ref="K50:L50" si="35">AVERAGEIF(K4:K23, "&lt;&gt;0")</f>
        <v>#DIV/0!</v>
      </c>
      <c r="L50" s="13" t="e">
        <f t="shared" si="35"/>
        <v>#DIV/0!</v>
      </c>
      <c r="AC50" s="9">
        <v>0.90909090909090906</v>
      </c>
      <c r="AD50" s="9">
        <v>0.66666666666666663</v>
      </c>
    </row>
    <row r="51" spans="9:30" ht="12.75">
      <c r="AC51" s="9">
        <v>0.90909090909090906</v>
      </c>
      <c r="AD51" s="9">
        <v>0.64516129032258063</v>
      </c>
    </row>
    <row r="52" spans="9:30" ht="12.75">
      <c r="AC52" s="9">
        <v>0.90909090909090906</v>
      </c>
      <c r="AD52" s="9">
        <v>0.625</v>
      </c>
    </row>
    <row r="53" spans="9:30" ht="12.75">
      <c r="AC53" s="9">
        <v>0.90909090909090906</v>
      </c>
      <c r="AD53" s="9">
        <v>0.60606060606060608</v>
      </c>
    </row>
    <row r="54" spans="9:30" ht="12.75">
      <c r="AC54" s="9">
        <v>0.90909090909090906</v>
      </c>
      <c r="AD54" s="9">
        <v>0.58823529411764708</v>
      </c>
    </row>
    <row r="55" spans="9:30" ht="12.75">
      <c r="AC55" s="9">
        <v>0.95454545454545459</v>
      </c>
      <c r="AD55" s="9">
        <v>0.6</v>
      </c>
    </row>
    <row r="56" spans="9:30" ht="12.75">
      <c r="AC56" s="9">
        <v>0.95454545454545459</v>
      </c>
      <c r="AD56" s="9">
        <v>0.58333333333333337</v>
      </c>
    </row>
    <row r="57" spans="9:30" ht="12.75">
      <c r="AC57" s="9">
        <v>1</v>
      </c>
      <c r="AD57" s="9">
        <v>0.59459459459459463</v>
      </c>
    </row>
    <row r="58" spans="9:30" ht="12.75">
      <c r="AC58" s="9">
        <v>1</v>
      </c>
      <c r="AD58" s="9">
        <v>0.57894736842105265</v>
      </c>
    </row>
    <row r="59" spans="9:30" ht="12.75">
      <c r="AC59" s="9">
        <v>1</v>
      </c>
      <c r="AD59" s="9">
        <v>0.5641025641025641</v>
      </c>
    </row>
    <row r="60" spans="9:30" ht="12.75">
      <c r="AC60" s="9">
        <v>1</v>
      </c>
      <c r="AD60" s="9">
        <v>0.55000000000000004</v>
      </c>
    </row>
  </sheetData>
  <mergeCells count="4">
    <mergeCell ref="F2:H2"/>
    <mergeCell ref="J2:L2"/>
    <mergeCell ref="N2:P2"/>
    <mergeCell ref="S2:U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H13"/>
  <sheetViews>
    <sheetView workbookViewId="0"/>
  </sheetViews>
  <sheetFormatPr defaultColWidth="12.59765625" defaultRowHeight="15.75" customHeight="1"/>
  <cols>
    <col min="1" max="2" width="7.3984375" customWidth="1"/>
    <col min="3" max="3" width="4.73046875" customWidth="1"/>
    <col min="4" max="5" width="7.3984375" customWidth="1"/>
    <col min="6" max="6" width="4.73046875" customWidth="1"/>
    <col min="7" max="7" width="7.3984375" customWidth="1"/>
    <col min="8" max="8" width="6.73046875" customWidth="1"/>
  </cols>
  <sheetData>
    <row r="3" spans="1:8">
      <c r="A3" s="3" t="s">
        <v>5</v>
      </c>
      <c r="B3" s="3" t="s">
        <v>11</v>
      </c>
      <c r="C3" s="3"/>
      <c r="D3" s="3" t="s">
        <v>10</v>
      </c>
      <c r="E3" s="3" t="s">
        <v>9</v>
      </c>
      <c r="F3" s="3"/>
      <c r="G3" s="6">
        <v>0</v>
      </c>
      <c r="H3" s="4" t="e">
        <f t="shared" ref="H3:H13" ca="1" si="0">_xludf.MAXIFS(D$4:D$13,E$4:E$13,"&gt;="&amp;G3)</f>
        <v>#NAME?</v>
      </c>
    </row>
    <row r="4" spans="1:8">
      <c r="A4" s="3">
        <v>1</v>
      </c>
      <c r="B4" s="3">
        <v>1</v>
      </c>
      <c r="C4" s="3"/>
      <c r="D4" s="4">
        <f t="shared" ref="D4:D13" si="1">COUNTIF(B$4:B4, "=1")/COUNTA(B$4:B4)</f>
        <v>1</v>
      </c>
      <c r="E4" s="6">
        <f t="shared" ref="E4:E13" si="2">COUNTIF(B$4:B4, "=1")/COUNTIF(B$4:B$13,"=1")</f>
        <v>0.2</v>
      </c>
      <c r="F4" s="3"/>
      <c r="G4" s="6">
        <v>0.1</v>
      </c>
      <c r="H4" s="4" t="e">
        <f t="shared" ca="1" si="0"/>
        <v>#NAME?</v>
      </c>
    </row>
    <row r="5" spans="1:8">
      <c r="A5" s="3">
        <v>2</v>
      </c>
      <c r="B5" s="3">
        <v>1</v>
      </c>
      <c r="C5" s="3"/>
      <c r="D5" s="4">
        <f t="shared" si="1"/>
        <v>1</v>
      </c>
      <c r="E5" s="6">
        <f t="shared" si="2"/>
        <v>0.4</v>
      </c>
      <c r="F5" s="3"/>
      <c r="G5" s="6">
        <v>0.2</v>
      </c>
      <c r="H5" s="4" t="e">
        <f t="shared" ca="1" si="0"/>
        <v>#NAME?</v>
      </c>
    </row>
    <row r="6" spans="1:8">
      <c r="A6" s="3">
        <v>3</v>
      </c>
      <c r="B6" s="3">
        <v>0</v>
      </c>
      <c r="C6" s="3"/>
      <c r="D6" s="4">
        <f t="shared" si="1"/>
        <v>0.66666666666666663</v>
      </c>
      <c r="E6" s="6">
        <f t="shared" si="2"/>
        <v>0.4</v>
      </c>
      <c r="F6" s="3"/>
      <c r="G6" s="6">
        <v>0.3</v>
      </c>
      <c r="H6" s="4" t="e">
        <f t="shared" ca="1" si="0"/>
        <v>#NAME?</v>
      </c>
    </row>
    <row r="7" spans="1:8">
      <c r="A7" s="3">
        <v>4</v>
      </c>
      <c r="B7" s="3">
        <v>1</v>
      </c>
      <c r="C7" s="3"/>
      <c r="D7" s="4">
        <f t="shared" si="1"/>
        <v>0.75</v>
      </c>
      <c r="E7" s="6">
        <f t="shared" si="2"/>
        <v>0.6</v>
      </c>
      <c r="F7" s="3"/>
      <c r="G7" s="6">
        <v>0.4</v>
      </c>
      <c r="H7" s="4" t="e">
        <f t="shared" ca="1" si="0"/>
        <v>#NAME?</v>
      </c>
    </row>
    <row r="8" spans="1:8">
      <c r="A8" s="3">
        <v>5</v>
      </c>
      <c r="B8" s="3">
        <v>0</v>
      </c>
      <c r="C8" s="3"/>
      <c r="D8" s="4">
        <f t="shared" si="1"/>
        <v>0.6</v>
      </c>
      <c r="E8" s="6">
        <f t="shared" si="2"/>
        <v>0.6</v>
      </c>
      <c r="F8" s="3"/>
      <c r="G8" s="6">
        <v>0.5</v>
      </c>
      <c r="H8" s="4" t="e">
        <f t="shared" ca="1" si="0"/>
        <v>#NAME?</v>
      </c>
    </row>
    <row r="9" spans="1:8">
      <c r="A9" s="3">
        <v>6</v>
      </c>
      <c r="B9" s="3">
        <v>0</v>
      </c>
      <c r="C9" s="3"/>
      <c r="D9" s="4">
        <f t="shared" si="1"/>
        <v>0.5</v>
      </c>
      <c r="E9" s="6">
        <f t="shared" si="2"/>
        <v>0.6</v>
      </c>
      <c r="F9" s="3"/>
      <c r="G9" s="6">
        <v>0.6</v>
      </c>
      <c r="H9" s="4" t="e">
        <f t="shared" ca="1" si="0"/>
        <v>#NAME?</v>
      </c>
    </row>
    <row r="10" spans="1:8">
      <c r="A10" s="3">
        <v>7</v>
      </c>
      <c r="B10" s="3">
        <v>1</v>
      </c>
      <c r="C10" s="3"/>
      <c r="D10" s="4">
        <f t="shared" si="1"/>
        <v>0.5714285714285714</v>
      </c>
      <c r="E10" s="6">
        <f t="shared" si="2"/>
        <v>0.8</v>
      </c>
      <c r="F10" s="3"/>
      <c r="G10" s="6">
        <v>0.7</v>
      </c>
      <c r="H10" s="4" t="e">
        <f t="shared" ca="1" si="0"/>
        <v>#NAME?</v>
      </c>
    </row>
    <row r="11" spans="1:8">
      <c r="A11" s="3">
        <v>8</v>
      </c>
      <c r="B11" s="3">
        <v>0</v>
      </c>
      <c r="C11" s="3"/>
      <c r="D11" s="4">
        <f t="shared" si="1"/>
        <v>0.5</v>
      </c>
      <c r="E11" s="6">
        <f t="shared" si="2"/>
        <v>0.8</v>
      </c>
      <c r="F11" s="3"/>
      <c r="G11" s="6">
        <v>0.8</v>
      </c>
      <c r="H11" s="4" t="e">
        <f t="shared" ca="1" si="0"/>
        <v>#NAME?</v>
      </c>
    </row>
    <row r="12" spans="1:8">
      <c r="A12" s="3">
        <v>9</v>
      </c>
      <c r="B12" s="3">
        <v>1</v>
      </c>
      <c r="C12" s="3"/>
      <c r="D12" s="4">
        <f t="shared" si="1"/>
        <v>0.55555555555555558</v>
      </c>
      <c r="E12" s="6">
        <f t="shared" si="2"/>
        <v>1</v>
      </c>
      <c r="F12" s="3"/>
      <c r="G12" s="6">
        <v>0.9</v>
      </c>
      <c r="H12" s="4" t="e">
        <f t="shared" ca="1" si="0"/>
        <v>#NAME?</v>
      </c>
    </row>
    <row r="13" spans="1:8">
      <c r="A13" s="3">
        <v>10</v>
      </c>
      <c r="B13" s="3">
        <v>0</v>
      </c>
      <c r="C13" s="3"/>
      <c r="D13" s="4">
        <f t="shared" si="1"/>
        <v>0.5</v>
      </c>
      <c r="E13" s="6">
        <f t="shared" si="2"/>
        <v>1</v>
      </c>
      <c r="F13" s="3"/>
      <c r="G13" s="6">
        <v>1</v>
      </c>
      <c r="H13" s="4" t="e">
        <f t="shared" ca="1" si="0"/>
        <v>#NAME?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 eclipse  - Google, Bing,</vt:lpstr>
      <vt:lpstr>Slides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Ribeiro</cp:lastModifiedBy>
  <dcterms:modified xsi:type="dcterms:W3CDTF">2023-11-14T21:17:31Z</dcterms:modified>
</cp:coreProperties>
</file>