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I3" i="1" l="1"/>
  <c r="E13" i="1"/>
  <c r="F13" i="1" s="1"/>
  <c r="E12" i="1"/>
  <c r="E11" i="1"/>
  <c r="F11" i="1" s="1"/>
  <c r="E10" i="1"/>
  <c r="F10" i="1"/>
  <c r="F12" i="1"/>
  <c r="F9" i="1"/>
  <c r="F8" i="1"/>
  <c r="F7" i="1"/>
  <c r="F6" i="1"/>
  <c r="F5" i="1"/>
  <c r="F4" i="1"/>
  <c r="F3" i="1"/>
  <c r="E9" i="1"/>
  <c r="E8" i="1"/>
  <c r="E7" i="1"/>
  <c r="E6" i="1"/>
  <c r="E5" i="1"/>
  <c r="E4" i="1"/>
  <c r="E3" i="1"/>
  <c r="J3" i="1" s="1"/>
  <c r="I4" i="1"/>
  <c r="J12" i="1"/>
  <c r="J4" i="1"/>
  <c r="I13" i="1"/>
  <c r="I12" i="1"/>
  <c r="I11" i="1"/>
  <c r="I10" i="1"/>
  <c r="I9" i="1"/>
  <c r="I8" i="1"/>
  <c r="I7" i="1"/>
  <c r="I6" i="1"/>
  <c r="I5" i="1"/>
  <c r="H13" i="1"/>
  <c r="H12" i="1"/>
  <c r="H11" i="1"/>
  <c r="H10" i="1"/>
  <c r="H9" i="1"/>
  <c r="H8" i="1"/>
  <c r="H7" i="1"/>
  <c r="H6" i="1"/>
  <c r="H5" i="1"/>
  <c r="H4" i="1"/>
  <c r="H3" i="1"/>
  <c r="J11" i="1" l="1"/>
  <c r="K11" i="1" s="1"/>
  <c r="K4" i="1"/>
  <c r="K12" i="1"/>
  <c r="K3" i="1"/>
  <c r="J7" i="1"/>
  <c r="K7" i="1" s="1"/>
  <c r="J8" i="1"/>
  <c r="K8" i="1" s="1"/>
  <c r="K13" i="1"/>
  <c r="J5" i="1"/>
  <c r="K5" i="1" s="1"/>
  <c r="J9" i="1"/>
  <c r="K9" i="1" s="1"/>
  <c r="J13" i="1"/>
  <c r="J6" i="1"/>
  <c r="K6" i="1" s="1"/>
  <c r="J10" i="1"/>
  <c r="K10" i="1" s="1"/>
</calcChain>
</file>

<file path=xl/comments1.xml><?xml version="1.0" encoding="utf-8"?>
<comments xmlns="http://schemas.openxmlformats.org/spreadsheetml/2006/main">
  <authors>
    <author>作者</author>
  </authors>
  <commentList>
    <comment ref="G4" authorId="0">
      <text>
        <r>
          <rPr>
            <b/>
            <sz val="9"/>
            <color indexed="81"/>
            <rFont val="Tahoma"/>
            <family val="2"/>
          </rPr>
          <t>15-20</t>
        </r>
        <r>
          <rPr>
            <b/>
            <sz val="9"/>
            <color indexed="81"/>
            <rFont val="宋体"/>
            <family val="3"/>
            <charset val="134"/>
          </rPr>
          <t xml:space="preserve">人
</t>
        </r>
      </text>
    </comment>
    <comment ref="G5" authorId="0">
      <text>
        <r>
          <rPr>
            <b/>
            <sz val="9"/>
            <color indexed="81"/>
            <rFont val="Tahoma"/>
            <family val="2"/>
          </rPr>
          <t>20-25</t>
        </r>
        <r>
          <rPr>
            <b/>
            <sz val="9"/>
            <color indexed="81"/>
            <rFont val="宋体"/>
            <family val="3"/>
            <charset val="134"/>
          </rPr>
          <t>人</t>
        </r>
      </text>
    </comment>
    <comment ref="G6" authorId="0">
      <text>
        <r>
          <rPr>
            <b/>
            <sz val="9"/>
            <color indexed="81"/>
            <rFont val="Tahoma"/>
            <family val="2"/>
          </rPr>
          <t>25-30</t>
        </r>
        <r>
          <rPr>
            <b/>
            <sz val="9"/>
            <color indexed="81"/>
            <rFont val="宋体"/>
            <family val="3"/>
            <charset val="134"/>
          </rPr>
          <t xml:space="preserve">人
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  <comment ref="G7" authorId="0">
      <text>
        <r>
          <rPr>
            <b/>
            <sz val="9"/>
            <color indexed="81"/>
            <rFont val="Tahoma"/>
            <family val="2"/>
          </rPr>
          <t>25-30</t>
        </r>
        <r>
          <rPr>
            <b/>
            <sz val="9"/>
            <color indexed="81"/>
            <rFont val="宋体"/>
            <family val="3"/>
            <charset val="134"/>
          </rPr>
          <t xml:space="preserve">人
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  <comment ref="G8" authorId="0">
      <text>
        <r>
          <rPr>
            <b/>
            <sz val="9"/>
            <color indexed="81"/>
            <rFont val="Tahoma"/>
            <family val="2"/>
          </rPr>
          <t>25-30</t>
        </r>
        <r>
          <rPr>
            <b/>
            <sz val="9"/>
            <color indexed="81"/>
            <rFont val="宋体"/>
            <family val="3"/>
            <charset val="134"/>
          </rPr>
          <t xml:space="preserve">人
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  <comment ref="G9" authorId="0">
      <text>
        <r>
          <rPr>
            <b/>
            <sz val="9"/>
            <color indexed="81"/>
            <rFont val="Tahoma"/>
            <family val="2"/>
          </rPr>
          <t>40</t>
        </r>
        <r>
          <rPr>
            <b/>
            <sz val="9"/>
            <color indexed="81"/>
            <rFont val="宋体"/>
            <family val="3"/>
            <charset val="134"/>
          </rPr>
          <t xml:space="preserve">人
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  <comment ref="G10" authorId="0">
      <text>
        <r>
          <rPr>
            <b/>
            <sz val="9"/>
            <color indexed="81"/>
            <rFont val="Tahoma"/>
            <family val="2"/>
          </rPr>
          <t>40</t>
        </r>
        <r>
          <rPr>
            <b/>
            <sz val="9"/>
            <color indexed="81"/>
            <rFont val="宋体"/>
            <family val="3"/>
            <charset val="134"/>
          </rPr>
          <t xml:space="preserve">人
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  <comment ref="E11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allan：2020年Q2开始，空载比例消失
</t>
        </r>
      </text>
    </comment>
    <comment ref="G11" authorId="0">
      <text>
        <r>
          <rPr>
            <b/>
            <sz val="9"/>
            <color indexed="81"/>
            <rFont val="Tahoma"/>
            <family val="2"/>
          </rPr>
          <t>40</t>
        </r>
        <r>
          <rPr>
            <b/>
            <sz val="9"/>
            <color indexed="81"/>
            <rFont val="宋体"/>
            <family val="3"/>
            <charset val="134"/>
          </rPr>
          <t xml:space="preserve">人
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  <comment ref="G12" authorId="0">
      <text>
        <r>
          <rPr>
            <b/>
            <sz val="9"/>
            <color indexed="81"/>
            <rFont val="Tahoma"/>
            <family val="2"/>
          </rPr>
          <t>40</t>
        </r>
        <r>
          <rPr>
            <b/>
            <sz val="9"/>
            <color indexed="81"/>
            <rFont val="宋体"/>
            <family val="3"/>
            <charset val="134"/>
          </rPr>
          <t xml:space="preserve">人
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  <comment ref="G13" authorId="0">
      <text>
        <r>
          <rPr>
            <b/>
            <sz val="9"/>
            <color indexed="81"/>
            <rFont val="Tahoma"/>
            <family val="2"/>
          </rPr>
          <t>40</t>
        </r>
        <r>
          <rPr>
            <b/>
            <sz val="9"/>
            <color indexed="81"/>
            <rFont val="宋体"/>
            <family val="3"/>
            <charset val="134"/>
          </rPr>
          <t xml:space="preserve">人
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<sst xmlns="http://schemas.openxmlformats.org/spreadsheetml/2006/main" count="53" uniqueCount="45">
  <si>
    <t>时间</t>
    <phoneticPr fontId="1" type="noConversion"/>
  </si>
  <si>
    <t>2019Q1</t>
    <phoneticPr fontId="1" type="noConversion"/>
  </si>
  <si>
    <t>2018Q4</t>
    <phoneticPr fontId="1" type="noConversion"/>
  </si>
  <si>
    <t>2018Q3</t>
    <phoneticPr fontId="1" type="noConversion"/>
  </si>
  <si>
    <t>2018Q2</t>
    <phoneticPr fontId="1" type="noConversion"/>
  </si>
  <si>
    <t>2019Q2</t>
  </si>
  <si>
    <t>2019Q3</t>
  </si>
  <si>
    <t>2019Q4</t>
  </si>
  <si>
    <t>2020Q1</t>
    <phoneticPr fontId="1" type="noConversion"/>
  </si>
  <si>
    <t>2020Q2</t>
  </si>
  <si>
    <t>2020Q3</t>
  </si>
  <si>
    <t>2020Q4</t>
  </si>
  <si>
    <t>服务城市数</t>
    <phoneticPr fontId="1" type="noConversion"/>
  </si>
  <si>
    <t>自营油罐车数</t>
    <phoneticPr fontId="1" type="noConversion"/>
  </si>
  <si>
    <t>加盟油罐车数</t>
    <phoneticPr fontId="1" type="noConversion"/>
  </si>
  <si>
    <t>营收毛利</t>
    <phoneticPr fontId="1" type="noConversion"/>
  </si>
  <si>
    <t>关键点说明</t>
    <phoneticPr fontId="1" type="noConversion"/>
  </si>
  <si>
    <t>覆盖华北地区一线物流城市</t>
    <phoneticPr fontId="1" type="noConversion"/>
  </si>
  <si>
    <t>覆盖华东一线物流城市</t>
    <phoneticPr fontId="1" type="noConversion"/>
  </si>
  <si>
    <t>覆盖华中和华南一线物流城市</t>
    <phoneticPr fontId="1" type="noConversion"/>
  </si>
  <si>
    <t>覆盖西北、西南、东北一线物流城市</t>
    <phoneticPr fontId="1" type="noConversion"/>
  </si>
  <si>
    <t>覆盖全国关键节点城市</t>
    <phoneticPr fontId="1" type="noConversion"/>
  </si>
  <si>
    <t>覆盖三、四线以上城市及重点物流区县</t>
    <phoneticPr fontId="1" type="noConversion"/>
  </si>
  <si>
    <t>营收（流水）(万元)</t>
    <phoneticPr fontId="1" type="noConversion"/>
  </si>
  <si>
    <t>研发成本(万元)</t>
    <phoneticPr fontId="1" type="noConversion"/>
  </si>
  <si>
    <t>运营成本(万元)</t>
    <phoneticPr fontId="1" type="noConversion"/>
  </si>
  <si>
    <t>市场成本(万元)</t>
    <phoneticPr fontId="1" type="noConversion"/>
  </si>
  <si>
    <t>企业净利(万元)</t>
    <phoneticPr fontId="1" type="noConversion"/>
  </si>
  <si>
    <t>其他成本(万元)</t>
    <phoneticPr fontId="1" type="noConversion"/>
  </si>
  <si>
    <t>中国有15万量油量车</t>
    <phoneticPr fontId="1" type="noConversion"/>
  </si>
  <si>
    <t>负载程度</t>
    <phoneticPr fontId="1" type="noConversion"/>
  </si>
  <si>
    <t>车辆占比</t>
    <phoneticPr fontId="1" type="noConversion"/>
  </si>
  <si>
    <t xml:space="preserve"> 产生的收入（万元）</t>
    <phoneticPr fontId="1" type="noConversion"/>
  </si>
  <si>
    <t>Ａ</t>
    <phoneticPr fontId="1" type="noConversion"/>
  </si>
  <si>
    <t xml:space="preserve"> 加盟车辆每月平均产生</t>
    <phoneticPr fontId="1" type="noConversion"/>
  </si>
  <si>
    <t>B</t>
    <phoneticPr fontId="1" type="noConversion"/>
  </si>
  <si>
    <t>自有车辆毛利8%</t>
    <phoneticPr fontId="1" type="noConversion"/>
  </si>
  <si>
    <t>加盟车辆每月收费1万</t>
    <phoneticPr fontId="1" type="noConversion"/>
  </si>
  <si>
    <t>C</t>
    <phoneticPr fontId="1" type="noConversion"/>
  </si>
  <si>
    <t>2万/人/月*3*人数</t>
    <phoneticPr fontId="1" type="noConversion"/>
  </si>
  <si>
    <t>2020年Q2</t>
    <phoneticPr fontId="1" type="noConversion"/>
  </si>
  <si>
    <t>C*20%</t>
    <phoneticPr fontId="1" type="noConversion"/>
  </si>
  <si>
    <t>D</t>
    <phoneticPr fontId="1" type="noConversion"/>
  </si>
  <si>
    <t>自营油罐车*0.8人+加盟油罐车*0.5人  每人1.5万每月</t>
    <phoneticPr fontId="1" type="noConversion"/>
  </si>
  <si>
    <t>A*2.5%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</si>
</sst>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b/>
      <sz val="11"/>
      <color theme="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5" fillId="2" borderId="1" xfId="0" applyFont="1" applyFill="1" applyBorder="1">
      <alignment vertical="center"/>
    </xf>
    <xf numFmtId="0" fontId="5" fillId="0" borderId="1" xfId="0" applyFont="1" applyFill="1" applyBorder="1">
      <alignment vertical="center"/>
    </xf>
    <xf numFmtId="0" fontId="2" fillId="0" borderId="0" xfId="0" applyFont="1" applyFill="1">
      <alignment vertical="center"/>
    </xf>
    <xf numFmtId="9" fontId="2" fillId="0" borderId="1" xfId="0" applyNumberFormat="1" applyFont="1" applyBorder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9"/>
  <sheetViews>
    <sheetView tabSelected="1" topLeftCell="C16" workbookViewId="0">
      <selection activeCell="K3" sqref="K3"/>
    </sheetView>
  </sheetViews>
  <sheetFormatPr defaultRowHeight="16.5" x14ac:dyDescent="0.15"/>
  <cols>
    <col min="1" max="1" width="9" style="1"/>
    <col min="2" max="2" width="12.625" style="1" customWidth="1"/>
    <col min="3" max="3" width="13" style="1" bestFit="1" customWidth="1"/>
    <col min="4" max="4" width="14.375" style="1" customWidth="1"/>
    <col min="5" max="5" width="18.875" style="1" bestFit="1" customWidth="1"/>
    <col min="6" max="7" width="13.75" style="1" customWidth="1"/>
    <col min="8" max="8" width="13.375" style="1" customWidth="1"/>
    <col min="9" max="11" width="14.75" style="1" customWidth="1"/>
    <col min="12" max="12" width="35.875" style="1" bestFit="1" customWidth="1"/>
    <col min="13" max="16384" width="9" style="1"/>
  </cols>
  <sheetData>
    <row r="1" spans="1:12" x14ac:dyDescent="0.15">
      <c r="A1" s="3" t="s">
        <v>0</v>
      </c>
      <c r="B1" s="3" t="s">
        <v>12</v>
      </c>
      <c r="C1" s="3" t="s">
        <v>13</v>
      </c>
      <c r="D1" s="3" t="s">
        <v>14</v>
      </c>
      <c r="E1" s="3" t="s">
        <v>23</v>
      </c>
      <c r="F1" s="3" t="s">
        <v>15</v>
      </c>
      <c r="G1" s="3" t="s">
        <v>24</v>
      </c>
      <c r="H1" s="3" t="s">
        <v>25</v>
      </c>
      <c r="I1" s="3" t="s">
        <v>26</v>
      </c>
      <c r="J1" s="3" t="s">
        <v>28</v>
      </c>
      <c r="K1" s="3" t="s">
        <v>27</v>
      </c>
      <c r="L1" s="3" t="s">
        <v>16</v>
      </c>
    </row>
    <row r="2" spans="1:12" s="5" customFormat="1" x14ac:dyDescent="0.15">
      <c r="A2" s="4"/>
      <c r="B2" s="4"/>
      <c r="C2" s="4"/>
      <c r="D2" s="1" t="s">
        <v>29</v>
      </c>
      <c r="E2" s="4" t="s">
        <v>33</v>
      </c>
      <c r="F2" s="4" t="s">
        <v>35</v>
      </c>
      <c r="G2" s="4" t="s">
        <v>38</v>
      </c>
      <c r="H2" s="4" t="s">
        <v>41</v>
      </c>
      <c r="I2" s="4" t="s">
        <v>42</v>
      </c>
      <c r="J2" s="4" t="s">
        <v>44</v>
      </c>
      <c r="K2" s="4"/>
      <c r="L2" s="4"/>
    </row>
    <row r="3" spans="1:12" x14ac:dyDescent="0.15">
      <c r="A3" s="2" t="s">
        <v>4</v>
      </c>
      <c r="B3" s="2">
        <v>7</v>
      </c>
      <c r="C3" s="2">
        <v>15</v>
      </c>
      <c r="D3" s="2"/>
      <c r="E3" s="2">
        <f>(C3*10%*100+C3*20%*60+C3*60%*30)*3+D3*50*3</f>
        <v>1800</v>
      </c>
      <c r="F3" s="2">
        <f>E3*8%+D3*3</f>
        <v>144</v>
      </c>
      <c r="G3" s="2">
        <v>60</v>
      </c>
      <c r="H3" s="2">
        <f>G3*20%</f>
        <v>12</v>
      </c>
      <c r="I3" s="2">
        <f>(C3*0.8+D3*0.5)*1.5*3</f>
        <v>54</v>
      </c>
      <c r="J3" s="2">
        <f>E3*2.5%</f>
        <v>45</v>
      </c>
      <c r="K3" s="2">
        <f>F3-G3-H3-I3-J3</f>
        <v>-27</v>
      </c>
      <c r="L3" s="2"/>
    </row>
    <row r="4" spans="1:12" x14ac:dyDescent="0.15">
      <c r="A4" s="2" t="s">
        <v>3</v>
      </c>
      <c r="B4" s="2">
        <v>15</v>
      </c>
      <c r="C4" s="2">
        <v>50</v>
      </c>
      <c r="D4" s="2"/>
      <c r="E4" s="2">
        <f t="shared" ref="E4:E13" si="0">(C4*10%*100+C4*20%*60+C4*60%*30)*3+D4*50*3</f>
        <v>6000</v>
      </c>
      <c r="F4" s="2">
        <f t="shared" ref="F4:F13" si="1">E4*8%+D4*3</f>
        <v>480</v>
      </c>
      <c r="G4" s="2">
        <v>100</v>
      </c>
      <c r="H4" s="2">
        <f t="shared" ref="H4:H13" si="2">G4*20%</f>
        <v>20</v>
      </c>
      <c r="I4" s="2">
        <f>(C4*0.8+D4*0.5)*1.5*3</f>
        <v>180</v>
      </c>
      <c r="J4" s="2">
        <f t="shared" ref="J4:J13" si="3">E4*2.5%</f>
        <v>150</v>
      </c>
      <c r="K4" s="2">
        <f t="shared" ref="K4:K13" si="4">F4-G4-H4-I4-J4</f>
        <v>30</v>
      </c>
      <c r="L4" s="2" t="s">
        <v>17</v>
      </c>
    </row>
    <row r="5" spans="1:12" x14ac:dyDescent="0.15">
      <c r="A5" s="2" t="s">
        <v>2</v>
      </c>
      <c r="B5" s="2">
        <v>20</v>
      </c>
      <c r="C5" s="2">
        <v>80</v>
      </c>
      <c r="D5" s="2">
        <v>5</v>
      </c>
      <c r="E5" s="2">
        <f t="shared" si="0"/>
        <v>10350</v>
      </c>
      <c r="F5" s="2">
        <f t="shared" si="1"/>
        <v>843</v>
      </c>
      <c r="G5" s="2">
        <v>150</v>
      </c>
      <c r="H5" s="2">
        <f t="shared" si="2"/>
        <v>30</v>
      </c>
      <c r="I5" s="2">
        <f t="shared" ref="I5:I13" si="5">(C5*0.8+D5*0.5)*1.5*3</f>
        <v>299.25</v>
      </c>
      <c r="J5" s="2">
        <f t="shared" si="3"/>
        <v>258.75</v>
      </c>
      <c r="K5" s="2">
        <f t="shared" si="4"/>
        <v>105</v>
      </c>
      <c r="L5" s="2"/>
    </row>
    <row r="6" spans="1:12" x14ac:dyDescent="0.15">
      <c r="A6" s="2" t="s">
        <v>1</v>
      </c>
      <c r="B6" s="2">
        <v>25</v>
      </c>
      <c r="C6" s="2">
        <v>100</v>
      </c>
      <c r="D6" s="2">
        <v>25</v>
      </c>
      <c r="E6" s="2">
        <f t="shared" si="0"/>
        <v>15750</v>
      </c>
      <c r="F6" s="2">
        <f t="shared" si="1"/>
        <v>1335</v>
      </c>
      <c r="G6" s="2">
        <v>200</v>
      </c>
      <c r="H6" s="2">
        <f t="shared" si="2"/>
        <v>40</v>
      </c>
      <c r="I6" s="2">
        <f t="shared" si="5"/>
        <v>416.25</v>
      </c>
      <c r="J6" s="2">
        <f t="shared" si="3"/>
        <v>393.75</v>
      </c>
      <c r="K6" s="2">
        <f t="shared" si="4"/>
        <v>285</v>
      </c>
      <c r="L6" s="2" t="s">
        <v>18</v>
      </c>
    </row>
    <row r="7" spans="1:12" x14ac:dyDescent="0.15">
      <c r="A7" s="2" t="s">
        <v>5</v>
      </c>
      <c r="B7" s="2">
        <v>35</v>
      </c>
      <c r="C7" s="2">
        <v>120</v>
      </c>
      <c r="D7" s="2">
        <v>70</v>
      </c>
      <c r="E7" s="2">
        <f t="shared" si="0"/>
        <v>24900</v>
      </c>
      <c r="F7" s="2">
        <f t="shared" si="1"/>
        <v>2202</v>
      </c>
      <c r="G7" s="2">
        <v>200</v>
      </c>
      <c r="H7" s="2">
        <f t="shared" si="2"/>
        <v>40</v>
      </c>
      <c r="I7" s="2">
        <f t="shared" si="5"/>
        <v>589.5</v>
      </c>
      <c r="J7" s="2">
        <f t="shared" si="3"/>
        <v>622.5</v>
      </c>
      <c r="K7" s="2">
        <f t="shared" si="4"/>
        <v>750</v>
      </c>
      <c r="L7" s="2" t="s">
        <v>19</v>
      </c>
    </row>
    <row r="8" spans="1:12" x14ac:dyDescent="0.15">
      <c r="A8" s="2" t="s">
        <v>6</v>
      </c>
      <c r="B8" s="2">
        <v>50</v>
      </c>
      <c r="C8" s="2">
        <v>150</v>
      </c>
      <c r="D8" s="2">
        <v>160</v>
      </c>
      <c r="E8" s="2">
        <f t="shared" si="0"/>
        <v>42000</v>
      </c>
      <c r="F8" s="2">
        <f t="shared" si="1"/>
        <v>3840</v>
      </c>
      <c r="G8" s="2">
        <v>200</v>
      </c>
      <c r="H8" s="2">
        <f t="shared" si="2"/>
        <v>40</v>
      </c>
      <c r="I8" s="2">
        <f t="shared" si="5"/>
        <v>900</v>
      </c>
      <c r="J8" s="2">
        <f t="shared" si="3"/>
        <v>1050</v>
      </c>
      <c r="K8" s="2">
        <f t="shared" si="4"/>
        <v>1650</v>
      </c>
      <c r="L8" s="2" t="s">
        <v>20</v>
      </c>
    </row>
    <row r="9" spans="1:12" x14ac:dyDescent="0.15">
      <c r="A9" s="2" t="s">
        <v>7</v>
      </c>
      <c r="B9" s="2">
        <v>70</v>
      </c>
      <c r="C9" s="2">
        <v>200</v>
      </c>
      <c r="D9" s="2">
        <v>300</v>
      </c>
      <c r="E9" s="2">
        <f t="shared" si="0"/>
        <v>69000</v>
      </c>
      <c r="F9" s="2">
        <f t="shared" si="1"/>
        <v>6420</v>
      </c>
      <c r="G9" s="2">
        <v>360</v>
      </c>
      <c r="H9" s="2">
        <f t="shared" si="2"/>
        <v>72</v>
      </c>
      <c r="I9" s="2">
        <f t="shared" si="5"/>
        <v>1395</v>
      </c>
      <c r="J9" s="2">
        <f t="shared" si="3"/>
        <v>1725</v>
      </c>
      <c r="K9" s="2">
        <f t="shared" si="4"/>
        <v>2868</v>
      </c>
      <c r="L9" s="2" t="s">
        <v>21</v>
      </c>
    </row>
    <row r="10" spans="1:12" x14ac:dyDescent="0.15">
      <c r="A10" s="2" t="s">
        <v>8</v>
      </c>
      <c r="B10" s="2">
        <v>100</v>
      </c>
      <c r="C10" s="2">
        <v>200</v>
      </c>
      <c r="D10" s="2">
        <v>600</v>
      </c>
      <c r="E10" s="2">
        <f t="shared" si="0"/>
        <v>114000</v>
      </c>
      <c r="F10" s="2">
        <f t="shared" si="1"/>
        <v>10920</v>
      </c>
      <c r="G10" s="2">
        <v>360</v>
      </c>
      <c r="H10" s="2">
        <f t="shared" si="2"/>
        <v>72</v>
      </c>
      <c r="I10" s="2">
        <f t="shared" si="5"/>
        <v>2070</v>
      </c>
      <c r="J10" s="2">
        <f t="shared" si="3"/>
        <v>2850</v>
      </c>
      <c r="K10" s="2">
        <f t="shared" si="4"/>
        <v>5568</v>
      </c>
      <c r="L10" s="2"/>
    </row>
    <row r="11" spans="1:12" x14ac:dyDescent="0.15">
      <c r="A11" s="2" t="s">
        <v>9</v>
      </c>
      <c r="B11" s="2">
        <v>150</v>
      </c>
      <c r="C11" s="2">
        <v>200</v>
      </c>
      <c r="D11" s="2">
        <v>1200</v>
      </c>
      <c r="E11" s="2">
        <f>(C11*60%*100+C11*30%*60+C11*10%*30)*3+D11*50*3</f>
        <v>228600</v>
      </c>
      <c r="F11" s="2">
        <f t="shared" si="1"/>
        <v>21888</v>
      </c>
      <c r="G11" s="2">
        <v>360</v>
      </c>
      <c r="H11" s="2">
        <f t="shared" si="2"/>
        <v>72</v>
      </c>
      <c r="I11" s="2">
        <f t="shared" si="5"/>
        <v>3420</v>
      </c>
      <c r="J11" s="2">
        <f t="shared" si="3"/>
        <v>5715</v>
      </c>
      <c r="K11" s="2">
        <f t="shared" si="4"/>
        <v>12321</v>
      </c>
      <c r="L11" s="2"/>
    </row>
    <row r="12" spans="1:12" x14ac:dyDescent="0.15">
      <c r="A12" s="2" t="s">
        <v>10</v>
      </c>
      <c r="B12" s="2">
        <v>200</v>
      </c>
      <c r="C12" s="2">
        <v>200</v>
      </c>
      <c r="D12" s="2">
        <v>2500</v>
      </c>
      <c r="E12" s="2">
        <f t="shared" ref="E12:E13" si="6">(C12*60%*100+C12*30%*60+C12*10%*30)*3+D12*50*3</f>
        <v>423600</v>
      </c>
      <c r="F12" s="2">
        <f t="shared" si="1"/>
        <v>41388</v>
      </c>
      <c r="G12" s="2">
        <v>360</v>
      </c>
      <c r="H12" s="2">
        <f t="shared" si="2"/>
        <v>72</v>
      </c>
      <c r="I12" s="2">
        <f t="shared" si="5"/>
        <v>6345</v>
      </c>
      <c r="J12" s="2">
        <f t="shared" si="3"/>
        <v>10590</v>
      </c>
      <c r="K12" s="2">
        <f t="shared" si="4"/>
        <v>24021</v>
      </c>
      <c r="L12" s="2"/>
    </row>
    <row r="13" spans="1:12" x14ac:dyDescent="0.15">
      <c r="A13" s="2" t="s">
        <v>11</v>
      </c>
      <c r="B13" s="2">
        <v>300</v>
      </c>
      <c r="C13" s="2">
        <v>200</v>
      </c>
      <c r="D13" s="2">
        <v>5000</v>
      </c>
      <c r="E13" s="2">
        <f t="shared" si="6"/>
        <v>798600</v>
      </c>
      <c r="F13" s="2">
        <f t="shared" si="1"/>
        <v>78888</v>
      </c>
      <c r="G13" s="2">
        <v>360</v>
      </c>
      <c r="H13" s="2">
        <f t="shared" si="2"/>
        <v>72</v>
      </c>
      <c r="I13" s="2">
        <f t="shared" si="5"/>
        <v>11970</v>
      </c>
      <c r="J13" s="2">
        <f t="shared" si="3"/>
        <v>19965</v>
      </c>
      <c r="K13" s="2">
        <f t="shared" si="4"/>
        <v>46521</v>
      </c>
      <c r="L13" s="2" t="s">
        <v>22</v>
      </c>
    </row>
    <row r="16" spans="1:12" x14ac:dyDescent="0.15">
      <c r="C16" s="2" t="s">
        <v>33</v>
      </c>
      <c r="D16" s="2" t="s">
        <v>30</v>
      </c>
      <c r="E16" s="2" t="s">
        <v>31</v>
      </c>
      <c r="F16" s="2" t="s">
        <v>32</v>
      </c>
      <c r="H16" s="2" t="s">
        <v>40</v>
      </c>
      <c r="I16" s="2" t="s">
        <v>30</v>
      </c>
      <c r="J16" s="2" t="s">
        <v>31</v>
      </c>
      <c r="K16" s="2" t="s">
        <v>32</v>
      </c>
    </row>
    <row r="17" spans="3:11" x14ac:dyDescent="0.15">
      <c r="C17" s="2"/>
      <c r="D17" s="6">
        <v>0.9</v>
      </c>
      <c r="E17" s="6">
        <v>0.1</v>
      </c>
      <c r="F17" s="2">
        <v>100</v>
      </c>
      <c r="H17" s="2"/>
      <c r="I17" s="6">
        <v>0.9</v>
      </c>
      <c r="J17" s="6">
        <v>0.6</v>
      </c>
      <c r="K17" s="2">
        <v>100</v>
      </c>
    </row>
    <row r="18" spans="3:11" x14ac:dyDescent="0.15">
      <c r="C18" s="2"/>
      <c r="D18" s="6">
        <v>0.5</v>
      </c>
      <c r="E18" s="6">
        <v>0.2</v>
      </c>
      <c r="F18" s="2">
        <v>60</v>
      </c>
      <c r="H18" s="2"/>
      <c r="I18" s="6">
        <v>0.5</v>
      </c>
      <c r="J18" s="6">
        <v>0.3</v>
      </c>
      <c r="K18" s="2">
        <v>60</v>
      </c>
    </row>
    <row r="19" spans="3:11" x14ac:dyDescent="0.15">
      <c r="C19" s="2"/>
      <c r="D19" s="6">
        <v>0.25</v>
      </c>
      <c r="E19" s="6">
        <v>0.6</v>
      </c>
      <c r="F19" s="2">
        <v>30</v>
      </c>
      <c r="H19" s="2"/>
      <c r="I19" s="6">
        <v>0.25</v>
      </c>
      <c r="J19" s="6">
        <v>0.1</v>
      </c>
      <c r="K19" s="2">
        <v>30</v>
      </c>
    </row>
    <row r="20" spans="3:11" x14ac:dyDescent="0.15">
      <c r="C20" s="2"/>
      <c r="D20" s="2">
        <v>0</v>
      </c>
      <c r="E20" s="6">
        <v>0.1</v>
      </c>
      <c r="F20" s="2">
        <v>0</v>
      </c>
      <c r="H20" s="2"/>
      <c r="I20" s="2">
        <v>0</v>
      </c>
      <c r="J20" s="6">
        <v>0</v>
      </c>
      <c r="K20" s="2">
        <v>0</v>
      </c>
    </row>
    <row r="21" spans="3:11" x14ac:dyDescent="0.15">
      <c r="C21" s="2"/>
      <c r="D21" s="2" t="s">
        <v>34</v>
      </c>
      <c r="E21" s="2"/>
      <c r="F21" s="2">
        <v>50</v>
      </c>
      <c r="H21" s="2"/>
      <c r="I21" s="2" t="s">
        <v>34</v>
      </c>
      <c r="J21" s="2"/>
      <c r="K21" s="2">
        <v>50</v>
      </c>
    </row>
    <row r="24" spans="3:11" x14ac:dyDescent="0.15">
      <c r="C24" s="1" t="s">
        <v>35</v>
      </c>
      <c r="D24" s="1" t="s">
        <v>36</v>
      </c>
    </row>
    <row r="25" spans="3:11" x14ac:dyDescent="0.15">
      <c r="D25" s="1" t="s">
        <v>37</v>
      </c>
    </row>
    <row r="27" spans="3:11" x14ac:dyDescent="0.15">
      <c r="C27" s="1" t="s">
        <v>38</v>
      </c>
      <c r="D27" s="1" t="s">
        <v>39</v>
      </c>
    </row>
    <row r="29" spans="3:11" x14ac:dyDescent="0.15">
      <c r="C29" s="1" t="s">
        <v>42</v>
      </c>
      <c r="D29" s="1" t="s">
        <v>43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2018-06-06T09:28:05Z</dcterms:modified>
</cp:coreProperties>
</file>