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905"/>
  <workbookPr filterPrivacy="1" autoCompressPictures="0"/>
  <bookViews>
    <workbookView xWindow="0" yWindow="0" windowWidth="25600" windowHeight="14180"/>
  </bookViews>
  <sheets>
    <sheet name="8月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21" i="1" l="1"/>
  <c r="W21" i="1"/>
  <c r="V21" i="1"/>
  <c r="M21" i="1"/>
  <c r="Y15" i="1"/>
  <c r="Y19" i="1"/>
  <c r="Y17" i="1"/>
  <c r="Y13" i="1"/>
  <c r="Y11" i="1"/>
  <c r="Y9" i="1"/>
  <c r="Y7" i="1"/>
  <c r="Y5" i="1"/>
  <c r="Y3" i="1"/>
  <c r="M19" i="1"/>
  <c r="V19" i="1"/>
  <c r="X19" i="1"/>
  <c r="M17" i="1"/>
  <c r="V17" i="1"/>
  <c r="X17" i="1"/>
  <c r="M13" i="1"/>
  <c r="V13" i="1"/>
  <c r="X13" i="1"/>
  <c r="M11" i="1"/>
  <c r="V11" i="1"/>
  <c r="X11" i="1"/>
  <c r="M9" i="1"/>
  <c r="V9" i="1"/>
  <c r="X9" i="1"/>
  <c r="M7" i="1"/>
  <c r="V7" i="1"/>
  <c r="X7" i="1"/>
  <c r="M5" i="1"/>
  <c r="V5" i="1"/>
  <c r="X5" i="1"/>
  <c r="M3" i="1"/>
  <c r="V3" i="1"/>
  <c r="X3" i="1"/>
  <c r="W19" i="1"/>
  <c r="W17" i="1"/>
  <c r="W13" i="1"/>
  <c r="W11" i="1"/>
  <c r="W7" i="1"/>
  <c r="W5" i="1"/>
  <c r="W3" i="1"/>
  <c r="V15" i="1"/>
  <c r="M15" i="1"/>
  <c r="W9" i="1"/>
  <c r="X15" i="1"/>
  <c r="W15" i="1"/>
</calcChain>
</file>

<file path=xl/sharedStrings.xml><?xml version="1.0" encoding="utf-8"?>
<sst xmlns="http://schemas.openxmlformats.org/spreadsheetml/2006/main" count="35" uniqueCount="32">
  <si>
    <t>进油记录</t>
    <phoneticPr fontId="1" type="noConversion"/>
  </si>
  <si>
    <t>时间</t>
    <phoneticPr fontId="1" type="noConversion"/>
  </si>
  <si>
    <t>资产采购</t>
    <phoneticPr fontId="1" type="noConversion"/>
  </si>
  <si>
    <t>8月</t>
    <phoneticPr fontId="1" type="noConversion"/>
  </si>
  <si>
    <t>毛利</t>
    <phoneticPr fontId="1" type="noConversion"/>
  </si>
  <si>
    <t>9月</t>
    <phoneticPr fontId="1" type="noConversion"/>
  </si>
  <si>
    <t>支付宝</t>
    <phoneticPr fontId="1" type="noConversion"/>
  </si>
  <si>
    <t>农行</t>
    <phoneticPr fontId="1" type="noConversion"/>
  </si>
  <si>
    <t>招行</t>
    <phoneticPr fontId="1" type="noConversion"/>
  </si>
  <si>
    <t>支付宝支出</t>
    <phoneticPr fontId="1" type="noConversion"/>
  </si>
  <si>
    <t>10月</t>
    <phoneticPr fontId="1" type="noConversion"/>
  </si>
  <si>
    <t>11月</t>
    <phoneticPr fontId="1" type="noConversion"/>
  </si>
  <si>
    <t>12月</t>
    <phoneticPr fontId="1" type="noConversion"/>
  </si>
  <si>
    <t>1月</t>
    <phoneticPr fontId="1" type="noConversion"/>
  </si>
  <si>
    <t>2月</t>
    <phoneticPr fontId="1" type="noConversion"/>
  </si>
  <si>
    <t>3月</t>
    <phoneticPr fontId="1" type="noConversion"/>
  </si>
  <si>
    <t>4月</t>
    <phoneticPr fontId="1" type="noConversion"/>
  </si>
  <si>
    <t>基本户</t>
    <phoneticPr fontId="1" type="noConversion"/>
  </si>
  <si>
    <t>基本户支出</t>
    <phoneticPr fontId="1" type="noConversion"/>
  </si>
  <si>
    <t>招行</t>
    <phoneticPr fontId="1" type="noConversion"/>
  </si>
  <si>
    <t>基本户</t>
    <phoneticPr fontId="1" type="noConversion"/>
  </si>
  <si>
    <t>收入</t>
    <phoneticPr fontId="1" type="noConversion"/>
  </si>
  <si>
    <t>净利</t>
    <phoneticPr fontId="1" type="noConversion"/>
  </si>
  <si>
    <t>利润</t>
    <phoneticPr fontId="1" type="noConversion"/>
  </si>
  <si>
    <t>微信（收款码/转账）</t>
    <phoneticPr fontId="1" type="noConversion"/>
  </si>
  <si>
    <t>微信(码/转)</t>
    <phoneticPr fontId="1" type="noConversion"/>
  </si>
  <si>
    <t>成本支出</t>
    <phoneticPr fontId="1" type="noConversion"/>
  </si>
  <si>
    <t>收入合计</t>
    <phoneticPr fontId="1" type="noConversion"/>
  </si>
  <si>
    <t>支出合计</t>
    <phoneticPr fontId="1" type="noConversion"/>
  </si>
  <si>
    <t>5月</t>
    <phoneticPr fontId="1" type="noConversion"/>
  </si>
  <si>
    <t>一般户</t>
    <phoneticPr fontId="1" type="noConversion"/>
  </si>
  <si>
    <t>农行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</si>
</sst>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0" borderId="0" xfId="0" applyFill="1" applyBorder="1"/>
    <xf numFmtId="0" fontId="0" fillId="0" borderId="1" xfId="0" applyFill="1" applyBorder="1"/>
    <xf numFmtId="0" fontId="0" fillId="0" borderId="1" xfId="0" applyBorder="1" applyAlignment="1">
      <alignment horizontal="center"/>
    </xf>
  </cellXfs>
  <cellStyles count="5">
    <cellStyle name="超链接" xfId="1" builtinId="8" hidden="1"/>
    <cellStyle name="超链接" xfId="3" builtinId="8" hidden="1"/>
    <cellStyle name="访问过的超链接" xfId="2" builtinId="9" hidden="1"/>
    <cellStyle name="访问过的超链接" xfId="4" builtinId="9" hidden="1"/>
    <cellStyle name="普通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3"/>
  <sheetViews>
    <sheetView tabSelected="1" workbookViewId="0">
      <selection activeCell="C22" sqref="C22"/>
    </sheetView>
  </sheetViews>
  <sheetFormatPr baseColWidth="10" defaultColWidth="8.83203125" defaultRowHeight="14" x14ac:dyDescent="0"/>
  <cols>
    <col min="1" max="1" width="5.33203125" bestFit="1" customWidth="1"/>
    <col min="2" max="2" width="10.5" bestFit="1" customWidth="1"/>
    <col min="3" max="4" width="10.5" customWidth="1"/>
    <col min="5" max="5" width="8.5" bestFit="1" customWidth="1"/>
    <col min="6" max="6" width="11.6640625" bestFit="1" customWidth="1"/>
    <col min="7" max="7" width="10.5" bestFit="1" customWidth="1"/>
    <col min="8" max="11" width="10.5" customWidth="1"/>
    <col min="12" max="12" width="11.5" bestFit="1" customWidth="1"/>
    <col min="13" max="13" width="10.5" customWidth="1"/>
    <col min="14" max="15" width="9" customWidth="1"/>
    <col min="16" max="17" width="9.5" customWidth="1"/>
    <col min="18" max="18" width="12.1640625" customWidth="1"/>
    <col min="19" max="22" width="11" customWidth="1"/>
    <col min="23" max="23" width="11.6640625" customWidth="1"/>
    <col min="24" max="25" width="10.5" customWidth="1"/>
    <col min="26" max="27" width="10.5" bestFit="1" customWidth="1"/>
  </cols>
  <sheetData>
    <row r="1" spans="1:27">
      <c r="A1" s="1" t="s">
        <v>1</v>
      </c>
      <c r="B1" s="7" t="s">
        <v>0</v>
      </c>
      <c r="C1" s="7"/>
      <c r="D1" s="7"/>
      <c r="E1" s="7"/>
      <c r="F1" s="7" t="s">
        <v>21</v>
      </c>
      <c r="G1" s="7"/>
      <c r="H1" s="7"/>
      <c r="I1" s="7"/>
      <c r="J1" s="7"/>
      <c r="K1" s="7"/>
      <c r="L1" s="7"/>
      <c r="M1" s="7"/>
      <c r="N1" s="1"/>
      <c r="O1" s="1"/>
      <c r="P1" s="7" t="s">
        <v>26</v>
      </c>
      <c r="Q1" s="7"/>
      <c r="R1" s="7"/>
      <c r="S1" s="7"/>
      <c r="T1" s="7"/>
      <c r="U1" s="7"/>
      <c r="V1" s="7"/>
      <c r="W1" s="7" t="s">
        <v>23</v>
      </c>
      <c r="X1" s="7"/>
      <c r="Y1" s="2"/>
      <c r="Z1" s="1"/>
      <c r="AA1" s="1"/>
    </row>
    <row r="2" spans="1:27">
      <c r="A2" s="1"/>
      <c r="B2" s="1" t="s">
        <v>19</v>
      </c>
      <c r="C2" s="1" t="s">
        <v>31</v>
      </c>
      <c r="D2" s="1" t="s">
        <v>30</v>
      </c>
      <c r="E2" s="1" t="s">
        <v>20</v>
      </c>
      <c r="F2" s="1" t="s">
        <v>8</v>
      </c>
      <c r="G2" s="1" t="s">
        <v>7</v>
      </c>
      <c r="H2" s="7" t="s">
        <v>24</v>
      </c>
      <c r="I2" s="7"/>
      <c r="J2" s="1" t="s">
        <v>6</v>
      </c>
      <c r="K2" s="1" t="s">
        <v>17</v>
      </c>
      <c r="L2" s="1" t="s">
        <v>30</v>
      </c>
      <c r="M2" s="4" t="s">
        <v>27</v>
      </c>
      <c r="N2" s="7" t="s">
        <v>2</v>
      </c>
      <c r="O2" s="7"/>
      <c r="P2" s="1" t="s">
        <v>8</v>
      </c>
      <c r="Q2" s="7" t="s">
        <v>25</v>
      </c>
      <c r="R2" s="7"/>
      <c r="S2" s="1" t="s">
        <v>9</v>
      </c>
      <c r="T2" s="1" t="s">
        <v>18</v>
      </c>
      <c r="U2" s="1" t="s">
        <v>30</v>
      </c>
      <c r="V2" s="3" t="s">
        <v>28</v>
      </c>
      <c r="W2" s="1" t="s">
        <v>4</v>
      </c>
      <c r="X2" s="1" t="s">
        <v>22</v>
      </c>
      <c r="Y2" s="1"/>
      <c r="Z2" s="1"/>
      <c r="AA2" s="1"/>
    </row>
    <row r="3" spans="1:27">
      <c r="A3" s="1" t="s">
        <v>3</v>
      </c>
      <c r="B3" s="1">
        <v>803072.5</v>
      </c>
      <c r="C3" s="1"/>
      <c r="D3" s="1"/>
      <c r="E3" s="1"/>
      <c r="F3" s="1">
        <v>1134271.17</v>
      </c>
      <c r="G3" s="1">
        <v>90000</v>
      </c>
      <c r="H3" s="1">
        <v>106679</v>
      </c>
      <c r="I3" s="1">
        <v>880</v>
      </c>
      <c r="J3" s="1">
        <v>54662.66</v>
      </c>
      <c r="K3" s="1">
        <v>13170</v>
      </c>
      <c r="L3" s="1"/>
      <c r="M3" s="4">
        <f>SUM(F3:K3)</f>
        <v>1399662.8299999998</v>
      </c>
      <c r="N3" s="1">
        <v>40000</v>
      </c>
      <c r="O3" s="6">
        <v>29500</v>
      </c>
      <c r="P3" s="1">
        <v>32177</v>
      </c>
      <c r="Q3" s="1">
        <v>14482.9</v>
      </c>
      <c r="R3" s="1">
        <v>32177</v>
      </c>
      <c r="S3" s="1">
        <v>29826.45</v>
      </c>
      <c r="T3" s="1">
        <v>88270</v>
      </c>
      <c r="U3" s="1"/>
      <c r="V3" s="3">
        <f>SUM(P3:T3)</f>
        <v>196933.34999999998</v>
      </c>
      <c r="W3" s="1">
        <f>M3-SUM(B3:E3)</f>
        <v>596590.32999999984</v>
      </c>
      <c r="X3" s="1">
        <f>M3-V3-SUM(B3:E3)</f>
        <v>399656.98</v>
      </c>
      <c r="Y3" s="1">
        <f>H3+I3</f>
        <v>107559</v>
      </c>
      <c r="Z3" s="1">
        <v>108422.44</v>
      </c>
      <c r="AA3" s="1">
        <v>51435.78</v>
      </c>
    </row>
    <row r="4" spans="1:27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4"/>
      <c r="N4" s="1">
        <v>40000</v>
      </c>
      <c r="O4" s="6">
        <v>53881</v>
      </c>
      <c r="P4" s="1"/>
      <c r="Q4" s="1"/>
      <c r="R4" s="1"/>
      <c r="S4" s="1"/>
      <c r="T4" s="1"/>
      <c r="U4" s="1"/>
      <c r="V4" s="3"/>
      <c r="W4" s="1"/>
      <c r="X4" s="1"/>
      <c r="Y4" s="1"/>
      <c r="Z4" s="1"/>
      <c r="AA4" s="1"/>
    </row>
    <row r="5" spans="1:27">
      <c r="A5" s="1" t="s">
        <v>5</v>
      </c>
      <c r="B5" s="1">
        <v>3838802.4</v>
      </c>
      <c r="C5" s="1">
        <v>107923</v>
      </c>
      <c r="D5" s="1"/>
      <c r="E5" s="1"/>
      <c r="F5" s="1">
        <v>4034293.33</v>
      </c>
      <c r="G5" s="1">
        <v>146967</v>
      </c>
      <c r="H5" s="1">
        <v>254695</v>
      </c>
      <c r="I5" s="1">
        <v>58683</v>
      </c>
      <c r="J5" s="1">
        <v>41929.22</v>
      </c>
      <c r="K5" s="1"/>
      <c r="L5" s="1"/>
      <c r="M5" s="4">
        <f>SUM(F5:K5)</f>
        <v>4536567.55</v>
      </c>
      <c r="N5" s="1">
        <v>40000</v>
      </c>
      <c r="O5" s="6">
        <v>3150</v>
      </c>
      <c r="P5" s="1"/>
      <c r="Q5" s="1">
        <v>10115.200000000001</v>
      </c>
      <c r="R5" s="1">
        <v>76570</v>
      </c>
      <c r="S5" s="1">
        <v>464.5</v>
      </c>
      <c r="T5" s="1">
        <v>4001.76</v>
      </c>
      <c r="U5" s="1"/>
      <c r="V5" s="3">
        <f>SUM(P5:T5)</f>
        <v>91151.459999999992</v>
      </c>
      <c r="W5" s="1">
        <f>M5-SUM(B5:E5)</f>
        <v>589842.14999999991</v>
      </c>
      <c r="X5" s="1">
        <f>M5-V5-SUM(B5:E5)</f>
        <v>498690.68999999994</v>
      </c>
      <c r="Y5" s="1">
        <f>H5+I5</f>
        <v>313378</v>
      </c>
      <c r="Z5" s="1">
        <v>320435.37</v>
      </c>
      <c r="AA5" s="1">
        <v>89131.49</v>
      </c>
    </row>
    <row r="6" spans="1:27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4"/>
      <c r="N6" s="6">
        <v>200000</v>
      </c>
      <c r="O6" s="6">
        <v>113700</v>
      </c>
      <c r="P6" s="1"/>
      <c r="Q6" s="1"/>
      <c r="R6" s="1"/>
      <c r="S6" s="1"/>
      <c r="T6" s="1"/>
      <c r="U6" s="1"/>
      <c r="V6" s="3"/>
      <c r="W6" s="1"/>
      <c r="X6" s="1"/>
      <c r="Y6" s="1"/>
      <c r="Z6" s="1"/>
      <c r="AA6" s="1"/>
    </row>
    <row r="7" spans="1:27">
      <c r="A7" s="1" t="s">
        <v>10</v>
      </c>
      <c r="B7" s="1">
        <v>1573329</v>
      </c>
      <c r="C7" s="1"/>
      <c r="D7" s="1"/>
      <c r="E7" s="1"/>
      <c r="F7" s="1">
        <v>1512672.06</v>
      </c>
      <c r="G7" s="1">
        <v>139045</v>
      </c>
      <c r="H7" s="1">
        <v>128708.69</v>
      </c>
      <c r="I7" s="1">
        <v>9424</v>
      </c>
      <c r="J7" s="1">
        <v>1468.53</v>
      </c>
      <c r="K7" s="1"/>
      <c r="L7" s="1"/>
      <c r="M7" s="4">
        <f>SUM(F7:K7)</f>
        <v>1791318.28</v>
      </c>
      <c r="N7" s="6">
        <v>200000</v>
      </c>
      <c r="O7" s="6">
        <v>33000</v>
      </c>
      <c r="P7" s="1"/>
      <c r="Q7" s="1">
        <v>41373</v>
      </c>
      <c r="R7" s="1">
        <v>11008.44</v>
      </c>
      <c r="S7" s="1">
        <v>20336.09</v>
      </c>
      <c r="T7" s="1">
        <v>14185.33</v>
      </c>
      <c r="U7" s="1"/>
      <c r="V7" s="3">
        <f>SUM(P7:T7)</f>
        <v>86902.86</v>
      </c>
      <c r="W7" s="1">
        <f>M7-SUM(B7:E7)</f>
        <v>217989.28000000003</v>
      </c>
      <c r="X7" s="1">
        <f>M7-V7-SUM(B7:E7)</f>
        <v>131086.41999999993</v>
      </c>
      <c r="Y7" s="1">
        <f>H7+I7</f>
        <v>138132.69</v>
      </c>
      <c r="Z7" s="1">
        <v>142254.93</v>
      </c>
      <c r="AA7" s="1">
        <v>56131.199999999997</v>
      </c>
    </row>
    <row r="8" spans="1:27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/>
      <c r="N8" s="6">
        <v>200000</v>
      </c>
      <c r="O8" s="6">
        <v>4000</v>
      </c>
      <c r="P8" s="1"/>
      <c r="Q8" s="1"/>
      <c r="R8" s="1"/>
      <c r="S8" s="1"/>
      <c r="T8" s="1"/>
      <c r="U8" s="1"/>
      <c r="V8" s="3"/>
      <c r="W8" s="1"/>
      <c r="X8" s="1"/>
      <c r="Y8" s="1"/>
      <c r="Z8" s="1"/>
      <c r="AA8" s="1"/>
    </row>
    <row r="9" spans="1:27">
      <c r="A9" s="1" t="s">
        <v>11</v>
      </c>
      <c r="B9" s="1">
        <v>1925309.6</v>
      </c>
      <c r="C9" s="1">
        <v>381992</v>
      </c>
      <c r="D9" s="1"/>
      <c r="E9" s="1"/>
      <c r="F9" s="1">
        <v>2223827.4700000002</v>
      </c>
      <c r="G9" s="1">
        <v>481480</v>
      </c>
      <c r="H9" s="1">
        <v>90007.360000000001</v>
      </c>
      <c r="I9" s="1">
        <v>4447</v>
      </c>
      <c r="J9" s="1"/>
      <c r="K9" s="1"/>
      <c r="L9" s="1"/>
      <c r="M9" s="4">
        <f>SUM(F9:K9)</f>
        <v>2799761.83</v>
      </c>
      <c r="N9" s="1">
        <v>110000</v>
      </c>
      <c r="O9" s="6">
        <v>5000</v>
      </c>
      <c r="P9" s="1">
        <v>11071.79</v>
      </c>
      <c r="Q9" s="1">
        <v>97925</v>
      </c>
      <c r="R9" s="1">
        <v>4829.2700000000004</v>
      </c>
      <c r="S9" s="1">
        <v>939.8</v>
      </c>
      <c r="T9" s="1">
        <v>29735.33</v>
      </c>
      <c r="U9" s="1"/>
      <c r="V9" s="3">
        <f>SUM(P9:T9)</f>
        <v>144501.19</v>
      </c>
      <c r="W9" s="1">
        <f>M9-SUM(B9:E9)</f>
        <v>492460.23</v>
      </c>
      <c r="X9" s="1">
        <f>M9-V9-SUM(B9:E9)</f>
        <v>347959.04000000004</v>
      </c>
      <c r="Y9" s="1">
        <f>H9+I9</f>
        <v>94454.36</v>
      </c>
      <c r="Z9" s="1">
        <v>94697.36</v>
      </c>
      <c r="AA9" s="1">
        <v>110968.84</v>
      </c>
    </row>
    <row r="10" spans="1:27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4"/>
      <c r="N10" s="1">
        <v>50000</v>
      </c>
      <c r="O10" s="6">
        <v>2000</v>
      </c>
      <c r="P10" s="1"/>
      <c r="Q10" s="1"/>
      <c r="R10" s="1"/>
      <c r="S10" s="1"/>
      <c r="T10" s="1"/>
      <c r="U10" s="1"/>
      <c r="V10" s="3"/>
      <c r="W10" s="1"/>
      <c r="X10" s="1"/>
      <c r="Y10" s="1"/>
      <c r="Z10" s="1"/>
      <c r="AA10" s="1"/>
    </row>
    <row r="11" spans="1:27">
      <c r="A11" s="1" t="s">
        <v>12</v>
      </c>
      <c r="B11" s="1">
        <v>2455070</v>
      </c>
      <c r="C11" s="1">
        <v>88591</v>
      </c>
      <c r="D11" s="1"/>
      <c r="E11" s="1"/>
      <c r="F11" s="1">
        <v>2313913.63</v>
      </c>
      <c r="G11" s="1">
        <v>88570.3</v>
      </c>
      <c r="H11" s="1">
        <v>74658.3</v>
      </c>
      <c r="I11" s="1">
        <v>7350</v>
      </c>
      <c r="J11" s="1">
        <v>7570.31</v>
      </c>
      <c r="K11" s="1"/>
      <c r="L11" s="1"/>
      <c r="M11" s="4">
        <f>SUM(F11:K11)</f>
        <v>2492062.5399999996</v>
      </c>
      <c r="N11" s="1">
        <v>50000</v>
      </c>
      <c r="O11" s="6">
        <v>1000</v>
      </c>
      <c r="P11" s="1"/>
      <c r="Q11" s="1">
        <v>17070.900000000001</v>
      </c>
      <c r="R11" s="1">
        <v>4124.3</v>
      </c>
      <c r="S11" s="1">
        <v>169.79</v>
      </c>
      <c r="T11" s="1">
        <v>29344.639999999999</v>
      </c>
      <c r="U11" s="1"/>
      <c r="V11" s="3">
        <f>SUM(P11:T11)</f>
        <v>50709.630000000005</v>
      </c>
      <c r="W11" s="1">
        <f>M11-SUM(B11:E11)</f>
        <v>-51598.460000000428</v>
      </c>
      <c r="X11" s="1">
        <f>M11-V11-SUM(B11:E11)</f>
        <v>-102308.09000000032</v>
      </c>
      <c r="Y11" s="1">
        <f>H11+I11</f>
        <v>82008.3</v>
      </c>
      <c r="Z11" s="1">
        <v>82384.3</v>
      </c>
      <c r="AA11" s="1">
        <v>24211.78</v>
      </c>
    </row>
    <row r="12" spans="1:27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4"/>
      <c r="N12" s="1">
        <v>130000</v>
      </c>
      <c r="O12" s="6">
        <v>15000</v>
      </c>
      <c r="P12" s="1"/>
      <c r="Q12" s="1"/>
      <c r="R12" s="1"/>
      <c r="S12" s="1"/>
      <c r="T12" s="1"/>
      <c r="U12" s="1"/>
      <c r="V12" s="3"/>
      <c r="W12" s="1"/>
      <c r="X12" s="1"/>
      <c r="Y12" s="1"/>
      <c r="Z12" s="1"/>
      <c r="AA12" s="1"/>
    </row>
    <row r="13" spans="1:27">
      <c r="A13" s="1" t="s">
        <v>13</v>
      </c>
      <c r="B13" s="1">
        <v>2409905</v>
      </c>
      <c r="C13" s="1"/>
      <c r="D13" s="1"/>
      <c r="E13" s="1"/>
      <c r="F13" s="1">
        <v>2441924.38</v>
      </c>
      <c r="G13" s="1"/>
      <c r="H13" s="1">
        <v>117993.8</v>
      </c>
      <c r="I13" s="1">
        <v>17988</v>
      </c>
      <c r="J13" s="1">
        <v>1159.58</v>
      </c>
      <c r="K13" s="1">
        <v>50000</v>
      </c>
      <c r="L13" s="1"/>
      <c r="M13" s="4">
        <f>SUM(F13:K13)</f>
        <v>2629065.7599999998</v>
      </c>
      <c r="N13" s="1">
        <v>50000</v>
      </c>
      <c r="O13" s="1"/>
      <c r="P13" s="1"/>
      <c r="Q13" s="1">
        <v>26546.5</v>
      </c>
      <c r="R13" s="1">
        <v>5210.37</v>
      </c>
      <c r="S13" s="1">
        <v>296.51</v>
      </c>
      <c r="T13" s="1">
        <v>29755.33</v>
      </c>
      <c r="U13" s="1"/>
      <c r="V13" s="3">
        <f>SUM(P13:T13)</f>
        <v>61808.71</v>
      </c>
      <c r="W13" s="1">
        <f>M13-SUM(B13:E13)</f>
        <v>219160.75999999978</v>
      </c>
      <c r="X13" s="1">
        <f>M13-V13-SUM(B13:E13)</f>
        <v>157352.04999999981</v>
      </c>
      <c r="Y13" s="1">
        <f>H13+I13</f>
        <v>135981.79999999999</v>
      </c>
      <c r="Z13" s="1">
        <v>137265.47</v>
      </c>
      <c r="AA13" s="1">
        <v>37125.879999999997</v>
      </c>
    </row>
    <row r="14" spans="1:27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4"/>
      <c r="N14" s="1">
        <v>30000</v>
      </c>
      <c r="O14" s="1"/>
      <c r="P14" s="1"/>
      <c r="Q14" s="1"/>
      <c r="R14" s="1"/>
      <c r="S14" s="1"/>
      <c r="T14" s="1"/>
      <c r="U14" s="1"/>
      <c r="V14" s="3"/>
      <c r="W14" s="1"/>
      <c r="X14" s="1"/>
      <c r="Y14" s="1"/>
      <c r="Z14" s="1"/>
      <c r="AA14" s="1"/>
    </row>
    <row r="15" spans="1:27">
      <c r="A15" s="1" t="s">
        <v>14</v>
      </c>
      <c r="B15" s="1">
        <v>679640</v>
      </c>
      <c r="C15" s="1"/>
      <c r="D15" s="1"/>
      <c r="E15" s="1"/>
      <c r="F15" s="1">
        <v>478841.63</v>
      </c>
      <c r="G15" s="1"/>
      <c r="H15" s="1">
        <v>21631</v>
      </c>
      <c r="I15" s="1">
        <v>1270</v>
      </c>
      <c r="J15" s="1">
        <v>6023.93</v>
      </c>
      <c r="K15" s="1"/>
      <c r="L15" s="1"/>
      <c r="M15" s="4">
        <f>SUM(F15:K15)</f>
        <v>507766.56</v>
      </c>
      <c r="N15" s="1">
        <v>35000</v>
      </c>
      <c r="O15" s="1"/>
      <c r="P15" s="1"/>
      <c r="Q15" s="1">
        <v>38233.199999999997</v>
      </c>
      <c r="R15" s="1">
        <v>2966.4</v>
      </c>
      <c r="S15" s="1">
        <v>3066</v>
      </c>
      <c r="T15" s="1">
        <v>29806.34</v>
      </c>
      <c r="U15" s="1"/>
      <c r="V15" s="3">
        <f>SUM(Q15:T15)</f>
        <v>74071.94</v>
      </c>
      <c r="W15" s="1">
        <f>M15-SUM(B15:E15)</f>
        <v>-171873.44</v>
      </c>
      <c r="X15" s="1">
        <f>M15-V15-SUM(B15:E15)</f>
        <v>-245945.38</v>
      </c>
      <c r="Y15" s="1">
        <f>H15+I15</f>
        <v>22901</v>
      </c>
      <c r="Z15" s="1">
        <v>26263.62</v>
      </c>
      <c r="AA15" s="1">
        <v>47031.21</v>
      </c>
    </row>
    <row r="16" spans="1:27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4"/>
      <c r="N16" s="1">
        <v>6000</v>
      </c>
      <c r="O16" s="1"/>
      <c r="P16" s="1"/>
      <c r="Q16" s="1"/>
      <c r="R16" s="1"/>
      <c r="S16" s="1"/>
      <c r="T16" s="1"/>
      <c r="U16" s="1"/>
      <c r="V16" s="3"/>
      <c r="W16" s="1"/>
      <c r="X16" s="1"/>
      <c r="Y16" s="1"/>
      <c r="Z16" s="1"/>
      <c r="AA16" s="1"/>
    </row>
    <row r="17" spans="1:27">
      <c r="A17" s="1" t="s">
        <v>15</v>
      </c>
      <c r="B17" s="1">
        <v>1006182.5</v>
      </c>
      <c r="C17" s="1"/>
      <c r="D17" s="1"/>
      <c r="E17" s="1">
        <v>1136520</v>
      </c>
      <c r="F17" s="1">
        <v>1054042.17</v>
      </c>
      <c r="G17" s="1"/>
      <c r="H17" s="1">
        <v>23123.06</v>
      </c>
      <c r="I17" s="1">
        <v>64211.1</v>
      </c>
      <c r="J17" s="1">
        <v>3801.4</v>
      </c>
      <c r="K17" s="1">
        <v>479972.05</v>
      </c>
      <c r="L17" s="1"/>
      <c r="M17" s="4">
        <f>SUM(F17:K17)</f>
        <v>1625149.78</v>
      </c>
      <c r="N17" s="1">
        <v>50000</v>
      </c>
      <c r="O17" s="1"/>
      <c r="P17" s="1"/>
      <c r="Q17" s="1">
        <v>154973</v>
      </c>
      <c r="R17" s="1">
        <v>2835.94</v>
      </c>
      <c r="S17" s="1">
        <v>2804.78</v>
      </c>
      <c r="T17" s="1">
        <v>180046.18</v>
      </c>
      <c r="U17" s="1"/>
      <c r="V17" s="3">
        <f>SUM(P17:T17)</f>
        <v>340659.9</v>
      </c>
      <c r="W17" s="1">
        <f>M17-SUM(B17:E17)</f>
        <v>-517552.72</v>
      </c>
      <c r="X17" s="1">
        <f>M17-V17-SUM(B17:E17)</f>
        <v>-858212.62000000011</v>
      </c>
      <c r="Y17" s="1">
        <f>H17+I17</f>
        <v>87334.16</v>
      </c>
      <c r="Z17" s="1">
        <v>88280.15</v>
      </c>
      <c r="AA17" s="1">
        <v>165276.07</v>
      </c>
    </row>
    <row r="18" spans="1:27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4"/>
      <c r="N18" s="1">
        <v>8000</v>
      </c>
      <c r="O18" s="1"/>
      <c r="P18" s="1"/>
      <c r="Q18" s="1"/>
      <c r="R18" s="1"/>
      <c r="S18" s="1"/>
      <c r="T18" s="1"/>
      <c r="U18" s="1"/>
      <c r="V18" s="3"/>
      <c r="W18" s="1"/>
      <c r="X18" s="1"/>
      <c r="Y18" s="1"/>
      <c r="Z18" s="1"/>
      <c r="AA18" s="1"/>
    </row>
    <row r="19" spans="1:27">
      <c r="A19" s="1" t="s">
        <v>16</v>
      </c>
      <c r="B19" s="1">
        <v>3805180</v>
      </c>
      <c r="C19" s="1">
        <v>396572</v>
      </c>
      <c r="D19" s="1"/>
      <c r="E19" s="1">
        <v>225340</v>
      </c>
      <c r="F19" s="1">
        <v>4701639.08</v>
      </c>
      <c r="G19" s="1">
        <v>280504.57</v>
      </c>
      <c r="H19" s="1">
        <v>179725.5</v>
      </c>
      <c r="I19" s="1">
        <v>8985</v>
      </c>
      <c r="J19" s="1">
        <v>4179.3500000000004</v>
      </c>
      <c r="K19" s="1"/>
      <c r="L19" s="1"/>
      <c r="M19" s="4">
        <f>SUM(F19:K19)</f>
        <v>5175033.5</v>
      </c>
      <c r="N19" s="1">
        <v>50000</v>
      </c>
      <c r="O19" s="1"/>
      <c r="P19" s="1"/>
      <c r="Q19" s="1">
        <v>90903.96</v>
      </c>
      <c r="R19" s="1">
        <v>30520.799999999999</v>
      </c>
      <c r="S19" s="1">
        <v>5080.03</v>
      </c>
      <c r="T19" s="1">
        <v>307921.33</v>
      </c>
      <c r="U19" s="1"/>
      <c r="V19" s="3">
        <f>SUM(P19:T19)</f>
        <v>434426.12</v>
      </c>
      <c r="W19" s="1">
        <f>M19-SUM(B19:E19)</f>
        <v>747941.5</v>
      </c>
      <c r="X19" s="1">
        <f>M19-V19-SUM(B19:E19)</f>
        <v>313515.37999999989</v>
      </c>
      <c r="Y19" s="1">
        <f>H19+I19</f>
        <v>188710.5</v>
      </c>
      <c r="Z19" s="1">
        <v>193359.06</v>
      </c>
      <c r="AA19" s="1">
        <v>136186.39000000001</v>
      </c>
    </row>
    <row r="20" spans="1:27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4"/>
      <c r="N20" s="1">
        <v>50000</v>
      </c>
      <c r="O20" s="1"/>
      <c r="P20" s="1"/>
      <c r="Q20" s="1"/>
      <c r="R20" s="1"/>
      <c r="S20" s="1"/>
      <c r="T20" s="1"/>
      <c r="U20" s="1"/>
      <c r="V20" s="3"/>
      <c r="W20" s="1"/>
      <c r="X20" s="1"/>
      <c r="Y20" s="1"/>
      <c r="Z20" s="1"/>
      <c r="AA20" s="1"/>
    </row>
    <row r="21" spans="1:27">
      <c r="A21" s="1" t="s">
        <v>29</v>
      </c>
      <c r="B21" s="1">
        <v>4303183.2</v>
      </c>
      <c r="C21" s="1">
        <v>66994</v>
      </c>
      <c r="D21" s="1">
        <v>2024712.5</v>
      </c>
      <c r="E21" s="1"/>
      <c r="F21" s="1">
        <v>3572842.18</v>
      </c>
      <c r="G21" s="1">
        <v>109194</v>
      </c>
      <c r="H21" s="1">
        <v>65528.28</v>
      </c>
      <c r="I21" s="1">
        <v>221197.96</v>
      </c>
      <c r="J21" s="1">
        <v>52338.81</v>
      </c>
      <c r="K21" s="1">
        <v>76958.460000000006</v>
      </c>
      <c r="L21" s="1">
        <v>2203317.0499999998</v>
      </c>
      <c r="M21" s="4">
        <f>SUM(F21:L21)</f>
        <v>6301376.7400000002</v>
      </c>
      <c r="N21" s="1">
        <v>169000</v>
      </c>
      <c r="O21" s="6"/>
      <c r="P21" s="1">
        <v>24415.8</v>
      </c>
      <c r="Q21" s="1">
        <v>90929.59</v>
      </c>
      <c r="R21" s="1"/>
      <c r="S21" s="1"/>
      <c r="T21" s="1">
        <v>186644.2</v>
      </c>
      <c r="U21" s="1">
        <v>779.14</v>
      </c>
      <c r="V21" s="3">
        <f>SUM(P21:U21)</f>
        <v>302768.73000000004</v>
      </c>
      <c r="W21" s="1">
        <f>M21-SUM(B21:E21)</f>
        <v>-93512.959999999963</v>
      </c>
      <c r="X21" s="1">
        <f>M21-V21-SUM(B21:E21)</f>
        <v>-396281.69000000041</v>
      </c>
      <c r="Y21" s="1"/>
      <c r="Z21" s="1"/>
      <c r="AA21" s="1"/>
    </row>
    <row r="22" spans="1:27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>
        <v>267800</v>
      </c>
      <c r="O22" s="6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>
        <v>3000</v>
      </c>
      <c r="O23" s="6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6">
        <v>50000</v>
      </c>
      <c r="O24" s="6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6">
        <v>22659</v>
      </c>
      <c r="O25" s="6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6">
        <v>158000</v>
      </c>
      <c r="O26" s="6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6">
        <v>50000</v>
      </c>
      <c r="O27" s="6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6">
        <v>22659</v>
      </c>
      <c r="O28" s="6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6">
        <v>158000</v>
      </c>
      <c r="O29" s="6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>
      <c r="O30" s="5"/>
    </row>
    <row r="31" spans="1:27">
      <c r="O31" s="5"/>
    </row>
    <row r="32" spans="1:27">
      <c r="O32" s="5"/>
    </row>
    <row r="33" spans="15:15">
      <c r="O33" s="5"/>
    </row>
  </sheetData>
  <mergeCells count="7">
    <mergeCell ref="B1:E1"/>
    <mergeCell ref="W1:X1"/>
    <mergeCell ref="F1:M1"/>
    <mergeCell ref="H2:I2"/>
    <mergeCell ref="Q2:R2"/>
    <mergeCell ref="P1:V1"/>
    <mergeCell ref="N2:O2"/>
  </mergeCells>
  <phoneticPr fontId="1" type="noConversion"/>
  <pageMargins left="0.7" right="0.7" top="0.75" bottom="0.75" header="0.3" footer="0.3"/>
  <pageSetup paperSize="9" orientation="portrait"/>
  <ignoredErrors>
    <ignoredError sqref="V3:X3 W5:X5 W7:X7 W9:X9 W11:X11 W13:X13 W15:X15 W17:X17 W19:X19" formulaRang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8月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2018-06-07T06:53:51Z</dcterms:modified>
</cp:coreProperties>
</file>