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240" yWindow="100" windowWidth="14800" windowHeight="8020"/>
  </bookViews>
  <sheets>
    <sheet name="8月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1" i="1" l="1"/>
  <c r="V21" i="1"/>
  <c r="U21" i="1"/>
  <c r="L21" i="1"/>
  <c r="X15" i="1"/>
  <c r="X19" i="1"/>
  <c r="X17" i="1"/>
  <c r="X13" i="1"/>
  <c r="X11" i="1"/>
  <c r="X9" i="1"/>
  <c r="X7" i="1"/>
  <c r="X5" i="1"/>
  <c r="X3" i="1"/>
  <c r="L19" i="1"/>
  <c r="U19" i="1"/>
  <c r="W19" i="1"/>
  <c r="L17" i="1"/>
  <c r="U17" i="1"/>
  <c r="W17" i="1"/>
  <c r="L13" i="1"/>
  <c r="U13" i="1"/>
  <c r="W13" i="1"/>
  <c r="L11" i="1"/>
  <c r="U11" i="1"/>
  <c r="W11" i="1"/>
  <c r="L9" i="1"/>
  <c r="U9" i="1"/>
  <c r="W9" i="1"/>
  <c r="L7" i="1"/>
  <c r="U7" i="1"/>
  <c r="W7" i="1"/>
  <c r="L5" i="1"/>
  <c r="U5" i="1"/>
  <c r="W5" i="1"/>
  <c r="L3" i="1"/>
  <c r="U3" i="1"/>
  <c r="W3" i="1"/>
  <c r="V19" i="1"/>
  <c r="V17" i="1"/>
  <c r="V13" i="1"/>
  <c r="V11" i="1"/>
  <c r="V7" i="1"/>
  <c r="V5" i="1"/>
  <c r="V3" i="1"/>
  <c r="U15" i="1"/>
  <c r="L15" i="1"/>
  <c r="V9" i="1"/>
  <c r="W15" i="1"/>
  <c r="V15" i="1"/>
</calcChain>
</file>

<file path=xl/sharedStrings.xml><?xml version="1.0" encoding="utf-8"?>
<sst xmlns="http://schemas.openxmlformats.org/spreadsheetml/2006/main" count="34" uniqueCount="31">
  <si>
    <t>进油记录</t>
    <phoneticPr fontId="1" type="noConversion"/>
  </si>
  <si>
    <t>时间</t>
    <phoneticPr fontId="1" type="noConversion"/>
  </si>
  <si>
    <t>资产采购</t>
    <phoneticPr fontId="1" type="noConversion"/>
  </si>
  <si>
    <t>8月</t>
    <phoneticPr fontId="1" type="noConversion"/>
  </si>
  <si>
    <t>毛利</t>
    <phoneticPr fontId="1" type="noConversion"/>
  </si>
  <si>
    <t>9月</t>
    <phoneticPr fontId="1" type="noConversion"/>
  </si>
  <si>
    <t>支付宝</t>
    <phoneticPr fontId="1" type="noConversion"/>
  </si>
  <si>
    <t>农行</t>
    <phoneticPr fontId="1" type="noConversion"/>
  </si>
  <si>
    <t>招行</t>
    <phoneticPr fontId="1" type="noConversion"/>
  </si>
  <si>
    <t>支付宝支出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</si>
  <si>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</si>
  <si>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</si>
  <si>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</si>
  <si>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</si>
  <si>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</si>
  <si>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</si>
  <si>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</si>
  <si>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基本户</t>
    <phoneticPr fontId="1" type="noConversion"/>
  </si>
  <si>
    <t>基本户支出</t>
    <phoneticPr fontId="1" type="noConversion"/>
  </si>
  <si>
    <t>招行</t>
    <phoneticPr fontId="1" type="noConversion"/>
  </si>
  <si>
    <t>基本户</t>
    <phoneticPr fontId="1" type="noConversion"/>
  </si>
  <si>
    <t>收入</t>
    <phoneticPr fontId="1" type="noConversion"/>
  </si>
  <si>
    <t>净利</t>
    <phoneticPr fontId="1" type="noConversion"/>
  </si>
  <si>
    <t>利润</t>
    <phoneticPr fontId="1" type="noConversion"/>
  </si>
  <si>
    <t>微信（收款码/转账）</t>
    <phoneticPr fontId="1" type="noConversion"/>
  </si>
  <si>
    <t>微信(码/转)</t>
    <phoneticPr fontId="1" type="noConversion"/>
  </si>
  <si>
    <t>成本支出</t>
    <phoneticPr fontId="1" type="noConversion"/>
  </si>
  <si>
    <t>收入合计</t>
    <phoneticPr fontId="1" type="noConversion"/>
  </si>
  <si>
    <t>支出合计</t>
    <phoneticPr fontId="1" type="noConversion"/>
  </si>
  <si>
    <t>5月</t>
    <phoneticPr fontId="1" type="noConversion"/>
  </si>
  <si>
    <t>一般户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</si>
</sst>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topLeftCell="L1" workbookViewId="0">
      <selection activeCell="Z21" sqref="Z21"/>
    </sheetView>
  </sheetViews>
  <sheetFormatPr baseColWidth="10" defaultColWidth="8.83203125" defaultRowHeight="14" x14ac:dyDescent="0"/>
  <cols>
    <col min="1" max="1" width="5.33203125" bestFit="1" customWidth="1"/>
    <col min="2" max="2" width="10.5" bestFit="1" customWidth="1"/>
    <col min="3" max="3" width="10.5" customWidth="1"/>
    <col min="4" max="4" width="8.5" bestFit="1" customWidth="1"/>
    <col min="5" max="5" width="11.6640625" bestFit="1" customWidth="1"/>
    <col min="6" max="6" width="10.5" bestFit="1" customWidth="1"/>
    <col min="7" max="10" width="10.5" customWidth="1"/>
    <col min="11" max="11" width="11.5" bestFit="1" customWidth="1"/>
    <col min="12" max="12" width="10.5" customWidth="1"/>
    <col min="13" max="14" width="9" customWidth="1"/>
    <col min="15" max="16" width="9.5" customWidth="1"/>
    <col min="17" max="17" width="12.1640625" customWidth="1"/>
    <col min="18" max="21" width="11" customWidth="1"/>
    <col min="22" max="22" width="11.6640625" customWidth="1"/>
    <col min="23" max="24" width="10.5" customWidth="1"/>
    <col min="25" max="26" width="10.5" bestFit="1" customWidth="1"/>
  </cols>
  <sheetData>
    <row r="1" spans="1:26">
      <c r="A1" s="1" t="s">
        <v>1</v>
      </c>
      <c r="B1" s="7" t="s">
        <v>0</v>
      </c>
      <c r="C1" s="7"/>
      <c r="D1" s="7"/>
      <c r="E1" s="7" t="s">
        <v>21</v>
      </c>
      <c r="F1" s="7"/>
      <c r="G1" s="7"/>
      <c r="H1" s="7"/>
      <c r="I1" s="7"/>
      <c r="J1" s="7"/>
      <c r="K1" s="7"/>
      <c r="L1" s="7"/>
      <c r="M1" s="1"/>
      <c r="N1" s="1"/>
      <c r="O1" s="7" t="s">
        <v>26</v>
      </c>
      <c r="P1" s="7"/>
      <c r="Q1" s="7"/>
      <c r="R1" s="7"/>
      <c r="S1" s="7"/>
      <c r="T1" s="7"/>
      <c r="U1" s="7"/>
      <c r="V1" s="7" t="s">
        <v>23</v>
      </c>
      <c r="W1" s="7"/>
      <c r="X1" s="2"/>
      <c r="Y1" s="1"/>
      <c r="Z1" s="1"/>
    </row>
    <row r="2" spans="1:26">
      <c r="A2" s="1"/>
      <c r="B2" s="1" t="s">
        <v>19</v>
      </c>
      <c r="C2" s="1" t="s">
        <v>30</v>
      </c>
      <c r="D2" s="1" t="s">
        <v>20</v>
      </c>
      <c r="E2" s="1" t="s">
        <v>8</v>
      </c>
      <c r="F2" s="1" t="s">
        <v>7</v>
      </c>
      <c r="G2" s="7" t="s">
        <v>24</v>
      </c>
      <c r="H2" s="7"/>
      <c r="I2" s="1" t="s">
        <v>6</v>
      </c>
      <c r="J2" s="1" t="s">
        <v>17</v>
      </c>
      <c r="K2" s="1" t="s">
        <v>30</v>
      </c>
      <c r="L2" s="4" t="s">
        <v>27</v>
      </c>
      <c r="M2" s="7" t="s">
        <v>2</v>
      </c>
      <c r="N2" s="7"/>
      <c r="O2" s="1" t="s">
        <v>8</v>
      </c>
      <c r="P2" s="7" t="s">
        <v>25</v>
      </c>
      <c r="Q2" s="7"/>
      <c r="R2" s="1" t="s">
        <v>9</v>
      </c>
      <c r="S2" s="1" t="s">
        <v>18</v>
      </c>
      <c r="T2" s="1" t="s">
        <v>30</v>
      </c>
      <c r="U2" s="3" t="s">
        <v>28</v>
      </c>
      <c r="V2" s="1" t="s">
        <v>4</v>
      </c>
      <c r="W2" s="1" t="s">
        <v>22</v>
      </c>
      <c r="X2" s="1"/>
      <c r="Y2" s="1"/>
      <c r="Z2" s="1"/>
    </row>
    <row r="3" spans="1:26">
      <c r="A3" s="1" t="s">
        <v>3</v>
      </c>
      <c r="B3" s="1">
        <v>803072.5</v>
      </c>
      <c r="C3" s="1"/>
      <c r="D3" s="1"/>
      <c r="E3" s="1">
        <v>1134271.17</v>
      </c>
      <c r="F3" s="1">
        <v>90000</v>
      </c>
      <c r="G3" s="1">
        <v>106679</v>
      </c>
      <c r="H3" s="1">
        <v>880</v>
      </c>
      <c r="I3" s="1">
        <v>54662.66</v>
      </c>
      <c r="J3" s="1">
        <v>13170</v>
      </c>
      <c r="K3" s="1"/>
      <c r="L3" s="4">
        <f>SUM(E3:J3)</f>
        <v>1399662.8299999998</v>
      </c>
      <c r="M3" s="1">
        <v>40000</v>
      </c>
      <c r="N3" s="6">
        <v>29500</v>
      </c>
      <c r="O3" s="1">
        <v>32177</v>
      </c>
      <c r="P3" s="1">
        <v>14482.9</v>
      </c>
      <c r="Q3" s="1">
        <v>32177</v>
      </c>
      <c r="R3" s="1">
        <v>29826.45</v>
      </c>
      <c r="S3" s="1">
        <v>88270</v>
      </c>
      <c r="T3" s="1"/>
      <c r="U3" s="3">
        <f>SUM(O3:S3)</f>
        <v>196933.34999999998</v>
      </c>
      <c r="V3" s="1">
        <f>L3-SUM(B3:D3)</f>
        <v>596590.32999999984</v>
      </c>
      <c r="W3" s="1">
        <f>L3-U3-SUM(B3:D3)</f>
        <v>399656.98</v>
      </c>
      <c r="X3" s="1">
        <f>G3+H3</f>
        <v>107559</v>
      </c>
      <c r="Y3" s="1">
        <v>108422.44</v>
      </c>
      <c r="Z3" s="1">
        <v>51435.78</v>
      </c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1">
        <v>40000</v>
      </c>
      <c r="N4" s="6">
        <v>53881</v>
      </c>
      <c r="O4" s="1"/>
      <c r="P4" s="1"/>
      <c r="Q4" s="1"/>
      <c r="R4" s="1"/>
      <c r="S4" s="1"/>
      <c r="T4" s="1"/>
      <c r="U4" s="3"/>
      <c r="V4" s="1"/>
      <c r="W4" s="1"/>
      <c r="X4" s="1"/>
      <c r="Y4" s="1"/>
      <c r="Z4" s="1"/>
    </row>
    <row r="5" spans="1:26">
      <c r="A5" s="1" t="s">
        <v>5</v>
      </c>
      <c r="B5" s="1">
        <v>3838802.4</v>
      </c>
      <c r="C5" s="1"/>
      <c r="D5" s="1"/>
      <c r="E5" s="1">
        <v>4034293.33</v>
      </c>
      <c r="F5" s="1">
        <v>146967</v>
      </c>
      <c r="G5" s="1">
        <v>254695</v>
      </c>
      <c r="H5" s="1">
        <v>58683</v>
      </c>
      <c r="I5" s="1">
        <v>41929.22</v>
      </c>
      <c r="J5" s="1"/>
      <c r="K5" s="1"/>
      <c r="L5" s="4">
        <f>SUM(E5:J5)</f>
        <v>4536567.55</v>
      </c>
      <c r="M5" s="1">
        <v>40000</v>
      </c>
      <c r="N5" s="6">
        <v>3150</v>
      </c>
      <c r="O5" s="1"/>
      <c r="P5" s="1">
        <v>10115.200000000001</v>
      </c>
      <c r="Q5" s="1">
        <v>76570</v>
      </c>
      <c r="R5" s="1">
        <v>464.5</v>
      </c>
      <c r="S5" s="1">
        <v>4001.76</v>
      </c>
      <c r="T5" s="1"/>
      <c r="U5" s="3">
        <f>SUM(O5:S5)</f>
        <v>91151.459999999992</v>
      </c>
      <c r="V5" s="1">
        <f>L5-SUM(B5:D5)</f>
        <v>697765.14999999991</v>
      </c>
      <c r="W5" s="1">
        <f>L5-U5-SUM(B5:D5)</f>
        <v>606613.68999999994</v>
      </c>
      <c r="X5" s="1">
        <f>G5+H5</f>
        <v>313378</v>
      </c>
      <c r="Y5" s="1">
        <v>320435.37</v>
      </c>
      <c r="Z5" s="1">
        <v>89131.49</v>
      </c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6">
        <v>200000</v>
      </c>
      <c r="N6" s="6">
        <v>113700</v>
      </c>
      <c r="O6" s="1"/>
      <c r="P6" s="1"/>
      <c r="Q6" s="1"/>
      <c r="R6" s="1"/>
      <c r="S6" s="1"/>
      <c r="T6" s="1"/>
      <c r="U6" s="3"/>
      <c r="V6" s="1"/>
      <c r="W6" s="1"/>
      <c r="X6" s="1"/>
      <c r="Y6" s="1"/>
      <c r="Z6" s="1"/>
    </row>
    <row r="7" spans="1:26">
      <c r="A7" s="1" t="s">
        <v>10</v>
      </c>
      <c r="B7" s="1">
        <v>1573329</v>
      </c>
      <c r="C7" s="1"/>
      <c r="D7" s="1"/>
      <c r="E7" s="1">
        <v>1512672.06</v>
      </c>
      <c r="F7" s="1">
        <v>139045</v>
      </c>
      <c r="G7" s="1">
        <v>128708.69</v>
      </c>
      <c r="H7" s="1">
        <v>9424</v>
      </c>
      <c r="I7" s="1">
        <v>1468.53</v>
      </c>
      <c r="J7" s="1"/>
      <c r="K7" s="1"/>
      <c r="L7" s="4">
        <f>SUM(E7:J7)</f>
        <v>1791318.28</v>
      </c>
      <c r="M7" s="6">
        <v>200000</v>
      </c>
      <c r="N7" s="6">
        <v>33000</v>
      </c>
      <c r="O7" s="1"/>
      <c r="P7" s="1">
        <v>41373</v>
      </c>
      <c r="Q7" s="1">
        <v>11008.44</v>
      </c>
      <c r="R7" s="1">
        <v>20336.09</v>
      </c>
      <c r="S7" s="1">
        <v>14185.33</v>
      </c>
      <c r="T7" s="1"/>
      <c r="U7" s="3">
        <f>SUM(O7:S7)</f>
        <v>86902.86</v>
      </c>
      <c r="V7" s="1">
        <f>L7-SUM(B7:D7)</f>
        <v>217989.28000000003</v>
      </c>
      <c r="W7" s="1">
        <f>L7-U7-SUM(B7:D7)</f>
        <v>131086.41999999993</v>
      </c>
      <c r="X7" s="1">
        <f>G7+H7</f>
        <v>138132.69</v>
      </c>
      <c r="Y7" s="1">
        <v>142254.93</v>
      </c>
      <c r="Z7" s="1">
        <v>56131.199999999997</v>
      </c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6">
        <v>200000</v>
      </c>
      <c r="N8" s="6">
        <v>4000</v>
      </c>
      <c r="O8" s="1"/>
      <c r="P8" s="1"/>
      <c r="Q8" s="1"/>
      <c r="R8" s="1"/>
      <c r="S8" s="1"/>
      <c r="T8" s="1"/>
      <c r="U8" s="3"/>
      <c r="V8" s="1"/>
      <c r="W8" s="1"/>
      <c r="X8" s="1"/>
      <c r="Y8" s="1"/>
      <c r="Z8" s="1"/>
    </row>
    <row r="9" spans="1:26">
      <c r="A9" s="1" t="s">
        <v>11</v>
      </c>
      <c r="B9" s="1">
        <v>1925309.6</v>
      </c>
      <c r="C9" s="1"/>
      <c r="D9" s="1"/>
      <c r="E9" s="1">
        <v>2223827.4700000002</v>
      </c>
      <c r="F9" s="1">
        <v>481480</v>
      </c>
      <c r="G9" s="1">
        <v>90007.360000000001</v>
      </c>
      <c r="H9" s="1">
        <v>4447</v>
      </c>
      <c r="I9" s="1"/>
      <c r="J9" s="1"/>
      <c r="K9" s="1"/>
      <c r="L9" s="4">
        <f>SUM(E9:J9)</f>
        <v>2799761.83</v>
      </c>
      <c r="M9" s="1">
        <v>110000</v>
      </c>
      <c r="N9" s="6">
        <v>5000</v>
      </c>
      <c r="O9" s="1">
        <v>11071.79</v>
      </c>
      <c r="P9" s="1">
        <v>97925</v>
      </c>
      <c r="Q9" s="1">
        <v>4829.2700000000004</v>
      </c>
      <c r="R9" s="1">
        <v>939.8</v>
      </c>
      <c r="S9" s="1">
        <v>29735.33</v>
      </c>
      <c r="T9" s="1"/>
      <c r="U9" s="3">
        <f>SUM(O9:S9)</f>
        <v>144501.19</v>
      </c>
      <c r="V9" s="1">
        <f>L9-SUM(B9:D9)</f>
        <v>874452.23</v>
      </c>
      <c r="W9" s="1">
        <f>L9-U9-SUM(B9:D9)</f>
        <v>729951.04</v>
      </c>
      <c r="X9" s="1">
        <f>G9+H9</f>
        <v>94454.36</v>
      </c>
      <c r="Y9" s="1">
        <v>94697.36</v>
      </c>
      <c r="Z9" s="1">
        <v>110968.84</v>
      </c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1">
        <v>50000</v>
      </c>
      <c r="N10" s="6">
        <v>2000</v>
      </c>
      <c r="O10" s="1"/>
      <c r="P10" s="1"/>
      <c r="Q10" s="1"/>
      <c r="R10" s="1"/>
      <c r="S10" s="1"/>
      <c r="T10" s="1"/>
      <c r="U10" s="3"/>
      <c r="V10" s="1"/>
      <c r="W10" s="1"/>
      <c r="X10" s="1"/>
      <c r="Y10" s="1"/>
      <c r="Z10" s="1"/>
    </row>
    <row r="11" spans="1:26">
      <c r="A11" s="1" t="s">
        <v>12</v>
      </c>
      <c r="B11" s="1">
        <v>2455070</v>
      </c>
      <c r="C11" s="1"/>
      <c r="D11" s="1"/>
      <c r="E11" s="1">
        <v>2313913.63</v>
      </c>
      <c r="F11" s="1">
        <v>88570.3</v>
      </c>
      <c r="G11" s="1">
        <v>74658.3</v>
      </c>
      <c r="H11" s="1">
        <v>7350</v>
      </c>
      <c r="I11" s="1">
        <v>7570.31</v>
      </c>
      <c r="J11" s="1"/>
      <c r="K11" s="1"/>
      <c r="L11" s="4">
        <f>SUM(E11:J11)</f>
        <v>2492062.5399999996</v>
      </c>
      <c r="M11" s="1">
        <v>50000</v>
      </c>
      <c r="N11" s="6">
        <v>1000</v>
      </c>
      <c r="O11" s="1"/>
      <c r="P11" s="1">
        <v>17070.900000000001</v>
      </c>
      <c r="Q11" s="1">
        <v>4124.3</v>
      </c>
      <c r="R11" s="1">
        <v>169.79</v>
      </c>
      <c r="S11" s="1">
        <v>29344.639999999999</v>
      </c>
      <c r="T11" s="1"/>
      <c r="U11" s="3">
        <f>SUM(O11:S11)</f>
        <v>50709.630000000005</v>
      </c>
      <c r="V11" s="1">
        <f>L11-SUM(B11:D11)</f>
        <v>36992.539999999572</v>
      </c>
      <c r="W11" s="1">
        <f>L11-U11-SUM(B11:D11)</f>
        <v>-13717.090000000317</v>
      </c>
      <c r="X11" s="1">
        <f>G11+H11</f>
        <v>82008.3</v>
      </c>
      <c r="Y11" s="1">
        <v>82384.3</v>
      </c>
      <c r="Z11" s="1">
        <v>24211.78</v>
      </c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1">
        <v>130000</v>
      </c>
      <c r="N12" s="6">
        <v>15000</v>
      </c>
      <c r="O12" s="1"/>
      <c r="P12" s="1"/>
      <c r="Q12" s="1"/>
      <c r="R12" s="1"/>
      <c r="S12" s="1"/>
      <c r="T12" s="1"/>
      <c r="U12" s="3"/>
      <c r="V12" s="1"/>
      <c r="W12" s="1"/>
      <c r="X12" s="1"/>
      <c r="Y12" s="1"/>
      <c r="Z12" s="1"/>
    </row>
    <row r="13" spans="1:26">
      <c r="A13" s="1" t="s">
        <v>13</v>
      </c>
      <c r="B13" s="1">
        <v>2409905</v>
      </c>
      <c r="C13" s="1"/>
      <c r="D13" s="1"/>
      <c r="E13" s="1">
        <v>2441924.38</v>
      </c>
      <c r="F13" s="1"/>
      <c r="G13" s="1">
        <v>117993.8</v>
      </c>
      <c r="H13" s="1">
        <v>17988</v>
      </c>
      <c r="I13" s="1">
        <v>1159.58</v>
      </c>
      <c r="J13" s="1">
        <v>50000</v>
      </c>
      <c r="K13" s="1"/>
      <c r="L13" s="4">
        <f>SUM(E13:J13)</f>
        <v>2629065.7599999998</v>
      </c>
      <c r="M13" s="1">
        <v>50000</v>
      </c>
      <c r="N13" s="1"/>
      <c r="O13" s="1"/>
      <c r="P13" s="1">
        <v>26546.5</v>
      </c>
      <c r="Q13" s="1">
        <v>5210.37</v>
      </c>
      <c r="R13" s="1">
        <v>296.51</v>
      </c>
      <c r="S13" s="1">
        <v>29755.33</v>
      </c>
      <c r="T13" s="1"/>
      <c r="U13" s="3">
        <f>SUM(O13:S13)</f>
        <v>61808.71</v>
      </c>
      <c r="V13" s="1">
        <f>L13-SUM(B13:D13)</f>
        <v>219160.75999999978</v>
      </c>
      <c r="W13" s="1">
        <f>L13-U13-SUM(B13:D13)</f>
        <v>157352.04999999981</v>
      </c>
      <c r="X13" s="1">
        <f>G13+H13</f>
        <v>135981.79999999999</v>
      </c>
      <c r="Y13" s="1">
        <v>137265.47</v>
      </c>
      <c r="Z13" s="1">
        <v>37125.879999999997</v>
      </c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1">
        <v>30000</v>
      </c>
      <c r="N14" s="1"/>
      <c r="O14" s="1"/>
      <c r="P14" s="1"/>
      <c r="Q14" s="1"/>
      <c r="R14" s="1"/>
      <c r="S14" s="1"/>
      <c r="T14" s="1"/>
      <c r="U14" s="3"/>
      <c r="V14" s="1"/>
      <c r="W14" s="1"/>
      <c r="X14" s="1"/>
      <c r="Y14" s="1"/>
      <c r="Z14" s="1"/>
    </row>
    <row r="15" spans="1:26">
      <c r="A15" s="1" t="s">
        <v>14</v>
      </c>
      <c r="B15" s="1">
        <v>679640</v>
      </c>
      <c r="C15" s="1"/>
      <c r="D15" s="1"/>
      <c r="E15" s="1">
        <v>478841.63</v>
      </c>
      <c r="F15" s="1"/>
      <c r="G15" s="1">
        <v>21631</v>
      </c>
      <c r="H15" s="1">
        <v>1270</v>
      </c>
      <c r="I15" s="1">
        <v>6023.93</v>
      </c>
      <c r="J15" s="1"/>
      <c r="K15" s="1"/>
      <c r="L15" s="4">
        <f>SUM(E15:J15)</f>
        <v>507766.56</v>
      </c>
      <c r="M15" s="1">
        <v>35000</v>
      </c>
      <c r="N15" s="1"/>
      <c r="O15" s="1"/>
      <c r="P15" s="1">
        <v>38233.199999999997</v>
      </c>
      <c r="Q15" s="1">
        <v>2966.4</v>
      </c>
      <c r="R15" s="1">
        <v>3066</v>
      </c>
      <c r="S15" s="1">
        <v>29806.34</v>
      </c>
      <c r="T15" s="1"/>
      <c r="U15" s="3">
        <f>SUM(P15:S15)</f>
        <v>74071.94</v>
      </c>
      <c r="V15" s="1">
        <f>L15-SUM(B15:D15)</f>
        <v>-171873.44</v>
      </c>
      <c r="W15" s="1">
        <f>L15-U15-SUM(B15:D15)</f>
        <v>-245945.38</v>
      </c>
      <c r="X15" s="1">
        <f>G15+H15</f>
        <v>22901</v>
      </c>
      <c r="Y15" s="1">
        <v>26263.62</v>
      </c>
      <c r="Z15" s="1">
        <v>47031.21</v>
      </c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1">
        <v>6000</v>
      </c>
      <c r="N16" s="1"/>
      <c r="O16" s="1"/>
      <c r="P16" s="1"/>
      <c r="Q16" s="1"/>
      <c r="R16" s="1"/>
      <c r="S16" s="1"/>
      <c r="T16" s="1"/>
      <c r="U16" s="3"/>
      <c r="V16" s="1"/>
      <c r="W16" s="1"/>
      <c r="X16" s="1"/>
      <c r="Y16" s="1"/>
      <c r="Z16" s="1"/>
    </row>
    <row r="17" spans="1:26">
      <c r="A17" s="1" t="s">
        <v>15</v>
      </c>
      <c r="B17" s="1">
        <v>1006182.5</v>
      </c>
      <c r="C17" s="1"/>
      <c r="D17" s="1">
        <v>1136520</v>
      </c>
      <c r="E17" s="1">
        <v>1054042.17</v>
      </c>
      <c r="F17" s="1"/>
      <c r="G17" s="1">
        <v>23123.06</v>
      </c>
      <c r="H17" s="1">
        <v>64211.1</v>
      </c>
      <c r="I17" s="1">
        <v>3801.4</v>
      </c>
      <c r="J17" s="1">
        <v>479972.05</v>
      </c>
      <c r="K17" s="1"/>
      <c r="L17" s="4">
        <f>SUM(E17:J17)</f>
        <v>1625149.78</v>
      </c>
      <c r="M17" s="1">
        <v>50000</v>
      </c>
      <c r="N17" s="1"/>
      <c r="O17" s="1"/>
      <c r="P17" s="1">
        <v>154973</v>
      </c>
      <c r="Q17" s="1">
        <v>2835.94</v>
      </c>
      <c r="R17" s="1">
        <v>2804.78</v>
      </c>
      <c r="S17" s="1">
        <v>180046.18</v>
      </c>
      <c r="T17" s="1"/>
      <c r="U17" s="3">
        <f>SUM(O17:S17)</f>
        <v>340659.9</v>
      </c>
      <c r="V17" s="1">
        <f>L17-SUM(B17:D17)</f>
        <v>-517552.72</v>
      </c>
      <c r="W17" s="1">
        <f>L17-U17-SUM(B17:D17)</f>
        <v>-858212.62000000011</v>
      </c>
      <c r="X17" s="1">
        <f>G17+H17</f>
        <v>87334.16</v>
      </c>
      <c r="Y17" s="1">
        <v>88280.15</v>
      </c>
      <c r="Z17" s="1">
        <v>165276.07</v>
      </c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1">
        <v>8000</v>
      </c>
      <c r="N18" s="1"/>
      <c r="O18" s="1"/>
      <c r="P18" s="1"/>
      <c r="Q18" s="1"/>
      <c r="R18" s="1"/>
      <c r="S18" s="1"/>
      <c r="T18" s="1"/>
      <c r="U18" s="3"/>
      <c r="V18" s="1"/>
      <c r="W18" s="1"/>
      <c r="X18" s="1"/>
      <c r="Y18" s="1"/>
      <c r="Z18" s="1"/>
    </row>
    <row r="19" spans="1:26">
      <c r="A19" s="1" t="s">
        <v>16</v>
      </c>
      <c r="B19" s="1">
        <v>3805180</v>
      </c>
      <c r="C19" s="1"/>
      <c r="D19" s="1">
        <v>225340</v>
      </c>
      <c r="E19" s="1">
        <v>4701639.08</v>
      </c>
      <c r="F19" s="1">
        <v>280504.57</v>
      </c>
      <c r="G19" s="1">
        <v>179725.5</v>
      </c>
      <c r="H19" s="1">
        <v>8985</v>
      </c>
      <c r="I19" s="1">
        <v>4179.3500000000004</v>
      </c>
      <c r="J19" s="1"/>
      <c r="K19" s="1"/>
      <c r="L19" s="4">
        <f>SUM(E19:J19)</f>
        <v>5175033.5</v>
      </c>
      <c r="M19" s="1">
        <v>50000</v>
      </c>
      <c r="N19" s="1"/>
      <c r="O19" s="1"/>
      <c r="P19" s="1">
        <v>90903.96</v>
      </c>
      <c r="Q19" s="1">
        <v>30520.799999999999</v>
      </c>
      <c r="R19" s="1">
        <v>5080.03</v>
      </c>
      <c r="S19" s="1">
        <v>307921.33</v>
      </c>
      <c r="T19" s="1"/>
      <c r="U19" s="3">
        <f>SUM(O19:S19)</f>
        <v>434426.12</v>
      </c>
      <c r="V19" s="1">
        <f>L19-SUM(B19:D19)</f>
        <v>1144513.5</v>
      </c>
      <c r="W19" s="1">
        <f>L19-U19-SUM(B19:D19)</f>
        <v>710087.37999999989</v>
      </c>
      <c r="X19" s="1">
        <f>G19+H19</f>
        <v>188710.5</v>
      </c>
      <c r="Y19" s="1">
        <v>193359.06</v>
      </c>
      <c r="Z19" s="1">
        <v>136186.39000000001</v>
      </c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1">
        <v>50000</v>
      </c>
      <c r="N20" s="1"/>
      <c r="O20" s="1"/>
      <c r="P20" s="1"/>
      <c r="Q20" s="1"/>
      <c r="R20" s="1"/>
      <c r="S20" s="1"/>
      <c r="T20" s="1"/>
      <c r="U20" s="3"/>
      <c r="V20" s="1"/>
      <c r="W20" s="1"/>
      <c r="X20" s="1"/>
      <c r="Y20" s="1"/>
      <c r="Z20" s="1"/>
    </row>
    <row r="21" spans="1:26">
      <c r="A21" s="1" t="s">
        <v>29</v>
      </c>
      <c r="B21" s="1">
        <v>4303183.2</v>
      </c>
      <c r="C21" s="1">
        <v>2024712.5</v>
      </c>
      <c r="D21" s="1"/>
      <c r="E21" s="1">
        <v>3572842.18</v>
      </c>
      <c r="F21" s="1">
        <v>109194</v>
      </c>
      <c r="G21" s="1">
        <v>65528.28</v>
      </c>
      <c r="H21" s="1">
        <v>221197.96</v>
      </c>
      <c r="I21" s="1">
        <v>52338.81</v>
      </c>
      <c r="J21" s="1">
        <v>76958.460000000006</v>
      </c>
      <c r="K21" s="1">
        <v>2203317.0499999998</v>
      </c>
      <c r="L21" s="4">
        <f>SUM(E21:K21)</f>
        <v>6301376.7400000002</v>
      </c>
      <c r="M21" s="1">
        <v>169000</v>
      </c>
      <c r="N21" s="6"/>
      <c r="O21" s="1">
        <v>24415.8</v>
      </c>
      <c r="P21" s="1">
        <v>90929.59</v>
      </c>
      <c r="Q21" s="1"/>
      <c r="R21" s="1"/>
      <c r="S21" s="1">
        <v>186644.2</v>
      </c>
      <c r="T21" s="1">
        <v>779.14</v>
      </c>
      <c r="U21" s="3">
        <f>SUM(O21:T21)</f>
        <v>302768.73000000004</v>
      </c>
      <c r="V21" s="1">
        <f>L21-SUM(B21:D21)</f>
        <v>-26518.959999999963</v>
      </c>
      <c r="W21" s="1">
        <f>L21-U21-SUM(B21:D21)</f>
        <v>-329287.69000000041</v>
      </c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267800</v>
      </c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v>3000</v>
      </c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6">
        <v>50000</v>
      </c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6">
        <v>22659</v>
      </c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6">
        <v>158000</v>
      </c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6">
        <v>50000</v>
      </c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6">
        <v>22659</v>
      </c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6">
        <v>158000</v>
      </c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N30" s="5"/>
    </row>
    <row r="31" spans="1:26">
      <c r="N31" s="5"/>
    </row>
    <row r="32" spans="1:26">
      <c r="N32" s="5"/>
    </row>
    <row r="33" spans="14:14">
      <c r="N33" s="5"/>
    </row>
  </sheetData>
  <mergeCells count="7">
    <mergeCell ref="B1:D1"/>
    <mergeCell ref="V1:W1"/>
    <mergeCell ref="E1:L1"/>
    <mergeCell ref="G2:H2"/>
    <mergeCell ref="P2:Q2"/>
    <mergeCell ref="O1:U1"/>
    <mergeCell ref="M2:N2"/>
  </mergeCells>
  <phoneticPr fontId="1" type="noConversion"/>
  <pageMargins left="0.7" right="0.7" top="0.75" bottom="0.75" header="0.3" footer="0.3"/>
  <pageSetup paperSize="9" orientation="portrait"/>
  <ignoredErrors>
    <ignoredError sqref="U3:W3 V5:W5 V7:W7 V9:W9 V11:W11 V13:W13 V15:W15 V17:W17 V19:W19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8月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2018-06-04T03:45:06Z</dcterms:modified>
</cp:coreProperties>
</file>