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核心假设" sheetId="1" r:id="rId1"/>
    <sheet name="模型A (按年分期)" sheetId="2" r:id="rId2"/>
    <sheet name="模型B (按月分期)" sheetId="3" r:id="rId3"/>
  </sheets>
  <calcPr calcId="152511"/>
</workbook>
</file>

<file path=xl/calcChain.xml><?xml version="1.0" encoding="utf-8"?>
<calcChain xmlns="http://schemas.openxmlformats.org/spreadsheetml/2006/main">
  <c r="R28" i="3" l="1"/>
  <c r="B27" i="3"/>
  <c r="C25" i="3"/>
  <c r="B25" i="3"/>
  <c r="V15" i="3"/>
  <c r="S15" i="3"/>
  <c r="T15" i="3" s="1"/>
  <c r="U15" i="3" s="1"/>
  <c r="W15" i="3" s="1"/>
  <c r="X15" i="3" s="1"/>
  <c r="Y15" i="3" s="1"/>
  <c r="Z15" i="3" s="1"/>
  <c r="AA15" i="3" s="1"/>
  <c r="AB15" i="3" s="1"/>
  <c r="AC15" i="3" s="1"/>
  <c r="AD15" i="3" s="1"/>
  <c r="AE15" i="3" s="1"/>
  <c r="AF15" i="3" s="1"/>
  <c r="AG15" i="3" s="1"/>
  <c r="AH15" i="3" s="1"/>
  <c r="AI15" i="3" s="1"/>
  <c r="AJ15" i="3" s="1"/>
  <c r="AK15" i="3" s="1"/>
  <c r="AL15" i="3" s="1"/>
  <c r="AM15" i="3" s="1"/>
  <c r="AN15" i="3" s="1"/>
  <c r="AO15" i="3" s="1"/>
  <c r="AP15" i="3" s="1"/>
  <c r="AQ15" i="3" s="1"/>
  <c r="R15" i="3"/>
  <c r="N15" i="3"/>
  <c r="O15" i="3" s="1"/>
  <c r="P15" i="3" s="1"/>
  <c r="Q15" i="3" s="1"/>
  <c r="J15" i="3"/>
  <c r="K15" i="3" s="1"/>
  <c r="L15" i="3" s="1"/>
  <c r="M15" i="3" s="1"/>
  <c r="E15" i="3"/>
  <c r="F15" i="3" s="1"/>
  <c r="G15" i="3" s="1"/>
  <c r="H15" i="3" s="1"/>
  <c r="I15" i="3" s="1"/>
  <c r="D15" i="3"/>
  <c r="C15" i="3"/>
  <c r="B15" i="3"/>
  <c r="AQ14" i="3"/>
  <c r="AI14" i="3"/>
  <c r="AC14" i="3"/>
  <c r="AD14" i="3" s="1"/>
  <c r="AB14" i="3"/>
  <c r="AA14" i="3"/>
  <c r="Z14" i="3"/>
  <c r="Y14" i="3"/>
  <c r="N14" i="3"/>
  <c r="U14" i="3"/>
  <c r="O14" i="3"/>
  <c r="P14" i="3" s="1"/>
  <c r="Q14" i="3" s="1"/>
  <c r="R14" i="3" s="1"/>
  <c r="S14" i="3" s="1"/>
  <c r="T14" i="3" s="1"/>
  <c r="V14" i="3" s="1"/>
  <c r="W14" i="3" s="1"/>
  <c r="M14" i="3"/>
  <c r="F14" i="3"/>
  <c r="G14" i="3"/>
  <c r="E14" i="3"/>
  <c r="C14" i="3"/>
  <c r="D14" i="3"/>
  <c r="B14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AA25" i="3"/>
  <c r="E20" i="3"/>
  <c r="F20" i="3" s="1"/>
  <c r="G20" i="3" s="1"/>
  <c r="H20" i="3" s="1"/>
  <c r="I20" i="3" s="1"/>
  <c r="J20" i="3" s="1"/>
  <c r="K20" i="3" s="1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D20" i="3" s="1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G22" i="3" s="1"/>
  <c r="F17" i="3"/>
  <c r="F22" i="3" s="1"/>
  <c r="E17" i="3"/>
  <c r="D17" i="3"/>
  <c r="C17" i="3"/>
  <c r="C22" i="3" s="1"/>
  <c r="B17" i="3"/>
  <c r="B22" i="3" s="1"/>
  <c r="AC25" i="3"/>
  <c r="AB25" i="3"/>
  <c r="Z25" i="3"/>
  <c r="G12" i="3"/>
  <c r="F12" i="3"/>
  <c r="E12" i="3"/>
  <c r="D12" i="3"/>
  <c r="C12" i="3"/>
  <c r="B12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C9" i="3"/>
  <c r="D9" i="3" s="1"/>
  <c r="W8" i="3"/>
  <c r="V8" i="3"/>
  <c r="U8" i="3"/>
  <c r="T8" i="3"/>
  <c r="S8" i="3"/>
  <c r="R8" i="3"/>
  <c r="Q8" i="3"/>
  <c r="P8" i="3"/>
  <c r="O8" i="3"/>
  <c r="N8" i="3"/>
  <c r="N25" i="3" s="1"/>
  <c r="M8" i="3"/>
  <c r="L8" i="3"/>
  <c r="K8" i="3"/>
  <c r="J8" i="3"/>
  <c r="I8" i="3"/>
  <c r="H8" i="3"/>
  <c r="G8" i="3"/>
  <c r="F8" i="3"/>
  <c r="F25" i="3" s="1"/>
  <c r="E8" i="3"/>
  <c r="D8" i="3"/>
  <c r="D25" i="3" s="1"/>
  <c r="C8" i="3"/>
  <c r="B8" i="3"/>
  <c r="H6" i="3"/>
  <c r="G6" i="3"/>
  <c r="F6" i="3"/>
  <c r="E6" i="3"/>
  <c r="D6" i="3"/>
  <c r="C6" i="3"/>
  <c r="B6" i="3"/>
  <c r="B9" i="3" s="1"/>
  <c r="I3" i="3"/>
  <c r="H3" i="3"/>
  <c r="H12" i="3" s="1"/>
  <c r="AD25" i="3" l="1"/>
  <c r="AE14" i="3"/>
  <c r="W25" i="3"/>
  <c r="X14" i="3"/>
  <c r="Q25" i="3"/>
  <c r="U25" i="3"/>
  <c r="R25" i="3"/>
  <c r="V25" i="3"/>
  <c r="O25" i="3"/>
  <c r="S25" i="3"/>
  <c r="G25" i="3"/>
  <c r="H14" i="3"/>
  <c r="I14" i="3" s="1"/>
  <c r="J14" i="3" s="1"/>
  <c r="K14" i="3" s="1"/>
  <c r="F27" i="3"/>
  <c r="F35" i="3" s="1"/>
  <c r="J25" i="3"/>
  <c r="H25" i="3"/>
  <c r="I25" i="3"/>
  <c r="G27" i="3"/>
  <c r="E25" i="3"/>
  <c r="C27" i="3"/>
  <c r="L20" i="3"/>
  <c r="M20" i="3" s="1"/>
  <c r="N20" i="3" s="1"/>
  <c r="O20" i="3" s="1"/>
  <c r="P20" i="3" s="1"/>
  <c r="Q20" i="3" s="1"/>
  <c r="R20" i="3" s="1"/>
  <c r="S20" i="3" s="1"/>
  <c r="T20" i="3" s="1"/>
  <c r="U20" i="3" s="1"/>
  <c r="V20" i="3" s="1"/>
  <c r="K22" i="3"/>
  <c r="O22" i="3"/>
  <c r="O27" i="3" s="1"/>
  <c r="S22" i="3"/>
  <c r="I12" i="3"/>
  <c r="J3" i="3"/>
  <c r="I6" i="3"/>
  <c r="E9" i="3"/>
  <c r="F9" i="3" s="1"/>
  <c r="G9" i="3" s="1"/>
  <c r="H9" i="3" s="1"/>
  <c r="I9" i="3" s="1"/>
  <c r="J9" i="3" s="1"/>
  <c r="K9" i="3" s="1"/>
  <c r="L9" i="3" s="1"/>
  <c r="M9" i="3" s="1"/>
  <c r="N9" i="3" s="1"/>
  <c r="O9" i="3" s="1"/>
  <c r="P9" i="3" s="1"/>
  <c r="Q9" i="3" s="1"/>
  <c r="R9" i="3" s="1"/>
  <c r="S9" i="3" s="1"/>
  <c r="T9" i="3" s="1"/>
  <c r="U9" i="3" s="1"/>
  <c r="V9" i="3" s="1"/>
  <c r="W9" i="3" s="1"/>
  <c r="D22" i="3"/>
  <c r="D27" i="3" s="1"/>
  <c r="D35" i="3" s="1"/>
  <c r="H22" i="3"/>
  <c r="H27" i="3" s="1"/>
  <c r="H35" i="3" s="1"/>
  <c r="L22" i="3"/>
  <c r="P22" i="3"/>
  <c r="B23" i="3"/>
  <c r="C23" i="3" s="1"/>
  <c r="J22" i="3"/>
  <c r="J27" i="3" s="1"/>
  <c r="J35" i="3" s="1"/>
  <c r="N22" i="3"/>
  <c r="N27" i="3" s="1"/>
  <c r="N35" i="3" s="1"/>
  <c r="R22" i="3"/>
  <c r="R27" i="3" s="1"/>
  <c r="R35" i="3" s="1"/>
  <c r="T22" i="3"/>
  <c r="C35" i="3"/>
  <c r="C36" i="3" s="1"/>
  <c r="G35" i="3"/>
  <c r="O35" i="3"/>
  <c r="P25" i="3"/>
  <c r="T25" i="3"/>
  <c r="E22" i="3"/>
  <c r="E27" i="3" s="1"/>
  <c r="E35" i="3" s="1"/>
  <c r="I22" i="3"/>
  <c r="M22" i="3"/>
  <c r="Q22" i="3"/>
  <c r="Q27" i="3" s="1"/>
  <c r="Q35" i="3" s="1"/>
  <c r="U22" i="3"/>
  <c r="U27" i="3" s="1"/>
  <c r="C36" i="2"/>
  <c r="C35" i="2"/>
  <c r="B35" i="2"/>
  <c r="D29" i="2"/>
  <c r="D35" i="2" s="1"/>
  <c r="D36" i="2" s="1"/>
  <c r="E36" i="2" s="1"/>
  <c r="E29" i="2"/>
  <c r="E35" i="2" s="1"/>
  <c r="F29" i="2"/>
  <c r="F35" i="2" s="1"/>
  <c r="G29" i="2"/>
  <c r="G35" i="2" s="1"/>
  <c r="H29" i="2"/>
  <c r="H35" i="2" s="1"/>
  <c r="I29" i="2"/>
  <c r="I35" i="2" s="1"/>
  <c r="J29" i="2"/>
  <c r="J35" i="2" s="1"/>
  <c r="K29" i="2"/>
  <c r="K35" i="2" s="1"/>
  <c r="L29" i="2"/>
  <c r="L35" i="2" s="1"/>
  <c r="M29" i="2"/>
  <c r="M35" i="2" s="1"/>
  <c r="N29" i="2"/>
  <c r="N35" i="2" s="1"/>
  <c r="O29" i="2"/>
  <c r="O35" i="2" s="1"/>
  <c r="P29" i="2"/>
  <c r="P35" i="2" s="1"/>
  <c r="Q29" i="2"/>
  <c r="Q35" i="2" s="1"/>
  <c r="R29" i="2"/>
  <c r="R35" i="2" s="1"/>
  <c r="S29" i="2"/>
  <c r="S35" i="2" s="1"/>
  <c r="T29" i="2"/>
  <c r="T35" i="2" s="1"/>
  <c r="C29" i="2"/>
  <c r="B29" i="2"/>
  <c r="AE25" i="3" l="1"/>
  <c r="AF14" i="3"/>
  <c r="S27" i="3"/>
  <c r="S35" i="3" s="1"/>
  <c r="X25" i="3"/>
  <c r="Y25" i="3"/>
  <c r="T27" i="3"/>
  <c r="T35" i="3" s="1"/>
  <c r="K25" i="3"/>
  <c r="K27" i="3" s="1"/>
  <c r="K35" i="3" s="1"/>
  <c r="L14" i="3"/>
  <c r="I27" i="3"/>
  <c r="I35" i="3" s="1"/>
  <c r="D36" i="3"/>
  <c r="E36" i="3" s="1"/>
  <c r="F36" i="3" s="1"/>
  <c r="G36" i="3" s="1"/>
  <c r="H36" i="3" s="1"/>
  <c r="I36" i="3" s="1"/>
  <c r="J36" i="3" s="1"/>
  <c r="P27" i="3"/>
  <c r="P35" i="3" s="1"/>
  <c r="D23" i="3"/>
  <c r="E23" i="3" s="1"/>
  <c r="F23" i="3" s="1"/>
  <c r="G23" i="3" s="1"/>
  <c r="H23" i="3" s="1"/>
  <c r="I23" i="3" s="1"/>
  <c r="J23" i="3" s="1"/>
  <c r="K23" i="3" s="1"/>
  <c r="L23" i="3" s="1"/>
  <c r="M23" i="3" s="1"/>
  <c r="N23" i="3" s="1"/>
  <c r="O23" i="3" s="1"/>
  <c r="P23" i="3" s="1"/>
  <c r="Q23" i="3" s="1"/>
  <c r="R23" i="3" s="1"/>
  <c r="S23" i="3" s="1"/>
  <c r="T23" i="3" s="1"/>
  <c r="U23" i="3" s="1"/>
  <c r="V23" i="3" s="1"/>
  <c r="B28" i="3"/>
  <c r="C28" i="3" s="1"/>
  <c r="D28" i="3" s="1"/>
  <c r="E28" i="3" s="1"/>
  <c r="F28" i="3" s="1"/>
  <c r="G28" i="3" s="1"/>
  <c r="H28" i="3" s="1"/>
  <c r="I28" i="3" s="1"/>
  <c r="J28" i="3" s="1"/>
  <c r="B35" i="3"/>
  <c r="J12" i="3"/>
  <c r="J6" i="3"/>
  <c r="K3" i="3"/>
  <c r="V22" i="3"/>
  <c r="V27" i="3" s="1"/>
  <c r="W20" i="3"/>
  <c r="F36" i="2"/>
  <c r="G36" i="2" s="1"/>
  <c r="H36" i="2" s="1"/>
  <c r="I36" i="2" s="1"/>
  <c r="J36" i="2" s="1"/>
  <c r="K36" i="2" s="1"/>
  <c r="L36" i="2" s="1"/>
  <c r="M36" i="2" s="1"/>
  <c r="N36" i="2" s="1"/>
  <c r="O36" i="2" s="1"/>
  <c r="P36" i="2" s="1"/>
  <c r="Q36" i="2" s="1"/>
  <c r="R36" i="2" s="1"/>
  <c r="S36" i="2" s="1"/>
  <c r="T36" i="2" s="1"/>
  <c r="AG14" i="2"/>
  <c r="AG25" i="2" s="1"/>
  <c r="AH14" i="2"/>
  <c r="AA14" i="2"/>
  <c r="AB14" i="2"/>
  <c r="AC14" i="2"/>
  <c r="AC25" i="2" s="1"/>
  <c r="AD14" i="2"/>
  <c r="AE14" i="2"/>
  <c r="AF14" i="2"/>
  <c r="AI14" i="2"/>
  <c r="AI25" i="2" s="1"/>
  <c r="AJ14" i="2"/>
  <c r="AK14" i="2"/>
  <c r="AL14" i="2"/>
  <c r="AM14" i="2"/>
  <c r="AM25" i="2" s="1"/>
  <c r="AN14" i="2"/>
  <c r="AO14" i="2"/>
  <c r="AP14" i="2"/>
  <c r="AQ14" i="2"/>
  <c r="AQ25" i="2" s="1"/>
  <c r="AH25" i="2"/>
  <c r="AJ25" i="2"/>
  <c r="AK25" i="2"/>
  <c r="AL25" i="2"/>
  <c r="AN25" i="2"/>
  <c r="AO25" i="2"/>
  <c r="AP25" i="2"/>
  <c r="AF25" i="2"/>
  <c r="Y14" i="2"/>
  <c r="X14" i="2"/>
  <c r="X25" i="2" s="1"/>
  <c r="W14" i="2"/>
  <c r="AD25" i="2"/>
  <c r="Z14" i="2"/>
  <c r="T14" i="2"/>
  <c r="P14" i="2"/>
  <c r="O14" i="2"/>
  <c r="N14" i="2"/>
  <c r="M14" i="2"/>
  <c r="F25" i="2"/>
  <c r="J25" i="2"/>
  <c r="N25" i="2"/>
  <c r="V25" i="2"/>
  <c r="Y25" i="2"/>
  <c r="Z25" i="2"/>
  <c r="AA25" i="2"/>
  <c r="AB25" i="2"/>
  <c r="AE25" i="2"/>
  <c r="E19" i="2"/>
  <c r="N19" i="2"/>
  <c r="O19" i="2"/>
  <c r="P19" i="2"/>
  <c r="Q19" i="2"/>
  <c r="R19" i="2"/>
  <c r="S19" i="2"/>
  <c r="T19" i="2"/>
  <c r="U19" i="2"/>
  <c r="H19" i="2"/>
  <c r="I19" i="2"/>
  <c r="J19" i="2"/>
  <c r="K19" i="2"/>
  <c r="L19" i="2"/>
  <c r="M19" i="2"/>
  <c r="D19" i="2"/>
  <c r="G19" i="2"/>
  <c r="F19" i="2"/>
  <c r="C19" i="2"/>
  <c r="D20" i="2" s="1"/>
  <c r="E20" i="2" s="1"/>
  <c r="F20" i="2" s="1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E18" i="2"/>
  <c r="D18" i="2"/>
  <c r="C18" i="2"/>
  <c r="B18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D17" i="2"/>
  <c r="C17" i="2"/>
  <c r="C22" i="2" s="1"/>
  <c r="B17" i="2"/>
  <c r="Q14" i="2"/>
  <c r="R14" i="2"/>
  <c r="R25" i="2" s="1"/>
  <c r="S14" i="2"/>
  <c r="U14" i="2"/>
  <c r="V14" i="2"/>
  <c r="M15" i="2"/>
  <c r="E12" i="2"/>
  <c r="F12" i="2"/>
  <c r="G12" i="2"/>
  <c r="W12" i="2"/>
  <c r="D12" i="2"/>
  <c r="C12" i="2"/>
  <c r="B12" i="2"/>
  <c r="B9" i="2"/>
  <c r="C9" i="2" s="1"/>
  <c r="D9" i="2" s="1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D11" i="2"/>
  <c r="B11" i="2"/>
  <c r="C11" i="2"/>
  <c r="O8" i="2"/>
  <c r="O25" i="2" s="1"/>
  <c r="P8" i="2"/>
  <c r="P25" i="2" s="1"/>
  <c r="Q8" i="2"/>
  <c r="Q25" i="2" s="1"/>
  <c r="R8" i="2"/>
  <c r="S8" i="2"/>
  <c r="S25" i="2" s="1"/>
  <c r="T8" i="2"/>
  <c r="T25" i="2" s="1"/>
  <c r="U8" i="2"/>
  <c r="U25" i="2" s="1"/>
  <c r="V8" i="2"/>
  <c r="W8" i="2"/>
  <c r="W25" i="2" s="1"/>
  <c r="E8" i="2"/>
  <c r="E25" i="2" s="1"/>
  <c r="F8" i="2"/>
  <c r="G8" i="2"/>
  <c r="G25" i="2" s="1"/>
  <c r="H8" i="2"/>
  <c r="H25" i="2" s="1"/>
  <c r="I8" i="2"/>
  <c r="I25" i="2" s="1"/>
  <c r="J8" i="2"/>
  <c r="K8" i="2"/>
  <c r="K25" i="2" s="1"/>
  <c r="L8" i="2"/>
  <c r="L25" i="2" s="1"/>
  <c r="M8" i="2"/>
  <c r="M25" i="2" s="1"/>
  <c r="N8" i="2"/>
  <c r="D8" i="2"/>
  <c r="D25" i="2" s="1"/>
  <c r="C8" i="2"/>
  <c r="C25" i="2" s="1"/>
  <c r="B8" i="2"/>
  <c r="B25" i="2" s="1"/>
  <c r="F6" i="2"/>
  <c r="G6" i="2"/>
  <c r="D6" i="2"/>
  <c r="E6" i="2"/>
  <c r="C6" i="2"/>
  <c r="B6" i="2"/>
  <c r="H3" i="2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W6" i="2" s="1"/>
  <c r="AG14" i="3" l="1"/>
  <c r="AF25" i="3"/>
  <c r="L25" i="3"/>
  <c r="L27" i="3" s="1"/>
  <c r="L35" i="3" s="1"/>
  <c r="K36" i="3"/>
  <c r="L36" i="3" s="1"/>
  <c r="K28" i="3"/>
  <c r="L28" i="3" s="1"/>
  <c r="X20" i="3"/>
  <c r="W22" i="3"/>
  <c r="W27" i="3" s="1"/>
  <c r="L3" i="3"/>
  <c r="K12" i="3"/>
  <c r="K6" i="3"/>
  <c r="C27" i="2"/>
  <c r="B22" i="2"/>
  <c r="G20" i="2"/>
  <c r="H20" i="2" s="1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U22" i="2" s="1"/>
  <c r="U27" i="2" s="1"/>
  <c r="J6" i="2"/>
  <c r="S12" i="2"/>
  <c r="E9" i="2"/>
  <c r="F9" i="2" s="1"/>
  <c r="G9" i="2" s="1"/>
  <c r="H9" i="2" s="1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E22" i="2"/>
  <c r="E27" i="2" s="1"/>
  <c r="N6" i="2"/>
  <c r="O12" i="2"/>
  <c r="S6" i="2"/>
  <c r="K12" i="2"/>
  <c r="N15" i="2"/>
  <c r="O15" i="2" s="1"/>
  <c r="P15" i="2" s="1"/>
  <c r="D22" i="2"/>
  <c r="D27" i="2" s="1"/>
  <c r="P22" i="2"/>
  <c r="P27" i="2" s="1"/>
  <c r="L22" i="2"/>
  <c r="L27" i="2" s="1"/>
  <c r="H22" i="2"/>
  <c r="H27" i="2" s="1"/>
  <c r="T22" i="2"/>
  <c r="T27" i="2" s="1"/>
  <c r="Q6" i="2"/>
  <c r="M6" i="2"/>
  <c r="R12" i="2"/>
  <c r="N12" i="2"/>
  <c r="Q15" i="2"/>
  <c r="R15" i="2" s="1"/>
  <c r="S15" i="2" s="1"/>
  <c r="T15" i="2" s="1"/>
  <c r="U15" i="2" s="1"/>
  <c r="V15" i="2" s="1"/>
  <c r="W15" i="2" s="1"/>
  <c r="X15" i="2" s="1"/>
  <c r="Y15" i="2" s="1"/>
  <c r="Z15" i="2" s="1"/>
  <c r="I6" i="2"/>
  <c r="L6" i="2"/>
  <c r="P6" i="2"/>
  <c r="R6" i="2"/>
  <c r="V6" i="2"/>
  <c r="U12" i="2"/>
  <c r="Q12" i="2"/>
  <c r="M12" i="2"/>
  <c r="I12" i="2"/>
  <c r="S22" i="2"/>
  <c r="S27" i="2" s="1"/>
  <c r="O22" i="2"/>
  <c r="O27" i="2" s="1"/>
  <c r="K22" i="2"/>
  <c r="K27" i="2" s="1"/>
  <c r="G22" i="2"/>
  <c r="G27" i="2" s="1"/>
  <c r="Q22" i="2"/>
  <c r="Q27" i="2" s="1"/>
  <c r="M22" i="2"/>
  <c r="M27" i="2" s="1"/>
  <c r="I22" i="2"/>
  <c r="I27" i="2" s="1"/>
  <c r="V12" i="2"/>
  <c r="J12" i="2"/>
  <c r="H6" i="2"/>
  <c r="K6" i="2"/>
  <c r="O6" i="2"/>
  <c r="T6" i="2"/>
  <c r="U6" i="2"/>
  <c r="T12" i="2"/>
  <c r="P12" i="2"/>
  <c r="L12" i="2"/>
  <c r="H12" i="2"/>
  <c r="R22" i="2"/>
  <c r="R27" i="2" s="1"/>
  <c r="N22" i="2"/>
  <c r="N27" i="2" s="1"/>
  <c r="J22" i="2"/>
  <c r="J27" i="2" s="1"/>
  <c r="F22" i="2"/>
  <c r="F27" i="2" s="1"/>
  <c r="AH14" i="3" l="1"/>
  <c r="AG25" i="3"/>
  <c r="M28" i="3"/>
  <c r="N28" i="3" s="1"/>
  <c r="O28" i="3" s="1"/>
  <c r="P28" i="3" s="1"/>
  <c r="Q28" i="3" s="1"/>
  <c r="S28" i="3" s="1"/>
  <c r="T28" i="3" s="1"/>
  <c r="U28" i="3" s="1"/>
  <c r="V28" i="3" s="1"/>
  <c r="W28" i="3" s="1"/>
  <c r="M25" i="3"/>
  <c r="M27" i="3" s="1"/>
  <c r="M35" i="3" s="1"/>
  <c r="M36" i="3" s="1"/>
  <c r="N36" i="3" s="1"/>
  <c r="O36" i="3" s="1"/>
  <c r="P36" i="3" s="1"/>
  <c r="Q36" i="3" s="1"/>
  <c r="R36" i="3" s="1"/>
  <c r="S36" i="3" s="1"/>
  <c r="T36" i="3" s="1"/>
  <c r="W23" i="3"/>
  <c r="X22" i="3"/>
  <c r="X27" i="3" s="1"/>
  <c r="Y20" i="3"/>
  <c r="L12" i="3"/>
  <c r="L6" i="3"/>
  <c r="M3" i="3"/>
  <c r="AA15" i="2"/>
  <c r="AB15" i="2" s="1"/>
  <c r="AC15" i="2" s="1"/>
  <c r="AD15" i="2" s="1"/>
  <c r="AE15" i="2" s="1"/>
  <c r="AF15" i="2" s="1"/>
  <c r="AG15" i="2" s="1"/>
  <c r="AH15" i="2" s="1"/>
  <c r="AI15" i="2" s="1"/>
  <c r="AJ15" i="2" s="1"/>
  <c r="AK15" i="2" s="1"/>
  <c r="B23" i="2"/>
  <c r="C23" i="2" s="1"/>
  <c r="D23" i="2" s="1"/>
  <c r="E23" i="2" s="1"/>
  <c r="F23" i="2" s="1"/>
  <c r="G23" i="2" s="1"/>
  <c r="H23" i="2" s="1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B27" i="2"/>
  <c r="B28" i="2" s="1"/>
  <c r="C28" i="2" s="1"/>
  <c r="D28" i="2" s="1"/>
  <c r="E28" i="2" s="1"/>
  <c r="F28" i="2" s="1"/>
  <c r="G28" i="2" s="1"/>
  <c r="H28" i="2" s="1"/>
  <c r="I28" i="2" s="1"/>
  <c r="J28" i="2" s="1"/>
  <c r="K28" i="2" s="1"/>
  <c r="L28" i="2" s="1"/>
  <c r="M28" i="2" s="1"/>
  <c r="N28" i="2" s="1"/>
  <c r="O28" i="2" s="1"/>
  <c r="P28" i="2" s="1"/>
  <c r="Q28" i="2" s="1"/>
  <c r="R28" i="2" s="1"/>
  <c r="S28" i="2" s="1"/>
  <c r="T28" i="2" s="1"/>
  <c r="U28" i="2" s="1"/>
  <c r="V28" i="2" s="1"/>
  <c r="V20" i="2"/>
  <c r="W20" i="2"/>
  <c r="V22" i="2"/>
  <c r="V27" i="2" s="1"/>
  <c r="AH25" i="3" l="1"/>
  <c r="X28" i="3"/>
  <c r="X23" i="3"/>
  <c r="Y22" i="3"/>
  <c r="Y27" i="3" s="1"/>
  <c r="Y28" i="3" s="1"/>
  <c r="Z20" i="3"/>
  <c r="M12" i="3"/>
  <c r="N3" i="3"/>
  <c r="M6" i="3"/>
  <c r="AL15" i="2"/>
  <c r="AM15" i="2" s="1"/>
  <c r="AN15" i="2" s="1"/>
  <c r="AO15" i="2" s="1"/>
  <c r="AP15" i="2" s="1"/>
  <c r="AQ15" i="2" s="1"/>
  <c r="V23" i="2"/>
  <c r="X20" i="2"/>
  <c r="W22" i="2"/>
  <c r="AI25" i="3" l="1"/>
  <c r="AJ14" i="3"/>
  <c r="Y23" i="3"/>
  <c r="Z22" i="3"/>
  <c r="Z27" i="3" s="1"/>
  <c r="Z28" i="3" s="1"/>
  <c r="AA20" i="3"/>
  <c r="N12" i="3"/>
  <c r="N6" i="3"/>
  <c r="O3" i="3"/>
  <c r="W23" i="2"/>
  <c r="W27" i="2"/>
  <c r="W28" i="2" s="1"/>
  <c r="Y20" i="2"/>
  <c r="X22" i="2"/>
  <c r="AK14" i="3" l="1"/>
  <c r="AJ25" i="3"/>
  <c r="Z23" i="3"/>
  <c r="AB20" i="3"/>
  <c r="AA22" i="3"/>
  <c r="AA27" i="3" s="1"/>
  <c r="AA28" i="3" s="1"/>
  <c r="P3" i="3"/>
  <c r="O12" i="3"/>
  <c r="O6" i="3"/>
  <c r="X23" i="2"/>
  <c r="X27" i="2"/>
  <c r="X28" i="2"/>
  <c r="Z20" i="2"/>
  <c r="Y22" i="2"/>
  <c r="AK25" i="3" l="1"/>
  <c r="AL14" i="3"/>
  <c r="AA23" i="3"/>
  <c r="AB22" i="3"/>
  <c r="AB27" i="3" s="1"/>
  <c r="AB28" i="3" s="1"/>
  <c r="AC20" i="3"/>
  <c r="P12" i="3"/>
  <c r="P6" i="3"/>
  <c r="Q3" i="3"/>
  <c r="Y23" i="2"/>
  <c r="Y27" i="2"/>
  <c r="Y28" i="2" s="1"/>
  <c r="AA20" i="2"/>
  <c r="Z22" i="2"/>
  <c r="AL25" i="3" l="1"/>
  <c r="AM14" i="3"/>
  <c r="AC22" i="3"/>
  <c r="AC27" i="3" s="1"/>
  <c r="AC28" i="3" s="1"/>
  <c r="AD20" i="3"/>
  <c r="Q12" i="3"/>
  <c r="R3" i="3"/>
  <c r="Q6" i="3"/>
  <c r="AB23" i="3"/>
  <c r="AC23" i="3" s="1"/>
  <c r="Z23" i="2"/>
  <c r="Z27" i="2"/>
  <c r="Z28" i="2" s="1"/>
  <c r="AB20" i="2"/>
  <c r="AA22" i="2"/>
  <c r="AM25" i="3" l="1"/>
  <c r="AN14" i="3"/>
  <c r="AD22" i="3"/>
  <c r="AD27" i="3" s="1"/>
  <c r="AD28" i="3" s="1"/>
  <c r="AE20" i="3"/>
  <c r="R12" i="3"/>
  <c r="R6" i="3"/>
  <c r="S3" i="3"/>
  <c r="AA23" i="2"/>
  <c r="AA27" i="2"/>
  <c r="AA28" i="2" s="1"/>
  <c r="AC20" i="2"/>
  <c r="AB22" i="2"/>
  <c r="AO14" i="3" l="1"/>
  <c r="AN25" i="3"/>
  <c r="AF20" i="3"/>
  <c r="AE22" i="3"/>
  <c r="AE27" i="3" s="1"/>
  <c r="AE28" i="3" s="1"/>
  <c r="AD23" i="3"/>
  <c r="AE23" i="3" s="1"/>
  <c r="S12" i="3"/>
  <c r="T3" i="3"/>
  <c r="S6" i="3"/>
  <c r="AB23" i="2"/>
  <c r="AB27" i="2"/>
  <c r="AB28" i="2" s="1"/>
  <c r="AD20" i="2"/>
  <c r="AC22" i="2"/>
  <c r="AP14" i="3" l="1"/>
  <c r="AO25" i="3"/>
  <c r="T12" i="3"/>
  <c r="T6" i="3"/>
  <c r="U3" i="3"/>
  <c r="AF22" i="3"/>
  <c r="AF27" i="3" s="1"/>
  <c r="AF28" i="3" s="1"/>
  <c r="AG20" i="3"/>
  <c r="AC23" i="2"/>
  <c r="AC27" i="2"/>
  <c r="AC28" i="2" s="1"/>
  <c r="AE20" i="2"/>
  <c r="AD22" i="2"/>
  <c r="AP25" i="3" l="1"/>
  <c r="AQ25" i="3"/>
  <c r="U12" i="3"/>
  <c r="V3" i="3"/>
  <c r="U6" i="3"/>
  <c r="AG22" i="3"/>
  <c r="AG27" i="3" s="1"/>
  <c r="AG28" i="3" s="1"/>
  <c r="AH20" i="3"/>
  <c r="AF23" i="3"/>
  <c r="AG23" i="3" s="1"/>
  <c r="AD23" i="2"/>
  <c r="AE23" i="2" s="1"/>
  <c r="AD27" i="2"/>
  <c r="AD28" i="2" s="1"/>
  <c r="AE28" i="2" s="1"/>
  <c r="AF20" i="2"/>
  <c r="AE22" i="2"/>
  <c r="AE27" i="2" s="1"/>
  <c r="V12" i="3" l="1"/>
  <c r="V6" i="3"/>
  <c r="W3" i="3"/>
  <c r="AH22" i="3"/>
  <c r="AH27" i="3" s="1"/>
  <c r="AH28" i="3" s="1"/>
  <c r="AI20" i="3"/>
  <c r="AF22" i="2"/>
  <c r="AF27" i="2" s="1"/>
  <c r="AF28" i="2" s="1"/>
  <c r="AG20" i="2"/>
  <c r="AF23" i="2"/>
  <c r="AJ20" i="3" l="1"/>
  <c r="AI22" i="3"/>
  <c r="AI27" i="3" s="1"/>
  <c r="AI28" i="3" s="1"/>
  <c r="AH23" i="3"/>
  <c r="AI23" i="3" s="1"/>
  <c r="W12" i="3"/>
  <c r="W6" i="3"/>
  <c r="AH20" i="2"/>
  <c r="AG22" i="2"/>
  <c r="AG27" i="2" s="1"/>
  <c r="AG28" i="2" s="1"/>
  <c r="AJ23" i="3" l="1"/>
  <c r="AJ22" i="3"/>
  <c r="AJ27" i="3" s="1"/>
  <c r="AJ28" i="3" s="1"/>
  <c r="AK20" i="3"/>
  <c r="AI20" i="2"/>
  <c r="AH22" i="2"/>
  <c r="AH27" i="2" s="1"/>
  <c r="AH28" i="2" s="1"/>
  <c r="AG23" i="2"/>
  <c r="AH23" i="2" s="1"/>
  <c r="AK22" i="3" l="1"/>
  <c r="AK27" i="3" s="1"/>
  <c r="AK28" i="3" s="1"/>
  <c r="AL20" i="3"/>
  <c r="AK23" i="3"/>
  <c r="AJ20" i="2"/>
  <c r="AI22" i="2"/>
  <c r="AI27" i="2" s="1"/>
  <c r="AI28" i="2" s="1"/>
  <c r="AL22" i="3" l="1"/>
  <c r="AL27" i="3" s="1"/>
  <c r="AL28" i="3" s="1"/>
  <c r="AM20" i="3"/>
  <c r="AK20" i="2"/>
  <c r="AJ22" i="2"/>
  <c r="AJ27" i="2" s="1"/>
  <c r="AJ28" i="2" s="1"/>
  <c r="AI23" i="2"/>
  <c r="AJ23" i="2" s="1"/>
  <c r="AN20" i="3" l="1"/>
  <c r="AM22" i="3"/>
  <c r="AM27" i="3" s="1"/>
  <c r="AM28" i="3" s="1"/>
  <c r="AL23" i="3"/>
  <c r="AL20" i="2"/>
  <c r="AK22" i="2"/>
  <c r="AK27" i="2" s="1"/>
  <c r="AK28" i="2" s="1"/>
  <c r="AM23" i="3" l="1"/>
  <c r="AN22" i="3"/>
  <c r="AN27" i="3" s="1"/>
  <c r="AN28" i="3" s="1"/>
  <c r="AO20" i="3"/>
  <c r="AM20" i="2"/>
  <c r="AL22" i="2"/>
  <c r="AL27" i="2" s="1"/>
  <c r="AL28" i="2" s="1"/>
  <c r="AK23" i="2"/>
  <c r="AL23" i="2" s="1"/>
  <c r="AO22" i="3" l="1"/>
  <c r="AO27" i="3" s="1"/>
  <c r="AO28" i="3" s="1"/>
  <c r="AP20" i="3"/>
  <c r="AN23" i="3"/>
  <c r="AO23" i="3" s="1"/>
  <c r="AN20" i="2"/>
  <c r="AM22" i="2"/>
  <c r="AM27" i="2" s="1"/>
  <c r="AM28" i="2" s="1"/>
  <c r="AP22" i="3" l="1"/>
  <c r="AP27" i="3" s="1"/>
  <c r="AP28" i="3" s="1"/>
  <c r="AQ20" i="3"/>
  <c r="AQ22" i="3" s="1"/>
  <c r="AQ27" i="3" s="1"/>
  <c r="AO20" i="2"/>
  <c r="AN22" i="2"/>
  <c r="AN27" i="2" s="1"/>
  <c r="AN28" i="2" s="1"/>
  <c r="AM23" i="2"/>
  <c r="AN23" i="2" s="1"/>
  <c r="AQ28" i="3" l="1"/>
  <c r="AP23" i="3"/>
  <c r="AQ23" i="3" s="1"/>
  <c r="AP20" i="2"/>
  <c r="AO22" i="2"/>
  <c r="AO27" i="2" s="1"/>
  <c r="AO28" i="2" s="1"/>
  <c r="AQ20" i="2" l="1"/>
  <c r="AQ22" i="2" s="1"/>
  <c r="AQ27" i="2" s="1"/>
  <c r="AP22" i="2"/>
  <c r="AP27" i="2" s="1"/>
  <c r="AP28" i="2" s="1"/>
  <c r="AQ28" i="2" s="1"/>
  <c r="AO23" i="2"/>
  <c r="AP23" i="2" s="1"/>
  <c r="AQ23" i="2" s="1"/>
</calcChain>
</file>

<file path=xl/sharedStrings.xml><?xml version="1.0" encoding="utf-8"?>
<sst xmlns="http://schemas.openxmlformats.org/spreadsheetml/2006/main" count="123" uniqueCount="94">
  <si>
    <r>
      <rPr>
        <b/>
        <sz val="11"/>
        <color theme="1"/>
        <rFont val="楷体"/>
        <family val="3"/>
        <charset val="134"/>
      </rPr>
      <t>一、单车金融</t>
    </r>
    <phoneticPr fontId="1" type="noConversion"/>
  </si>
  <si>
    <r>
      <rPr>
        <sz val="11"/>
        <color theme="1"/>
        <rFont val="楷体"/>
        <family val="3"/>
        <charset val="134"/>
      </rPr>
      <t>车辆成本：</t>
    </r>
    <r>
      <rPr>
        <sz val="11"/>
        <color theme="1"/>
        <rFont val="Times New Roman"/>
        <family val="1"/>
      </rPr>
      <t>36</t>
    </r>
    <r>
      <rPr>
        <sz val="11"/>
        <color theme="1"/>
        <rFont val="楷体"/>
        <family val="3"/>
        <charset val="134"/>
      </rPr>
      <t>万，首付</t>
    </r>
    <r>
      <rPr>
        <sz val="11"/>
        <color theme="1"/>
        <rFont val="Times New Roman"/>
        <family val="1"/>
      </rPr>
      <t>15</t>
    </r>
    <r>
      <rPr>
        <sz val="11"/>
        <color theme="1"/>
        <rFont val="楷体"/>
        <family val="3"/>
        <charset val="134"/>
      </rPr>
      <t>万。</t>
    </r>
    <phoneticPr fontId="1" type="noConversion"/>
  </si>
  <si>
    <r>
      <rPr>
        <sz val="11"/>
        <color theme="1"/>
        <rFont val="楷体"/>
        <family val="3"/>
        <charset val="134"/>
      </rPr>
      <t>两种分期方式：</t>
    </r>
    <phoneticPr fontId="1" type="noConversion"/>
  </si>
  <si>
    <r>
      <rPr>
        <i/>
        <sz val="11"/>
        <color theme="1"/>
        <rFont val="楷体"/>
        <family val="3"/>
        <charset val="134"/>
      </rPr>
      <t>模型</t>
    </r>
    <r>
      <rPr>
        <i/>
        <sz val="11"/>
        <color theme="1"/>
        <rFont val="Times New Roman"/>
        <family val="1"/>
      </rPr>
      <t>A</t>
    </r>
    <phoneticPr fontId="1" type="noConversion"/>
  </si>
  <si>
    <r>
      <rPr>
        <i/>
        <sz val="11"/>
        <color theme="1"/>
        <rFont val="楷体"/>
        <family val="3"/>
        <charset val="134"/>
      </rPr>
      <t>模型</t>
    </r>
    <r>
      <rPr>
        <i/>
        <sz val="11"/>
        <color theme="1"/>
        <rFont val="Times New Roman"/>
        <family val="1"/>
      </rPr>
      <t>B</t>
    </r>
    <phoneticPr fontId="1" type="noConversion"/>
  </si>
  <si>
    <r>
      <rPr>
        <b/>
        <sz val="11"/>
        <color theme="1"/>
        <rFont val="楷体"/>
        <family val="3"/>
        <charset val="134"/>
      </rPr>
      <t>二、车辆扩张</t>
    </r>
    <r>
      <rPr>
        <b/>
        <sz val="11"/>
        <color theme="1"/>
        <rFont val="Times New Roman"/>
        <family val="1"/>
      </rPr>
      <t xml:space="preserve"> - 2018</t>
    </r>
    <phoneticPr fontId="1" type="noConversion"/>
  </si>
  <si>
    <r>
      <rPr>
        <sz val="11"/>
        <color theme="1"/>
        <rFont val="楷体"/>
        <family val="3"/>
        <charset val="134"/>
      </rPr>
      <t>七月</t>
    </r>
    <phoneticPr fontId="1" type="noConversion"/>
  </si>
  <si>
    <r>
      <rPr>
        <sz val="11"/>
        <color theme="1"/>
        <rFont val="楷体"/>
        <family val="3"/>
        <charset val="134"/>
      </rPr>
      <t>八月</t>
    </r>
    <phoneticPr fontId="1" type="noConversion"/>
  </si>
  <si>
    <r>
      <rPr>
        <sz val="11"/>
        <color theme="1"/>
        <rFont val="楷体"/>
        <family val="3"/>
        <charset val="134"/>
      </rPr>
      <t>九月</t>
    </r>
    <phoneticPr fontId="1" type="noConversion"/>
  </si>
  <si>
    <r>
      <rPr>
        <sz val="11"/>
        <color theme="1"/>
        <rFont val="楷体"/>
        <family val="3"/>
        <charset val="134"/>
      </rPr>
      <t>十月</t>
    </r>
    <phoneticPr fontId="1" type="noConversion"/>
  </si>
  <si>
    <r>
      <rPr>
        <sz val="11"/>
        <color theme="1"/>
        <rFont val="楷体"/>
        <family val="3"/>
        <charset val="134"/>
      </rPr>
      <t>十一月</t>
    </r>
    <phoneticPr fontId="1" type="noConversion"/>
  </si>
  <si>
    <r>
      <rPr>
        <sz val="11"/>
        <color theme="1"/>
        <rFont val="楷体"/>
        <family val="3"/>
        <charset val="134"/>
      </rPr>
      <t>十二月</t>
    </r>
    <phoneticPr fontId="1" type="noConversion"/>
  </si>
  <si>
    <r>
      <rPr>
        <b/>
        <sz val="11"/>
        <color theme="1"/>
        <rFont val="楷体"/>
        <family val="3"/>
        <charset val="134"/>
      </rPr>
      <t>三、车辆扩张</t>
    </r>
    <r>
      <rPr>
        <b/>
        <sz val="11"/>
        <color theme="1"/>
        <rFont val="Times New Roman"/>
        <family val="1"/>
      </rPr>
      <t xml:space="preserve"> - 2019</t>
    </r>
    <phoneticPr fontId="1" type="noConversion"/>
  </si>
  <si>
    <r>
      <rPr>
        <sz val="11"/>
        <color theme="1"/>
        <rFont val="楷体"/>
        <family val="3"/>
        <charset val="134"/>
      </rPr>
      <t>一月</t>
    </r>
    <phoneticPr fontId="1" type="noConversion"/>
  </si>
  <si>
    <r>
      <rPr>
        <sz val="11"/>
        <color theme="1"/>
        <rFont val="楷体"/>
        <family val="3"/>
        <charset val="134"/>
      </rPr>
      <t>二月</t>
    </r>
    <phoneticPr fontId="1" type="noConversion"/>
  </si>
  <si>
    <r>
      <rPr>
        <sz val="11"/>
        <color theme="1"/>
        <rFont val="楷体"/>
        <family val="3"/>
        <charset val="134"/>
      </rPr>
      <t>三月</t>
    </r>
    <phoneticPr fontId="1" type="noConversion"/>
  </si>
  <si>
    <r>
      <rPr>
        <sz val="11"/>
        <color theme="1"/>
        <rFont val="楷体"/>
        <family val="3"/>
        <charset val="134"/>
      </rPr>
      <t>四月</t>
    </r>
    <phoneticPr fontId="1" type="noConversion"/>
  </si>
  <si>
    <r>
      <rPr>
        <sz val="11"/>
        <color theme="1"/>
        <rFont val="楷体"/>
        <family val="3"/>
        <charset val="134"/>
      </rPr>
      <t>五月</t>
    </r>
    <phoneticPr fontId="1" type="noConversion"/>
  </si>
  <si>
    <r>
      <rPr>
        <sz val="11"/>
        <color theme="1"/>
        <rFont val="楷体"/>
        <family val="3"/>
        <charset val="134"/>
      </rPr>
      <t>六月</t>
    </r>
    <phoneticPr fontId="1" type="noConversion"/>
  </si>
  <si>
    <r>
      <rPr>
        <sz val="11"/>
        <color theme="1"/>
        <rFont val="楷体"/>
        <family val="3"/>
        <charset val="134"/>
      </rPr>
      <t>七月</t>
    </r>
    <phoneticPr fontId="1" type="noConversion"/>
  </si>
  <si>
    <r>
      <rPr>
        <sz val="11"/>
        <color theme="1"/>
        <rFont val="楷体"/>
        <family val="3"/>
        <charset val="134"/>
      </rPr>
      <t>到</t>
    </r>
    <r>
      <rPr>
        <sz val="11"/>
        <color theme="1"/>
        <rFont val="Times New Roman"/>
        <family val="1"/>
      </rPr>
      <t>2019</t>
    </r>
    <r>
      <rPr>
        <sz val="11"/>
        <color theme="1"/>
        <rFont val="楷体"/>
        <family val="3"/>
        <charset val="134"/>
      </rPr>
      <t>年</t>
    </r>
    <r>
      <rPr>
        <sz val="11"/>
        <color theme="1"/>
        <rFont val="Times New Roman"/>
        <family val="1"/>
      </rPr>
      <t>9</t>
    </r>
    <r>
      <rPr>
        <sz val="11"/>
        <color theme="1"/>
        <rFont val="楷体"/>
        <family val="3"/>
        <charset val="134"/>
      </rPr>
      <t>月，共上路</t>
    </r>
    <r>
      <rPr>
        <sz val="11"/>
        <color theme="1"/>
        <rFont val="Times New Roman"/>
        <family val="1"/>
      </rPr>
      <t>180~200</t>
    </r>
    <r>
      <rPr>
        <sz val="11"/>
        <color theme="1"/>
        <rFont val="楷体"/>
        <family val="3"/>
        <charset val="134"/>
      </rPr>
      <t>辆自有油罐车。</t>
    </r>
    <r>
      <rPr>
        <sz val="11"/>
        <color theme="1"/>
        <rFont val="Times New Roman"/>
        <family val="1"/>
      </rPr>
      <t>Cover 30</t>
    </r>
    <r>
      <rPr>
        <sz val="11"/>
        <color theme="1"/>
        <rFont val="楷体"/>
        <family val="3"/>
        <charset val="134"/>
      </rPr>
      <t>座重点城市，且每座城市</t>
    </r>
    <r>
      <rPr>
        <sz val="11"/>
        <color theme="1"/>
        <rFont val="Times New Roman"/>
        <family val="1"/>
      </rPr>
      <t>5</t>
    </r>
    <r>
      <rPr>
        <sz val="11"/>
        <color theme="1"/>
        <rFont val="楷体"/>
        <family val="3"/>
        <charset val="134"/>
      </rPr>
      <t>辆车以上。</t>
    </r>
    <phoneticPr fontId="1" type="noConversion"/>
  </si>
  <si>
    <r>
      <rPr>
        <sz val="11"/>
        <color theme="1"/>
        <rFont val="楷体"/>
        <family val="3"/>
        <charset val="134"/>
      </rPr>
      <t>截止</t>
    </r>
    <r>
      <rPr>
        <sz val="11"/>
        <color theme="1"/>
        <rFont val="Times New Roman"/>
        <family val="1"/>
      </rPr>
      <t>2018</t>
    </r>
    <r>
      <rPr>
        <sz val="11"/>
        <color theme="1"/>
        <rFont val="楷体"/>
        <family val="3"/>
        <charset val="134"/>
      </rPr>
      <t>年</t>
    </r>
    <r>
      <rPr>
        <sz val="11"/>
        <color theme="1"/>
        <rFont val="Times New Roman"/>
        <family val="1"/>
      </rPr>
      <t>3</t>
    </r>
    <r>
      <rPr>
        <sz val="11"/>
        <color theme="1"/>
        <rFont val="楷体"/>
        <family val="3"/>
        <charset val="134"/>
      </rPr>
      <t>月，共有</t>
    </r>
    <r>
      <rPr>
        <sz val="11"/>
        <color theme="1"/>
        <rFont val="Times New Roman"/>
        <family val="1"/>
      </rPr>
      <t>4</t>
    </r>
    <r>
      <rPr>
        <sz val="11"/>
        <color theme="1"/>
        <rFont val="楷体"/>
        <family val="3"/>
        <charset val="134"/>
      </rPr>
      <t>辆车上路。</t>
    </r>
    <phoneticPr fontId="1" type="noConversion"/>
  </si>
  <si>
    <r>
      <rPr>
        <sz val="11"/>
        <color theme="1"/>
        <rFont val="楷体"/>
        <family val="3"/>
        <charset val="134"/>
      </rPr>
      <t>截止</t>
    </r>
    <r>
      <rPr>
        <sz val="11"/>
        <color theme="1"/>
        <rFont val="Times New Roman"/>
        <family val="1"/>
      </rPr>
      <t>2018</t>
    </r>
    <r>
      <rPr>
        <sz val="11"/>
        <color theme="1"/>
        <rFont val="楷体"/>
        <family val="3"/>
        <charset val="134"/>
      </rPr>
      <t>年</t>
    </r>
    <r>
      <rPr>
        <sz val="11"/>
        <color theme="1"/>
        <rFont val="Times New Roman"/>
        <family val="1"/>
      </rPr>
      <t>4</t>
    </r>
    <r>
      <rPr>
        <sz val="11"/>
        <color theme="1"/>
        <rFont val="楷体"/>
        <family val="3"/>
        <charset val="134"/>
      </rPr>
      <t>月，共有</t>
    </r>
    <r>
      <rPr>
        <sz val="11"/>
        <color theme="1"/>
        <rFont val="Times New Roman"/>
        <family val="1"/>
      </rPr>
      <t>10</t>
    </r>
    <r>
      <rPr>
        <sz val="11"/>
        <color theme="1"/>
        <rFont val="楷体"/>
        <family val="3"/>
        <charset val="134"/>
      </rPr>
      <t>辆车上路。</t>
    </r>
    <phoneticPr fontId="1" type="noConversion"/>
  </si>
  <si>
    <r>
      <rPr>
        <sz val="11"/>
        <color theme="1"/>
        <rFont val="楷体"/>
        <family val="3"/>
        <charset val="134"/>
      </rPr>
      <t>截止</t>
    </r>
    <r>
      <rPr>
        <sz val="11"/>
        <color theme="1"/>
        <rFont val="Times New Roman"/>
        <family val="1"/>
      </rPr>
      <t>2018</t>
    </r>
    <r>
      <rPr>
        <sz val="11"/>
        <color theme="1"/>
        <rFont val="楷体"/>
        <family val="3"/>
        <charset val="134"/>
      </rPr>
      <t>年</t>
    </r>
    <r>
      <rPr>
        <sz val="11"/>
        <color theme="1"/>
        <rFont val="Times New Roman"/>
        <family val="1"/>
      </rPr>
      <t>5</t>
    </r>
    <r>
      <rPr>
        <sz val="11"/>
        <color theme="1"/>
        <rFont val="楷体"/>
        <family val="3"/>
        <charset val="134"/>
      </rPr>
      <t>月，共有预计</t>
    </r>
    <r>
      <rPr>
        <sz val="11"/>
        <color theme="1"/>
        <rFont val="Times New Roman"/>
        <family val="1"/>
      </rPr>
      <t>15</t>
    </r>
    <r>
      <rPr>
        <sz val="11"/>
        <color theme="1"/>
        <rFont val="楷体"/>
        <family val="3"/>
        <charset val="134"/>
      </rPr>
      <t>辆车上路。</t>
    </r>
    <phoneticPr fontId="1" type="noConversion"/>
  </si>
  <si>
    <r>
      <rPr>
        <sz val="11"/>
        <color theme="1"/>
        <rFont val="楷体"/>
        <family val="3"/>
        <charset val="134"/>
      </rPr>
      <t>截止</t>
    </r>
    <r>
      <rPr>
        <sz val="11"/>
        <color theme="1"/>
        <rFont val="Times New Roman"/>
        <family val="1"/>
      </rPr>
      <t>2018</t>
    </r>
    <r>
      <rPr>
        <sz val="11"/>
        <color theme="1"/>
        <rFont val="楷体"/>
        <family val="3"/>
        <charset val="134"/>
      </rPr>
      <t>年</t>
    </r>
    <r>
      <rPr>
        <sz val="11"/>
        <color theme="1"/>
        <rFont val="Times New Roman"/>
        <family val="1"/>
      </rPr>
      <t>6</t>
    </r>
    <r>
      <rPr>
        <sz val="11"/>
        <color theme="1"/>
        <rFont val="楷体"/>
        <family val="3"/>
        <charset val="134"/>
      </rPr>
      <t>月，共有预计</t>
    </r>
    <r>
      <rPr>
        <sz val="11"/>
        <color theme="1"/>
        <rFont val="Times New Roman"/>
        <family val="1"/>
      </rPr>
      <t>20</t>
    </r>
    <r>
      <rPr>
        <sz val="11"/>
        <color theme="1"/>
        <rFont val="楷体"/>
        <family val="3"/>
        <charset val="134"/>
      </rPr>
      <t>辆车上路。</t>
    </r>
    <phoneticPr fontId="1" type="noConversion"/>
  </si>
  <si>
    <r>
      <rPr>
        <sz val="11"/>
        <color theme="1"/>
        <rFont val="楷体"/>
        <family val="3"/>
        <charset val="134"/>
      </rPr>
      <t>截止</t>
    </r>
    <r>
      <rPr>
        <sz val="11"/>
        <color theme="1"/>
        <rFont val="Times New Roman"/>
        <family val="1"/>
      </rPr>
      <t>2018</t>
    </r>
    <r>
      <rPr>
        <sz val="11"/>
        <color theme="1"/>
        <rFont val="楷体"/>
        <family val="3"/>
        <charset val="134"/>
      </rPr>
      <t>年</t>
    </r>
    <r>
      <rPr>
        <sz val="11"/>
        <color theme="1"/>
        <rFont val="Times New Roman"/>
        <family val="1"/>
      </rPr>
      <t>12</t>
    </r>
    <r>
      <rPr>
        <sz val="11"/>
        <color theme="1"/>
        <rFont val="楷体"/>
        <family val="3"/>
        <charset val="134"/>
      </rPr>
      <t>月，共有预计</t>
    </r>
    <r>
      <rPr>
        <sz val="11"/>
        <color theme="1"/>
        <rFont val="Times New Roman"/>
        <family val="1"/>
      </rPr>
      <t>80</t>
    </r>
    <r>
      <rPr>
        <sz val="11"/>
        <color theme="1"/>
        <rFont val="楷体"/>
        <family val="3"/>
        <charset val="134"/>
      </rPr>
      <t>辆车上路。</t>
    </r>
    <phoneticPr fontId="1" type="noConversion"/>
  </si>
  <si>
    <r>
      <rPr>
        <sz val="11"/>
        <color theme="1"/>
        <rFont val="楷体"/>
        <family val="3"/>
        <charset val="134"/>
      </rPr>
      <t>截止</t>
    </r>
    <r>
      <rPr>
        <sz val="11"/>
        <color theme="1"/>
        <rFont val="Times New Roman"/>
        <family val="1"/>
      </rPr>
      <t>2019</t>
    </r>
    <r>
      <rPr>
        <sz val="11"/>
        <color theme="1"/>
        <rFont val="楷体"/>
        <family val="3"/>
        <charset val="134"/>
      </rPr>
      <t>年</t>
    </r>
    <r>
      <rPr>
        <sz val="11"/>
        <color theme="1"/>
        <rFont val="Times New Roman"/>
        <family val="1"/>
      </rPr>
      <t>8</t>
    </r>
    <r>
      <rPr>
        <sz val="11"/>
        <color theme="1"/>
        <rFont val="楷体"/>
        <family val="3"/>
        <charset val="134"/>
      </rPr>
      <t>月底，共有预计</t>
    </r>
    <r>
      <rPr>
        <sz val="11"/>
        <color theme="1"/>
        <rFont val="Times New Roman"/>
        <family val="1"/>
      </rPr>
      <t>180</t>
    </r>
    <r>
      <rPr>
        <sz val="11"/>
        <color theme="1"/>
        <rFont val="楷体"/>
        <family val="3"/>
        <charset val="134"/>
      </rPr>
      <t>辆车上路。</t>
    </r>
    <phoneticPr fontId="1" type="noConversion"/>
  </si>
  <si>
    <r>
      <t>2019</t>
    </r>
    <r>
      <rPr>
        <sz val="11"/>
        <color theme="1"/>
        <rFont val="楷体"/>
        <family val="3"/>
        <charset val="134"/>
      </rPr>
      <t>年</t>
    </r>
    <r>
      <rPr>
        <sz val="11"/>
        <color theme="1"/>
        <rFont val="Times New Roman"/>
        <family val="1"/>
      </rPr>
      <t>9</t>
    </r>
    <r>
      <rPr>
        <sz val="11"/>
        <color theme="1"/>
        <rFont val="楷体"/>
        <family val="3"/>
        <charset val="134"/>
      </rPr>
      <t>月起，基本不会购置新车，而是开始大力发展加盟。</t>
    </r>
    <phoneticPr fontId="1" type="noConversion"/>
  </si>
  <si>
    <r>
      <rPr>
        <sz val="11"/>
        <color theme="1"/>
        <rFont val="楷体"/>
        <family val="3"/>
        <charset val="134"/>
      </rPr>
      <t>到</t>
    </r>
    <r>
      <rPr>
        <sz val="11"/>
        <color theme="1"/>
        <rFont val="Times New Roman"/>
        <family val="1"/>
      </rPr>
      <t>2018</t>
    </r>
    <r>
      <rPr>
        <sz val="11"/>
        <color theme="1"/>
        <rFont val="楷体"/>
        <family val="3"/>
        <charset val="134"/>
      </rPr>
      <t>年</t>
    </r>
    <r>
      <rPr>
        <sz val="11"/>
        <color theme="1"/>
        <rFont val="Times New Roman"/>
        <family val="1"/>
      </rPr>
      <t>6</t>
    </r>
    <r>
      <rPr>
        <sz val="11"/>
        <color theme="1"/>
        <rFont val="楷体"/>
        <family val="3"/>
        <charset val="134"/>
      </rPr>
      <t>月，</t>
    </r>
    <r>
      <rPr>
        <sz val="11"/>
        <color theme="1"/>
        <rFont val="Times New Roman"/>
        <family val="1"/>
      </rPr>
      <t>cover</t>
    </r>
    <r>
      <rPr>
        <sz val="11"/>
        <color theme="1"/>
        <rFont val="楷体"/>
        <family val="3"/>
        <charset val="134"/>
      </rPr>
      <t>全国</t>
    </r>
    <r>
      <rPr>
        <sz val="11"/>
        <color theme="1"/>
        <rFont val="Times New Roman"/>
        <family val="1"/>
      </rPr>
      <t>10</t>
    </r>
    <r>
      <rPr>
        <sz val="11"/>
        <color theme="1"/>
        <rFont val="楷体"/>
        <family val="3"/>
        <charset val="134"/>
      </rPr>
      <t>个重点物流城市</t>
    </r>
    <r>
      <rPr>
        <sz val="11"/>
        <color theme="1"/>
        <rFont val="Times New Roman"/>
        <family val="1"/>
      </rPr>
      <t>——</t>
    </r>
    <phoneticPr fontId="1" type="noConversion"/>
  </si>
  <si>
    <r>
      <rPr>
        <sz val="11"/>
        <color theme="1"/>
        <rFont val="楷体"/>
        <family val="3"/>
        <charset val="134"/>
      </rPr>
      <t>到</t>
    </r>
    <r>
      <rPr>
        <sz val="11"/>
        <color theme="1"/>
        <rFont val="Times New Roman"/>
        <family val="1"/>
      </rPr>
      <t>2018</t>
    </r>
    <r>
      <rPr>
        <sz val="11"/>
        <color theme="1"/>
        <rFont val="楷体"/>
        <family val="3"/>
        <charset val="134"/>
      </rPr>
      <t>年</t>
    </r>
    <r>
      <rPr>
        <sz val="11"/>
        <color theme="1"/>
        <rFont val="Times New Roman"/>
        <family val="1"/>
      </rPr>
      <t>12</t>
    </r>
    <r>
      <rPr>
        <sz val="11"/>
        <color theme="1"/>
        <rFont val="楷体"/>
        <family val="3"/>
        <charset val="134"/>
      </rPr>
      <t>月，全国共上路</t>
    </r>
    <r>
      <rPr>
        <sz val="11"/>
        <color theme="1"/>
        <rFont val="Times New Roman"/>
        <family val="1"/>
      </rPr>
      <t>80</t>
    </r>
    <r>
      <rPr>
        <sz val="11"/>
        <color theme="1"/>
        <rFont val="楷体"/>
        <family val="3"/>
        <charset val="134"/>
      </rPr>
      <t>辆车</t>
    </r>
    <r>
      <rPr>
        <sz val="11"/>
        <color theme="1"/>
        <rFont val="Times New Roman"/>
        <family val="1"/>
      </rPr>
      <t>——</t>
    </r>
    <phoneticPr fontId="1" type="noConversion"/>
  </si>
  <si>
    <r>
      <rPr>
        <sz val="11"/>
        <color theme="1"/>
        <rFont val="楷体"/>
        <family val="3"/>
        <charset val="134"/>
      </rPr>
      <t>计划①</t>
    </r>
    <r>
      <rPr>
        <sz val="11"/>
        <color theme="1"/>
        <rFont val="Times New Roman"/>
        <family val="1"/>
      </rPr>
      <t xml:space="preserve"> Cover 15~20</t>
    </r>
    <r>
      <rPr>
        <sz val="11"/>
        <color theme="1"/>
        <rFont val="楷体"/>
        <family val="3"/>
        <charset val="134"/>
      </rPr>
      <t>座城市，每座城市</t>
    </r>
    <r>
      <rPr>
        <sz val="11"/>
        <color theme="1"/>
        <rFont val="Times New Roman"/>
        <family val="1"/>
      </rPr>
      <t>5</t>
    </r>
    <r>
      <rPr>
        <sz val="11"/>
        <color theme="1"/>
        <rFont val="楷体"/>
        <family val="3"/>
        <charset val="134"/>
      </rPr>
      <t>辆车。</t>
    </r>
    <phoneticPr fontId="1" type="noConversion"/>
  </si>
  <si>
    <r>
      <rPr>
        <sz val="11"/>
        <color theme="1"/>
        <rFont val="楷体"/>
        <family val="3"/>
        <charset val="134"/>
      </rPr>
      <t>计划②</t>
    </r>
    <r>
      <rPr>
        <sz val="11"/>
        <color theme="1"/>
        <rFont val="Times New Roman"/>
        <family val="1"/>
      </rPr>
      <t xml:space="preserve"> Cover 20~30</t>
    </r>
    <r>
      <rPr>
        <sz val="11"/>
        <color theme="1"/>
        <rFont val="楷体"/>
        <family val="3"/>
        <charset val="134"/>
      </rPr>
      <t>座城市，其中</t>
    </r>
    <r>
      <rPr>
        <sz val="11"/>
        <color theme="1"/>
        <rFont val="Times New Roman"/>
        <family val="1"/>
      </rPr>
      <t>10</t>
    </r>
    <r>
      <rPr>
        <sz val="11"/>
        <color theme="1"/>
        <rFont val="楷体"/>
        <family val="3"/>
        <charset val="134"/>
      </rPr>
      <t>座城市</t>
    </r>
    <r>
      <rPr>
        <sz val="11"/>
        <color theme="1"/>
        <rFont val="Times New Roman"/>
        <family val="1"/>
      </rPr>
      <t>5</t>
    </r>
    <r>
      <rPr>
        <sz val="11"/>
        <color theme="1"/>
        <rFont val="楷体"/>
        <family val="3"/>
        <charset val="134"/>
      </rPr>
      <t>辆车，其余</t>
    </r>
    <r>
      <rPr>
        <sz val="11"/>
        <color theme="1"/>
        <rFont val="Times New Roman"/>
        <family val="1"/>
      </rPr>
      <t>20</t>
    </r>
    <r>
      <rPr>
        <sz val="11"/>
        <color theme="1"/>
        <rFont val="楷体"/>
        <family val="3"/>
        <charset val="134"/>
      </rPr>
      <t>座城市各</t>
    </r>
    <r>
      <rPr>
        <sz val="11"/>
        <color theme="1"/>
        <rFont val="Times New Roman"/>
        <family val="1"/>
      </rPr>
      <t>1~3</t>
    </r>
    <r>
      <rPr>
        <sz val="11"/>
        <color theme="1"/>
        <rFont val="楷体"/>
        <family val="3"/>
        <charset val="134"/>
      </rPr>
      <t>辆车。</t>
    </r>
    <r>
      <rPr>
        <i/>
        <sz val="11"/>
        <color theme="1"/>
        <rFont val="楷体"/>
        <family val="3"/>
        <charset val="134"/>
      </rPr>
      <t>（可能性更大）</t>
    </r>
    <phoneticPr fontId="1" type="noConversion"/>
  </si>
  <si>
    <r>
      <rPr>
        <sz val="11"/>
        <color theme="1"/>
        <rFont val="楷体"/>
        <family val="3"/>
        <charset val="134"/>
      </rPr>
      <t>计划①</t>
    </r>
    <r>
      <rPr>
        <sz val="11"/>
        <color theme="1"/>
        <rFont val="Times New Roman"/>
        <family val="1"/>
      </rPr>
      <t xml:space="preserve"> 2</t>
    </r>
    <r>
      <rPr>
        <sz val="11"/>
        <color theme="1"/>
        <rFont val="楷体"/>
        <family val="3"/>
        <charset val="134"/>
      </rPr>
      <t>座城市</t>
    </r>
    <r>
      <rPr>
        <sz val="11"/>
        <color theme="1"/>
        <rFont val="Times New Roman"/>
        <family val="1"/>
      </rPr>
      <t>6</t>
    </r>
    <r>
      <rPr>
        <sz val="11"/>
        <color theme="1"/>
        <rFont val="楷体"/>
        <family val="3"/>
        <charset val="134"/>
      </rPr>
      <t>辆车，</t>
    </r>
    <r>
      <rPr>
        <sz val="11"/>
        <color theme="1"/>
        <rFont val="Times New Roman"/>
        <family val="1"/>
      </rPr>
      <t>8</t>
    </r>
    <r>
      <rPr>
        <sz val="11"/>
        <color theme="1"/>
        <rFont val="楷体"/>
        <family val="3"/>
        <charset val="134"/>
      </rPr>
      <t>座城市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辆车。</t>
    </r>
    <phoneticPr fontId="1" type="noConversion"/>
  </si>
  <si>
    <r>
      <rPr>
        <sz val="11"/>
        <color theme="1"/>
        <rFont val="楷体"/>
        <family val="3"/>
        <charset val="134"/>
      </rPr>
      <t>计划②</t>
    </r>
    <r>
      <rPr>
        <sz val="11"/>
        <color theme="1"/>
        <rFont val="Times New Roman"/>
        <family val="1"/>
      </rPr>
      <t xml:space="preserve"> 2</t>
    </r>
    <r>
      <rPr>
        <sz val="11"/>
        <color theme="1"/>
        <rFont val="楷体"/>
        <family val="3"/>
        <charset val="134"/>
      </rPr>
      <t>座城市</t>
    </r>
    <r>
      <rPr>
        <sz val="11"/>
        <color theme="1"/>
        <rFont val="Times New Roman"/>
        <family val="1"/>
      </rPr>
      <t>5</t>
    </r>
    <r>
      <rPr>
        <sz val="11"/>
        <color theme="1"/>
        <rFont val="楷体"/>
        <family val="3"/>
        <charset val="134"/>
      </rPr>
      <t>辆车，其余城市</t>
    </r>
    <r>
      <rPr>
        <sz val="11"/>
        <color theme="1"/>
        <rFont val="Times New Roman"/>
        <family val="1"/>
      </rPr>
      <t>1~2</t>
    </r>
    <r>
      <rPr>
        <sz val="11"/>
        <color theme="1"/>
        <rFont val="楷体"/>
        <family val="3"/>
        <charset val="134"/>
      </rPr>
      <t>辆车。</t>
    </r>
    <r>
      <rPr>
        <i/>
        <sz val="11"/>
        <color theme="1"/>
        <rFont val="楷体"/>
        <family val="3"/>
        <charset val="134"/>
      </rPr>
      <t>（可能性更大）</t>
    </r>
    <phoneticPr fontId="1" type="noConversion"/>
  </si>
  <si>
    <t>五、扩张战略</t>
    <phoneticPr fontId="1" type="noConversion"/>
  </si>
  <si>
    <r>
      <rPr>
        <i/>
        <sz val="11"/>
        <color theme="1"/>
        <rFont val="楷体"/>
        <family val="3"/>
        <charset val="134"/>
      </rPr>
      <t>战略①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楷体"/>
        <family val="3"/>
        <charset val="134"/>
      </rPr>
      <t>打全国干线</t>
    </r>
    <r>
      <rPr>
        <sz val="11"/>
        <color theme="1"/>
        <rFont val="Times New Roman"/>
        <family val="1"/>
      </rPr>
      <t xml:space="preserve"> or </t>
    </r>
    <r>
      <rPr>
        <sz val="11"/>
        <color theme="1"/>
        <rFont val="楷体"/>
        <family val="3"/>
        <charset val="134"/>
      </rPr>
      <t>打某一地区？</t>
    </r>
    <phoneticPr fontId="1" type="noConversion"/>
  </si>
  <si>
    <r>
      <rPr>
        <i/>
        <sz val="11"/>
        <color theme="1"/>
        <rFont val="楷体"/>
        <family val="3"/>
        <charset val="134"/>
      </rPr>
      <t>战略②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楷体"/>
        <family val="3"/>
        <charset val="134"/>
      </rPr>
      <t>打中小车队</t>
    </r>
    <r>
      <rPr>
        <sz val="11"/>
        <color theme="1"/>
        <rFont val="Times New Roman"/>
        <family val="1"/>
      </rPr>
      <t xml:space="preserve"> or </t>
    </r>
    <r>
      <rPr>
        <sz val="11"/>
        <color theme="1"/>
        <rFont val="楷体"/>
        <family val="3"/>
        <charset val="134"/>
      </rPr>
      <t>夫妻店？</t>
    </r>
    <phoneticPr fontId="1" type="noConversion"/>
  </si>
  <si>
    <r>
      <rPr>
        <sz val="11"/>
        <color theme="1"/>
        <rFont val="楷体"/>
        <family val="3"/>
        <charset val="134"/>
      </rPr>
      <t>先打中小车队。等</t>
    </r>
    <r>
      <rPr>
        <sz val="11"/>
        <color theme="1"/>
        <rFont val="Times New Roman"/>
        <family val="1"/>
      </rPr>
      <t>30</t>
    </r>
    <r>
      <rPr>
        <sz val="11"/>
        <color theme="1"/>
        <rFont val="楷体"/>
        <family val="3"/>
        <charset val="134"/>
      </rPr>
      <t>座城市的自有覆盖成型后，可以通过货车帮等平台间接覆盖到夫妻店（多是接散单，相对更依赖货车帮等平台）。</t>
    </r>
    <phoneticPr fontId="1" type="noConversion"/>
  </si>
  <si>
    <r>
      <rPr>
        <sz val="11"/>
        <color theme="1"/>
        <rFont val="楷体"/>
        <family val="3"/>
        <charset val="134"/>
      </rPr>
      <t>客源规模预测：全国</t>
    </r>
    <r>
      <rPr>
        <sz val="11"/>
        <color theme="1"/>
        <rFont val="Times New Roman"/>
        <family val="1"/>
      </rPr>
      <t>800</t>
    </r>
    <r>
      <rPr>
        <sz val="11"/>
        <color theme="1"/>
        <rFont val="楷体"/>
        <family val="3"/>
        <charset val="134"/>
      </rPr>
      <t>万私营货车，其中</t>
    </r>
    <r>
      <rPr>
        <sz val="11"/>
        <color theme="1"/>
        <rFont val="Times New Roman"/>
        <family val="1"/>
      </rPr>
      <t>600</t>
    </r>
    <r>
      <rPr>
        <sz val="11"/>
        <color theme="1"/>
        <rFont val="楷体"/>
        <family val="3"/>
        <charset val="134"/>
      </rPr>
      <t>万跑城际运输，其中中小车队占</t>
    </r>
    <r>
      <rPr>
        <sz val="11"/>
        <color theme="1"/>
        <rFont val="Times New Roman"/>
        <family val="1"/>
      </rPr>
      <t>250~300</t>
    </r>
    <r>
      <rPr>
        <sz val="11"/>
        <color theme="1"/>
        <rFont val="楷体"/>
        <family val="3"/>
        <charset val="134"/>
      </rPr>
      <t>万，夫妻店占</t>
    </r>
    <r>
      <rPr>
        <sz val="11"/>
        <color theme="1"/>
        <rFont val="Times New Roman"/>
        <family val="1"/>
      </rPr>
      <t>300~350</t>
    </r>
    <r>
      <rPr>
        <sz val="11"/>
        <color theme="1"/>
        <rFont val="楷体"/>
        <family val="3"/>
        <charset val="134"/>
      </rPr>
      <t>万。</t>
    </r>
    <phoneticPr fontId="1" type="noConversion"/>
  </si>
  <si>
    <r>
      <rPr>
        <sz val="11"/>
        <color theme="1"/>
        <rFont val="楷体"/>
        <family val="3"/>
        <charset val="134"/>
      </rPr>
      <t>月销规模预测：目前服务了</t>
    </r>
    <r>
      <rPr>
        <sz val="11"/>
        <color theme="1"/>
        <rFont val="Times New Roman"/>
        <family val="1"/>
      </rPr>
      <t>1000</t>
    </r>
    <r>
      <rPr>
        <sz val="11"/>
        <color theme="1"/>
        <rFont val="楷体"/>
        <family val="3"/>
        <charset val="134"/>
      </rPr>
      <t>辆车，但渗透率只有</t>
    </r>
    <r>
      <rPr>
        <sz val="11"/>
        <color theme="1"/>
        <rFont val="Times New Roman"/>
        <family val="1"/>
      </rPr>
      <t>30%</t>
    </r>
    <r>
      <rPr>
        <sz val="11"/>
        <color theme="1"/>
        <rFont val="楷体"/>
        <family val="3"/>
        <charset val="134"/>
      </rPr>
      <t>，月销</t>
    </r>
    <r>
      <rPr>
        <sz val="11"/>
        <color theme="1"/>
        <rFont val="Times New Roman"/>
        <family val="1"/>
      </rPr>
      <t>800</t>
    </r>
    <r>
      <rPr>
        <sz val="11"/>
        <color theme="1"/>
        <rFont val="楷体"/>
        <family val="3"/>
        <charset val="134"/>
      </rPr>
      <t>吨。（一辆货车每月耗油</t>
    </r>
    <r>
      <rPr>
        <sz val="11"/>
        <color theme="1"/>
        <rFont val="Times New Roman"/>
        <family val="1"/>
      </rPr>
      <t>4</t>
    </r>
    <r>
      <rPr>
        <sz val="11"/>
        <color theme="1"/>
        <rFont val="楷体"/>
        <family val="3"/>
        <charset val="134"/>
      </rPr>
      <t>吨，也即，每月跑</t>
    </r>
    <r>
      <rPr>
        <sz val="11"/>
        <color theme="1"/>
        <rFont val="Times New Roman"/>
        <family val="1"/>
      </rPr>
      <t>3~4</t>
    </r>
    <r>
      <rPr>
        <sz val="11"/>
        <color theme="1"/>
        <rFont val="楷体"/>
        <family val="3"/>
        <charset val="134"/>
      </rPr>
      <t>个来回）</t>
    </r>
    <phoneticPr fontId="1" type="noConversion"/>
  </si>
  <si>
    <r>
      <rPr>
        <sz val="11"/>
        <color theme="1"/>
        <rFont val="楷体"/>
        <family val="3"/>
        <charset val="134"/>
      </rPr>
      <t>假设第一阶段的目标是先覆盖</t>
    </r>
    <r>
      <rPr>
        <sz val="11"/>
        <color theme="1"/>
        <rFont val="Times New Roman"/>
        <family val="1"/>
      </rPr>
      <t>250</t>
    </r>
    <r>
      <rPr>
        <sz val="11"/>
        <color theme="1"/>
        <rFont val="楷体"/>
        <family val="3"/>
        <charset val="134"/>
      </rPr>
      <t>万辆中小车队，按同样的渗透率，极限会在月销</t>
    </r>
    <r>
      <rPr>
        <sz val="11"/>
        <color theme="1"/>
        <rFont val="Times New Roman"/>
        <family val="1"/>
      </rPr>
      <t>200~300</t>
    </r>
    <r>
      <rPr>
        <sz val="11"/>
        <color theme="1"/>
        <rFont val="楷体"/>
        <family val="3"/>
        <charset val="134"/>
      </rPr>
      <t>万吨。所以中短期内（今年末）实现万吨级的月销，不算脱离现实。</t>
    </r>
    <phoneticPr fontId="1" type="noConversion"/>
  </si>
  <si>
    <r>
      <rPr>
        <i/>
        <sz val="11"/>
        <color theme="1"/>
        <rFont val="楷体"/>
        <family val="3"/>
        <charset val="134"/>
      </rPr>
      <t>战略③</t>
    </r>
    <r>
      <rPr>
        <i/>
        <sz val="11"/>
        <color theme="1"/>
        <rFont val="Times New Roman"/>
        <family val="1"/>
      </rPr>
      <t xml:space="preserve"> </t>
    </r>
    <r>
      <rPr>
        <sz val="11"/>
        <color theme="1"/>
        <rFont val="楷体"/>
        <family val="3"/>
        <charset val="134"/>
      </rPr>
      <t>怎样打全国干线？</t>
    </r>
    <phoneticPr fontId="1" type="noConversion"/>
  </si>
  <si>
    <r>
      <rPr>
        <sz val="11"/>
        <color theme="1"/>
        <rFont val="楷体"/>
        <family val="3"/>
        <charset val="134"/>
      </rPr>
      <t>全国干线</t>
    </r>
    <r>
      <rPr>
        <sz val="11"/>
        <color theme="1"/>
        <rFont val="Times New Roman"/>
        <family val="1"/>
      </rPr>
      <t>“</t>
    </r>
    <r>
      <rPr>
        <sz val="11"/>
        <color theme="1"/>
        <rFont val="楷体"/>
        <family val="3"/>
        <charset val="134"/>
      </rPr>
      <t>九纵十一横</t>
    </r>
    <r>
      <rPr>
        <sz val="11"/>
        <color theme="1"/>
        <rFont val="Times New Roman"/>
        <family val="1"/>
      </rPr>
      <t>”</t>
    </r>
    <r>
      <rPr>
        <sz val="11"/>
        <color theme="1"/>
        <rFont val="楷体"/>
        <family val="3"/>
        <charset val="134"/>
      </rPr>
      <t>，共</t>
    </r>
    <r>
      <rPr>
        <sz val="11"/>
        <color theme="1"/>
        <rFont val="Times New Roman"/>
        <family val="1"/>
      </rPr>
      <t>30</t>
    </r>
    <r>
      <rPr>
        <sz val="11"/>
        <color theme="1"/>
        <rFont val="楷体"/>
        <family val="3"/>
        <charset val="134"/>
      </rPr>
      <t>个座主要物流城市</t>
    </r>
  </si>
  <si>
    <r>
      <rPr>
        <sz val="11"/>
        <color theme="1"/>
        <rFont val="楷体"/>
        <family val="3"/>
        <charset val="134"/>
      </rPr>
      <t>短中期目标：</t>
    </r>
    <r>
      <rPr>
        <sz val="11"/>
        <color theme="1"/>
        <rFont val="Times New Roman"/>
        <family val="1"/>
      </rPr>
      <t>cover 30</t>
    </r>
    <r>
      <rPr>
        <sz val="11"/>
        <color theme="1"/>
        <rFont val="楷体"/>
        <family val="3"/>
        <charset val="134"/>
      </rPr>
      <t>城市</t>
    </r>
    <r>
      <rPr>
        <sz val="11"/>
        <color theme="1"/>
        <rFont val="Times New Roman"/>
        <family val="1"/>
      </rPr>
      <t>*5</t>
    </r>
    <r>
      <rPr>
        <sz val="11"/>
        <color theme="1"/>
        <rFont val="楷体"/>
        <family val="3"/>
        <charset val="134"/>
      </rPr>
      <t>辆油罐车</t>
    </r>
    <r>
      <rPr>
        <sz val="11"/>
        <color theme="1"/>
        <rFont val="Times New Roman"/>
        <family val="1"/>
      </rPr>
      <t>/</t>
    </r>
    <r>
      <rPr>
        <sz val="11"/>
        <color theme="1"/>
        <rFont val="楷体"/>
        <family val="3"/>
        <charset val="134"/>
      </rPr>
      <t>城</t>
    </r>
    <r>
      <rPr>
        <sz val="11"/>
        <color theme="1"/>
        <rFont val="Times New Roman"/>
        <family val="1"/>
      </rPr>
      <t>*200</t>
    </r>
    <r>
      <rPr>
        <sz val="11"/>
        <color theme="1"/>
        <rFont val="楷体"/>
        <family val="3"/>
        <charset val="134"/>
      </rPr>
      <t>吨</t>
    </r>
    <r>
      <rPr>
        <sz val="11"/>
        <color theme="1"/>
        <rFont val="Times New Roman"/>
        <family val="1"/>
      </rPr>
      <t>/(</t>
    </r>
    <r>
      <rPr>
        <sz val="11"/>
        <color theme="1"/>
        <rFont val="楷体"/>
        <family val="3"/>
        <charset val="134"/>
      </rPr>
      <t>车</t>
    </r>
    <r>
      <rPr>
        <sz val="11"/>
        <color theme="1"/>
        <rFont val="Times New Roman"/>
        <family val="1"/>
      </rPr>
      <t>*</t>
    </r>
    <r>
      <rPr>
        <sz val="11"/>
        <color theme="1"/>
        <rFont val="楷体"/>
        <family val="3"/>
        <charset val="134"/>
      </rPr>
      <t>月</t>
    </r>
    <r>
      <rPr>
        <sz val="11"/>
        <color theme="1"/>
        <rFont val="Times New Roman"/>
        <family val="1"/>
      </rPr>
      <t>)= 30000</t>
    </r>
    <r>
      <rPr>
        <sz val="11"/>
        <color theme="1"/>
        <rFont val="楷体"/>
        <family val="3"/>
        <charset val="134"/>
      </rPr>
      <t>吨</t>
    </r>
    <r>
      <rPr>
        <sz val="11"/>
        <color theme="1"/>
        <rFont val="Times New Roman"/>
        <family val="1"/>
      </rPr>
      <t>/</t>
    </r>
    <r>
      <rPr>
        <sz val="11"/>
        <color theme="1"/>
        <rFont val="楷体"/>
        <family val="3"/>
        <charset val="134"/>
      </rPr>
      <t>月</t>
    </r>
    <phoneticPr fontId="1" type="noConversion"/>
  </si>
  <si>
    <r>
      <rPr>
        <sz val="11"/>
        <color theme="1"/>
        <rFont val="楷体"/>
        <family val="3"/>
        <charset val="134"/>
      </rPr>
      <t>中长期目标：</t>
    </r>
    <r>
      <rPr>
        <sz val="11"/>
        <color theme="1"/>
        <rFont val="Times New Roman"/>
        <family val="1"/>
      </rPr>
      <t>cover</t>
    </r>
    <r>
      <rPr>
        <sz val="11"/>
        <color theme="1"/>
        <rFont val="楷体"/>
        <family val="3"/>
        <charset val="134"/>
      </rPr>
      <t>全国范围内</t>
    </r>
    <r>
      <rPr>
        <sz val="11"/>
        <color theme="1"/>
        <rFont val="Times New Roman"/>
        <family val="1"/>
      </rPr>
      <t>10</t>
    </r>
    <r>
      <rPr>
        <sz val="11"/>
        <color theme="1"/>
        <rFont val="楷体"/>
        <family val="3"/>
        <charset val="134"/>
      </rPr>
      <t>万辆货车，按</t>
    </r>
    <r>
      <rPr>
        <sz val="11"/>
        <color theme="1"/>
        <rFont val="Times New Roman"/>
        <family val="1"/>
      </rPr>
      <t>60%</t>
    </r>
    <r>
      <rPr>
        <sz val="11"/>
        <color theme="1"/>
        <rFont val="楷体"/>
        <family val="3"/>
        <charset val="134"/>
      </rPr>
      <t>的渗透率，基本可以做到：</t>
    </r>
    <r>
      <rPr>
        <sz val="11"/>
        <color theme="1"/>
        <rFont val="Times New Roman"/>
        <family val="1"/>
      </rPr>
      <t>10</t>
    </r>
    <r>
      <rPr>
        <sz val="11"/>
        <color theme="1"/>
        <rFont val="楷体"/>
        <family val="3"/>
        <charset val="134"/>
      </rPr>
      <t>万车</t>
    </r>
    <r>
      <rPr>
        <sz val="11"/>
        <color theme="1"/>
        <rFont val="Times New Roman"/>
        <family val="1"/>
      </rPr>
      <t>*60%*4</t>
    </r>
    <r>
      <rPr>
        <sz val="11"/>
        <color theme="1"/>
        <rFont val="楷体"/>
        <family val="3"/>
        <charset val="134"/>
      </rPr>
      <t>吨</t>
    </r>
    <r>
      <rPr>
        <sz val="11"/>
        <color theme="1"/>
        <rFont val="Times New Roman"/>
        <family val="1"/>
      </rPr>
      <t>/(</t>
    </r>
    <r>
      <rPr>
        <sz val="11"/>
        <color theme="1"/>
        <rFont val="楷体"/>
        <family val="3"/>
        <charset val="134"/>
      </rPr>
      <t>车</t>
    </r>
    <r>
      <rPr>
        <sz val="11"/>
        <color theme="1"/>
        <rFont val="Times New Roman"/>
        <family val="1"/>
      </rPr>
      <t>*</t>
    </r>
    <r>
      <rPr>
        <sz val="11"/>
        <color theme="1"/>
        <rFont val="楷体"/>
        <family val="3"/>
        <charset val="134"/>
      </rPr>
      <t>月</t>
    </r>
    <r>
      <rPr>
        <sz val="11"/>
        <color theme="1"/>
        <rFont val="Times New Roman"/>
        <family val="1"/>
      </rPr>
      <t>)= 24</t>
    </r>
    <r>
      <rPr>
        <sz val="11"/>
        <color theme="1"/>
        <rFont val="楷体"/>
        <family val="3"/>
        <charset val="134"/>
      </rPr>
      <t>万吨</t>
    </r>
    <r>
      <rPr>
        <sz val="11"/>
        <color theme="1"/>
        <rFont val="Times New Roman"/>
        <family val="1"/>
      </rPr>
      <t>/</t>
    </r>
    <r>
      <rPr>
        <sz val="11"/>
        <color theme="1"/>
        <rFont val="楷体"/>
        <family val="3"/>
        <charset val="134"/>
      </rPr>
      <t>月</t>
    </r>
    <phoneticPr fontId="1" type="noConversion"/>
  </si>
  <si>
    <r>
      <rPr>
        <i/>
        <sz val="11"/>
        <color theme="1"/>
        <rFont val="楷体"/>
        <family val="3"/>
        <charset val="134"/>
      </rPr>
      <t>战略④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楷体"/>
        <family val="3"/>
        <charset val="134"/>
      </rPr>
      <t>达到怎样的规模才能有效抵御货车帮、运满满等巨头的进入？</t>
    </r>
    <phoneticPr fontId="1" type="noConversion"/>
  </si>
  <si>
    <r>
      <t>30</t>
    </r>
    <r>
      <rPr>
        <sz val="11"/>
        <color theme="1"/>
        <rFont val="楷体"/>
        <family val="3"/>
        <charset val="134"/>
      </rPr>
      <t>座干线物流城市，每座城市布满</t>
    </r>
    <r>
      <rPr>
        <sz val="11"/>
        <color theme="1"/>
        <rFont val="Times New Roman"/>
        <family val="1"/>
      </rPr>
      <t>5</t>
    </r>
    <r>
      <rPr>
        <sz val="11"/>
        <color theme="1"/>
        <rFont val="楷体"/>
        <family val="3"/>
        <charset val="134"/>
      </rPr>
      <t>辆油罐车，且初步达到正常荷载（按</t>
    </r>
    <r>
      <rPr>
        <sz val="11"/>
        <color theme="1"/>
        <rFont val="Times New Roman"/>
        <family val="1"/>
      </rPr>
      <t>100</t>
    </r>
    <r>
      <rPr>
        <sz val="11"/>
        <color theme="1"/>
        <rFont val="楷体"/>
        <family val="3"/>
        <charset val="134"/>
      </rPr>
      <t>吨计，即</t>
    </r>
    <r>
      <rPr>
        <sz val="11"/>
        <color theme="1"/>
        <rFont val="Times New Roman"/>
        <family val="1"/>
      </rPr>
      <t>50%</t>
    </r>
    <r>
      <rPr>
        <sz val="11"/>
        <color theme="1"/>
        <rFont val="楷体"/>
        <family val="3"/>
        <charset val="134"/>
      </rPr>
      <t>满载率）</t>
    </r>
    <r>
      <rPr>
        <sz val="11"/>
        <color theme="1"/>
        <rFont val="Times New Roman"/>
        <family val="1"/>
      </rPr>
      <t>-&gt;</t>
    </r>
    <phoneticPr fontId="1" type="noConversion"/>
  </si>
  <si>
    <r>
      <t>30</t>
    </r>
    <r>
      <rPr>
        <sz val="11"/>
        <color theme="1"/>
        <rFont val="楷体"/>
        <family val="3"/>
        <charset val="134"/>
      </rPr>
      <t>城市</t>
    </r>
    <r>
      <rPr>
        <sz val="11"/>
        <color theme="1"/>
        <rFont val="Times New Roman"/>
        <family val="1"/>
      </rPr>
      <t>*5</t>
    </r>
    <r>
      <rPr>
        <sz val="11"/>
        <color theme="1"/>
        <rFont val="楷体"/>
        <family val="3"/>
        <charset val="134"/>
      </rPr>
      <t>辆车</t>
    </r>
    <r>
      <rPr>
        <sz val="11"/>
        <color theme="1"/>
        <rFont val="Times New Roman"/>
        <family val="1"/>
      </rPr>
      <t>/</t>
    </r>
    <r>
      <rPr>
        <sz val="11"/>
        <color theme="1"/>
        <rFont val="楷体"/>
        <family val="3"/>
        <charset val="134"/>
      </rPr>
      <t>城</t>
    </r>
    <r>
      <rPr>
        <sz val="11"/>
        <color theme="1"/>
        <rFont val="Times New Roman"/>
        <family val="1"/>
      </rPr>
      <t>*100</t>
    </r>
    <r>
      <rPr>
        <sz val="11"/>
        <color theme="1"/>
        <rFont val="楷体"/>
        <family val="3"/>
        <charset val="134"/>
      </rPr>
      <t>吨</t>
    </r>
    <r>
      <rPr>
        <sz val="11"/>
        <color theme="1"/>
        <rFont val="Times New Roman"/>
        <family val="1"/>
      </rPr>
      <t>/(</t>
    </r>
    <r>
      <rPr>
        <sz val="11"/>
        <color theme="1"/>
        <rFont val="楷体"/>
        <family val="3"/>
        <charset val="134"/>
      </rPr>
      <t>车</t>
    </r>
    <r>
      <rPr>
        <sz val="11"/>
        <color theme="1"/>
        <rFont val="Times New Roman"/>
        <family val="1"/>
      </rPr>
      <t>*</t>
    </r>
    <r>
      <rPr>
        <sz val="11"/>
        <color theme="1"/>
        <rFont val="楷体"/>
        <family val="3"/>
        <charset val="134"/>
      </rPr>
      <t>月</t>
    </r>
    <r>
      <rPr>
        <sz val="11"/>
        <color theme="1"/>
        <rFont val="Times New Roman"/>
        <family val="1"/>
      </rPr>
      <t>)= 15000</t>
    </r>
    <r>
      <rPr>
        <sz val="11"/>
        <color theme="1"/>
        <rFont val="楷体"/>
        <family val="3"/>
        <charset val="134"/>
      </rPr>
      <t>吨</t>
    </r>
    <r>
      <rPr>
        <sz val="11"/>
        <color theme="1"/>
        <rFont val="Times New Roman"/>
        <family val="1"/>
      </rPr>
      <t>/</t>
    </r>
    <r>
      <rPr>
        <sz val="11"/>
        <color theme="1"/>
        <rFont val="楷体"/>
        <family val="3"/>
        <charset val="134"/>
      </rPr>
      <t>月</t>
    </r>
    <phoneticPr fontId="1" type="noConversion"/>
  </si>
  <si>
    <r>
      <rPr>
        <i/>
        <sz val="11"/>
        <color theme="1"/>
        <rFont val="楷体"/>
        <family val="3"/>
        <charset val="134"/>
      </rPr>
      <t>战略⑤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楷体"/>
        <family val="3"/>
        <charset val="134"/>
      </rPr>
      <t>月销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万吨到月销</t>
    </r>
    <r>
      <rPr>
        <sz val="11"/>
        <color theme="1"/>
        <rFont val="Times New Roman"/>
        <family val="1"/>
      </rPr>
      <t>5</t>
    </r>
    <r>
      <rPr>
        <sz val="11"/>
        <color theme="1"/>
        <rFont val="楷体"/>
        <family val="3"/>
        <charset val="134"/>
      </rPr>
      <t>万吨的跨越会改变上游供给吗？</t>
    </r>
    <phoneticPr fontId="1" type="noConversion"/>
  </si>
  <si>
    <r>
      <rPr>
        <sz val="11"/>
        <color theme="1"/>
        <rFont val="楷体"/>
        <family val="3"/>
        <charset val="134"/>
      </rPr>
      <t>会切换上游供给，从分散供给趋向集中化，但不是短路层级。</t>
    </r>
    <phoneticPr fontId="1" type="noConversion"/>
  </si>
  <si>
    <r>
      <rPr>
        <sz val="11"/>
        <color theme="1"/>
        <rFont val="楷体"/>
        <family val="3"/>
        <charset val="134"/>
      </rPr>
      <t>国内炼油厂月销概况：中等偏上炼油厂：</t>
    </r>
    <r>
      <rPr>
        <sz val="11"/>
        <color theme="1"/>
        <rFont val="Times New Roman"/>
        <family val="1"/>
      </rPr>
      <t>20</t>
    </r>
    <r>
      <rPr>
        <sz val="11"/>
        <color theme="1"/>
        <rFont val="楷体"/>
        <family val="3"/>
        <charset val="134"/>
      </rPr>
      <t>万吨</t>
    </r>
    <r>
      <rPr>
        <sz val="11"/>
        <color theme="1"/>
        <rFont val="Times New Roman"/>
        <family val="1"/>
      </rPr>
      <t>/</t>
    </r>
    <r>
      <rPr>
        <sz val="11"/>
        <color theme="1"/>
        <rFont val="楷体"/>
        <family val="3"/>
        <charset val="134"/>
      </rPr>
      <t>月，如汇丰；较大型炼油厂：</t>
    </r>
    <r>
      <rPr>
        <sz val="11"/>
        <color theme="1"/>
        <rFont val="Times New Roman"/>
        <family val="1"/>
      </rPr>
      <t>30~40</t>
    </r>
    <r>
      <rPr>
        <sz val="11"/>
        <color theme="1"/>
        <rFont val="楷体"/>
        <family val="3"/>
        <charset val="134"/>
      </rPr>
      <t>万吨</t>
    </r>
    <r>
      <rPr>
        <sz val="11"/>
        <color theme="1"/>
        <rFont val="Times New Roman"/>
        <family val="1"/>
      </rPr>
      <t>/</t>
    </r>
    <r>
      <rPr>
        <sz val="11"/>
        <color theme="1"/>
        <rFont val="楷体"/>
        <family val="3"/>
        <charset val="134"/>
      </rPr>
      <t>月，如京博、万通。</t>
    </r>
    <phoneticPr fontId="1" type="noConversion"/>
  </si>
  <si>
    <r>
      <rPr>
        <sz val="11"/>
        <color theme="1"/>
        <rFont val="楷体"/>
        <family val="3"/>
        <charset val="134"/>
      </rPr>
      <t>综上，</t>
    </r>
    <r>
      <rPr>
        <sz val="11"/>
        <color theme="1"/>
        <rFont val="Times New Roman"/>
        <family val="1"/>
      </rPr>
      <t>5</t>
    </r>
    <r>
      <rPr>
        <sz val="11"/>
        <color theme="1"/>
        <rFont val="楷体"/>
        <family val="3"/>
        <charset val="134"/>
      </rPr>
      <t>万吨</t>
    </r>
    <r>
      <rPr>
        <sz val="11"/>
        <color theme="1"/>
        <rFont val="Times New Roman"/>
        <family val="1"/>
      </rPr>
      <t>/</t>
    </r>
    <r>
      <rPr>
        <sz val="11"/>
        <color theme="1"/>
        <rFont val="楷体"/>
        <family val="3"/>
        <charset val="134"/>
      </rPr>
      <t>月对于小型炼油厂很有意义。</t>
    </r>
    <phoneticPr fontId="1" type="noConversion"/>
  </si>
  <si>
    <r>
      <t>2018</t>
    </r>
    <r>
      <rPr>
        <sz val="11"/>
        <color theme="1"/>
        <rFont val="楷体"/>
        <family val="3"/>
        <charset val="134"/>
      </rPr>
      <t>年</t>
    </r>
    <r>
      <rPr>
        <sz val="11"/>
        <color theme="1"/>
        <rFont val="Times New Roman"/>
        <family val="1"/>
      </rPr>
      <t>7-12</t>
    </r>
    <r>
      <rPr>
        <sz val="11"/>
        <color theme="1"/>
        <rFont val="楷体"/>
        <family val="3"/>
        <charset val="134"/>
      </rPr>
      <t>月，每月新增上路车辆计划如下：</t>
    </r>
    <phoneticPr fontId="1" type="noConversion"/>
  </si>
  <si>
    <r>
      <t>2019</t>
    </r>
    <r>
      <rPr>
        <sz val="11"/>
        <color theme="1"/>
        <rFont val="楷体"/>
        <family val="3"/>
        <charset val="134"/>
      </rPr>
      <t>年</t>
    </r>
    <r>
      <rPr>
        <sz val="11"/>
        <color theme="1"/>
        <rFont val="Times New Roman"/>
        <family val="1"/>
      </rPr>
      <t>1-8</t>
    </r>
    <r>
      <rPr>
        <sz val="11"/>
        <color theme="1"/>
        <rFont val="楷体"/>
        <family val="3"/>
        <charset val="134"/>
      </rPr>
      <t>月，每月新增上路车辆计划如下：</t>
    </r>
    <phoneticPr fontId="1" type="noConversion"/>
  </si>
  <si>
    <t>累计上路车辆总数</t>
    <phoneticPr fontId="1" type="noConversion"/>
  </si>
  <si>
    <t>累计购置车辆总数</t>
    <phoneticPr fontId="1" type="noConversion"/>
  </si>
  <si>
    <t>累计订金费用</t>
    <phoneticPr fontId="1" type="noConversion"/>
  </si>
  <si>
    <t>累计首付费用</t>
    <phoneticPr fontId="1" type="noConversion"/>
  </si>
  <si>
    <t>累计分期费用</t>
    <phoneticPr fontId="1" type="noConversion"/>
  </si>
  <si>
    <r>
      <t>当月新增</t>
    </r>
    <r>
      <rPr>
        <sz val="11"/>
        <color rgb="FFFF0000"/>
        <rFont val="楷体"/>
        <family val="3"/>
        <charset val="134"/>
      </rPr>
      <t>上路</t>
    </r>
    <r>
      <rPr>
        <sz val="11"/>
        <color theme="1"/>
        <rFont val="楷体"/>
        <family val="3"/>
        <charset val="134"/>
      </rPr>
      <t>车辆</t>
    </r>
    <phoneticPr fontId="1" type="noConversion"/>
  </si>
  <si>
    <r>
      <t>当月新增</t>
    </r>
    <r>
      <rPr>
        <sz val="11"/>
        <color rgb="FFFF0000"/>
        <rFont val="楷体"/>
        <family val="3"/>
        <charset val="134"/>
      </rPr>
      <t>购置</t>
    </r>
    <r>
      <rPr>
        <sz val="11"/>
        <color theme="1"/>
        <rFont val="楷体"/>
        <family val="3"/>
        <charset val="134"/>
      </rPr>
      <t>车辆</t>
    </r>
    <phoneticPr fontId="1" type="noConversion"/>
  </si>
  <si>
    <r>
      <t>当月</t>
    </r>
    <r>
      <rPr>
        <sz val="11"/>
        <color rgb="FFFF0000"/>
        <rFont val="楷体"/>
        <family val="3"/>
        <charset val="134"/>
      </rPr>
      <t>订金</t>
    </r>
    <r>
      <rPr>
        <sz val="11"/>
        <color theme="1"/>
        <rFont val="楷体"/>
        <family val="3"/>
        <charset val="134"/>
      </rPr>
      <t>费用(万元)</t>
    </r>
    <phoneticPr fontId="1" type="noConversion"/>
  </si>
  <si>
    <r>
      <t>当月</t>
    </r>
    <r>
      <rPr>
        <sz val="11"/>
        <color rgb="FFFF0000"/>
        <rFont val="楷体"/>
        <family val="3"/>
        <charset val="134"/>
      </rPr>
      <t>首付</t>
    </r>
    <r>
      <rPr>
        <sz val="11"/>
        <color theme="1"/>
        <rFont val="楷体"/>
        <family val="3"/>
        <charset val="134"/>
      </rPr>
      <t>费用(万元)</t>
    </r>
    <phoneticPr fontId="1" type="noConversion"/>
  </si>
  <si>
    <r>
      <t>当月</t>
    </r>
    <r>
      <rPr>
        <sz val="11"/>
        <color rgb="FFFF0000"/>
        <rFont val="楷体"/>
        <family val="3"/>
        <charset val="134"/>
      </rPr>
      <t>分期</t>
    </r>
    <r>
      <rPr>
        <sz val="11"/>
        <color theme="1"/>
        <rFont val="楷体"/>
        <family val="3"/>
        <charset val="134"/>
      </rPr>
      <t>费用(万元)</t>
    </r>
    <phoneticPr fontId="1" type="noConversion"/>
  </si>
  <si>
    <r>
      <rPr>
        <sz val="8"/>
        <color theme="1"/>
        <rFont val="楷体"/>
        <family val="3"/>
        <charset val="134"/>
      </rPr>
      <t>注：前</t>
    </r>
    <r>
      <rPr>
        <sz val="8"/>
        <color theme="1"/>
        <rFont val="Times New Roman"/>
        <family val="1"/>
      </rPr>
      <t>10</t>
    </r>
    <r>
      <rPr>
        <sz val="8"/>
        <color theme="1"/>
        <rFont val="楷体"/>
        <family val="3"/>
        <charset val="134"/>
      </rPr>
      <t>辆车的订金是</t>
    </r>
    <r>
      <rPr>
        <sz val="8"/>
        <color theme="1"/>
        <rFont val="Times New Roman"/>
        <family val="1"/>
      </rPr>
      <t>5</t>
    </r>
    <r>
      <rPr>
        <sz val="8"/>
        <color theme="1"/>
        <rFont val="楷体"/>
        <family val="3"/>
        <charset val="134"/>
      </rPr>
      <t>万</t>
    </r>
    <phoneticPr fontId="1" type="noConversion"/>
  </si>
  <si>
    <r>
      <rPr>
        <sz val="8"/>
        <color theme="1"/>
        <rFont val="楷体"/>
        <family val="3"/>
        <charset val="134"/>
      </rPr>
      <t>注：假设</t>
    </r>
    <r>
      <rPr>
        <sz val="8"/>
        <color theme="1"/>
        <rFont val="Times New Roman"/>
        <family val="1"/>
      </rPr>
      <t>3</t>
    </r>
    <r>
      <rPr>
        <sz val="8"/>
        <color theme="1"/>
        <rFont val="楷体"/>
        <family val="3"/>
        <charset val="134"/>
      </rPr>
      <t>月之前的</t>
    </r>
    <r>
      <rPr>
        <sz val="8"/>
        <color theme="1"/>
        <rFont val="Times New Roman"/>
        <family val="1"/>
      </rPr>
      <t>3</t>
    </r>
    <r>
      <rPr>
        <sz val="8"/>
        <color theme="1"/>
        <rFont val="楷体"/>
        <family val="3"/>
        <charset val="134"/>
      </rPr>
      <t>辆车都是</t>
    </r>
    <r>
      <rPr>
        <sz val="8"/>
        <color theme="1"/>
        <rFont val="Times New Roman"/>
        <family val="1"/>
      </rPr>
      <t>2</t>
    </r>
    <r>
      <rPr>
        <sz val="8"/>
        <color theme="1"/>
        <rFont val="楷体"/>
        <family val="3"/>
        <charset val="134"/>
      </rPr>
      <t>月上路的</t>
    </r>
    <phoneticPr fontId="1" type="noConversion"/>
  </si>
  <si>
    <r>
      <rPr>
        <sz val="11"/>
        <color theme="1"/>
        <rFont val="楷体"/>
        <family val="3"/>
        <charset val="134"/>
      </rPr>
      <t>①按年按揭（两年）</t>
    </r>
    <r>
      <rPr>
        <sz val="11"/>
        <color theme="1"/>
        <rFont val="Times New Roman"/>
        <family val="1"/>
      </rPr>
      <t>——15</t>
    </r>
    <r>
      <rPr>
        <sz val="11"/>
        <color theme="1"/>
        <rFont val="楷体"/>
        <family val="3"/>
        <charset val="134"/>
      </rPr>
      <t>万首付</t>
    </r>
    <r>
      <rPr>
        <sz val="11"/>
        <color theme="1"/>
        <rFont val="Times New Roman"/>
        <family val="1"/>
      </rPr>
      <t>+12</t>
    </r>
    <r>
      <rPr>
        <sz val="11"/>
        <color theme="1"/>
        <rFont val="楷体"/>
        <family val="3"/>
        <charset val="134"/>
      </rPr>
      <t>万</t>
    </r>
    <r>
      <rPr>
        <sz val="11"/>
        <color theme="1"/>
        <rFont val="Times New Roman"/>
        <family val="1"/>
      </rPr>
      <t>+12</t>
    </r>
    <r>
      <rPr>
        <sz val="11"/>
        <color theme="1"/>
        <rFont val="楷体"/>
        <family val="3"/>
        <charset val="134"/>
      </rPr>
      <t>万</t>
    </r>
    <r>
      <rPr>
        <sz val="11"/>
        <color theme="1"/>
        <rFont val="Times New Roman"/>
        <family val="1"/>
      </rPr>
      <t>=39</t>
    </r>
    <r>
      <rPr>
        <sz val="11"/>
        <color theme="1"/>
        <rFont val="楷体"/>
        <family val="3"/>
        <charset val="134"/>
      </rPr>
      <t>万，年化不到</t>
    </r>
    <r>
      <rPr>
        <sz val="11"/>
        <color theme="1"/>
        <rFont val="Times New Roman"/>
        <family val="1"/>
      </rPr>
      <t>10%</t>
    </r>
    <r>
      <rPr>
        <sz val="11"/>
        <color theme="1"/>
        <rFont val="楷体"/>
        <family val="3"/>
        <charset val="134"/>
      </rPr>
      <t>。来源：银行放款，车厂做担保。</t>
    </r>
    <phoneticPr fontId="1" type="noConversion"/>
  </si>
  <si>
    <r>
      <rPr>
        <sz val="11"/>
        <color theme="1"/>
        <rFont val="楷体"/>
        <family val="3"/>
        <charset val="134"/>
      </rPr>
      <t>②按月按揭（两年）</t>
    </r>
    <r>
      <rPr>
        <sz val="11"/>
        <color theme="1"/>
        <rFont val="Times New Roman"/>
        <family val="1"/>
      </rPr>
      <t>——15</t>
    </r>
    <r>
      <rPr>
        <sz val="11"/>
        <color theme="1"/>
        <rFont val="楷体"/>
        <family val="3"/>
        <charset val="134"/>
      </rPr>
      <t>万首付</t>
    </r>
    <r>
      <rPr>
        <sz val="11"/>
        <color theme="1"/>
        <rFont val="Times New Roman"/>
        <family val="1"/>
      </rPr>
      <t>+1</t>
    </r>
    <r>
      <rPr>
        <sz val="11"/>
        <color theme="1"/>
        <rFont val="楷体"/>
        <family val="3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楷体"/>
        <family val="3"/>
        <charset val="134"/>
      </rPr>
      <t>月</t>
    </r>
    <r>
      <rPr>
        <sz val="11"/>
        <color theme="1"/>
        <rFont val="Times New Roman"/>
        <family val="1"/>
      </rPr>
      <t>*24</t>
    </r>
    <r>
      <rPr>
        <sz val="11"/>
        <color theme="1"/>
        <rFont val="楷体"/>
        <family val="3"/>
        <charset val="134"/>
      </rPr>
      <t>月</t>
    </r>
    <r>
      <rPr>
        <sz val="11"/>
        <color theme="1"/>
        <rFont val="Times New Roman"/>
        <family val="1"/>
      </rPr>
      <t>=39</t>
    </r>
    <r>
      <rPr>
        <sz val="11"/>
        <color theme="1"/>
        <rFont val="楷体"/>
        <family val="3"/>
        <charset val="134"/>
      </rPr>
      <t>万，年化不到</t>
    </r>
    <r>
      <rPr>
        <sz val="11"/>
        <color theme="1"/>
        <rFont val="Times New Roman"/>
        <family val="1"/>
      </rPr>
      <t>10%</t>
    </r>
    <r>
      <rPr>
        <sz val="11"/>
        <color theme="1"/>
        <rFont val="楷体"/>
        <family val="3"/>
        <charset val="134"/>
      </rPr>
      <t>。来源：银行放款，车厂做担保。</t>
    </r>
    <phoneticPr fontId="1" type="noConversion"/>
  </si>
  <si>
    <t>当月全部上路车利润(万元)</t>
    <phoneticPr fontId="1" type="noConversion"/>
  </si>
  <si>
    <r>
      <t>当月</t>
    </r>
    <r>
      <rPr>
        <sz val="11"/>
        <color theme="1"/>
        <rFont val="Times New Roman"/>
        <family val="1"/>
      </rPr>
      <t>month 1</t>
    </r>
    <r>
      <rPr>
        <sz val="11"/>
        <color theme="1"/>
        <rFont val="楷体"/>
        <family val="3"/>
        <charset val="134"/>
      </rPr>
      <t>上路车</t>
    </r>
    <r>
      <rPr>
        <sz val="11"/>
        <color rgb="FFFF0000"/>
        <rFont val="楷体"/>
        <family val="3"/>
        <charset val="134"/>
      </rPr>
      <t>利润</t>
    </r>
    <r>
      <rPr>
        <sz val="11"/>
        <color theme="1"/>
        <rFont val="楷体"/>
        <family val="3"/>
        <charset val="134"/>
      </rPr>
      <t>(万元)</t>
    </r>
    <phoneticPr fontId="1" type="noConversion"/>
  </si>
  <si>
    <r>
      <t>当月</t>
    </r>
    <r>
      <rPr>
        <sz val="11"/>
        <color theme="1"/>
        <rFont val="Times New Roman"/>
        <family val="1"/>
      </rPr>
      <t>month 2</t>
    </r>
    <r>
      <rPr>
        <sz val="11"/>
        <color theme="1"/>
        <rFont val="楷体"/>
        <family val="3"/>
        <charset val="134"/>
      </rPr>
      <t>上路车</t>
    </r>
    <r>
      <rPr>
        <sz val="11"/>
        <color rgb="FFFF0000"/>
        <rFont val="楷体"/>
        <family val="3"/>
        <charset val="134"/>
      </rPr>
      <t>利润</t>
    </r>
    <r>
      <rPr>
        <sz val="11"/>
        <color theme="1"/>
        <rFont val="楷体"/>
        <family val="3"/>
        <charset val="134"/>
      </rPr>
      <t>(万元)</t>
    </r>
    <phoneticPr fontId="1" type="noConversion"/>
  </si>
  <si>
    <r>
      <t>当月</t>
    </r>
    <r>
      <rPr>
        <sz val="11"/>
        <color theme="1"/>
        <rFont val="Times New Roman"/>
        <family val="1"/>
      </rPr>
      <t>month 3</t>
    </r>
    <r>
      <rPr>
        <sz val="11"/>
        <color theme="1"/>
        <rFont val="楷体"/>
        <family val="3"/>
        <charset val="134"/>
      </rPr>
      <t>上路车</t>
    </r>
    <r>
      <rPr>
        <sz val="11"/>
        <color rgb="FFFF0000"/>
        <rFont val="楷体"/>
        <family val="3"/>
        <charset val="134"/>
      </rPr>
      <t>利润</t>
    </r>
    <r>
      <rPr>
        <sz val="11"/>
        <color theme="1"/>
        <rFont val="楷体"/>
        <family val="3"/>
        <charset val="134"/>
      </rPr>
      <t>(万元)</t>
    </r>
    <phoneticPr fontId="1" type="noConversion"/>
  </si>
  <si>
    <r>
      <t>当月</t>
    </r>
    <r>
      <rPr>
        <sz val="11"/>
        <color theme="1"/>
        <rFont val="Times New Roman"/>
        <family val="1"/>
      </rPr>
      <t>month 3</t>
    </r>
    <r>
      <rPr>
        <sz val="11"/>
        <color theme="1"/>
        <rFont val="楷体"/>
        <family val="3"/>
        <charset val="134"/>
      </rPr>
      <t>以上上路车</t>
    </r>
    <r>
      <rPr>
        <sz val="11"/>
        <color rgb="FFFF0000"/>
        <rFont val="楷体"/>
        <family val="3"/>
        <charset val="134"/>
      </rPr>
      <t>利润</t>
    </r>
    <r>
      <rPr>
        <sz val="11"/>
        <color theme="1"/>
        <rFont val="楷体"/>
        <family val="3"/>
        <charset val="134"/>
      </rPr>
      <t>(万元)</t>
    </r>
    <phoneticPr fontId="1" type="noConversion"/>
  </si>
  <si>
    <t>当月累计购车费用(万元)</t>
    <phoneticPr fontId="1" type="noConversion"/>
  </si>
  <si>
    <t>累计产生利润(万元)</t>
    <phoneticPr fontId="1" type="noConversion"/>
  </si>
  <si>
    <t>注：费用 = 订金+首付+分期</t>
    <phoneticPr fontId="1" type="noConversion"/>
  </si>
  <si>
    <t>当月车相关现金流(万元)</t>
    <phoneticPr fontId="1" type="noConversion"/>
  </si>
  <si>
    <t>当月油相关现金流(万元)</t>
    <phoneticPr fontId="1" type="noConversion"/>
  </si>
  <si>
    <t>累计车相关现金流(万元)</t>
    <phoneticPr fontId="1" type="noConversion"/>
  </si>
  <si>
    <t>当月车油累计现金流(万元)</t>
    <phoneticPr fontId="1" type="noConversion"/>
  </si>
  <si>
    <r>
      <rPr>
        <sz val="8"/>
        <color theme="1"/>
        <rFont val="楷体"/>
        <family val="3"/>
        <charset val="134"/>
      </rPr>
      <t>注：假设单车月净利</t>
    </r>
    <r>
      <rPr>
        <sz val="8"/>
        <color theme="1"/>
        <rFont val="Times New Roman"/>
        <family val="1"/>
      </rPr>
      <t>4</t>
    </r>
    <r>
      <rPr>
        <sz val="8"/>
        <color theme="1"/>
        <rFont val="楷体"/>
        <family val="3"/>
        <charset val="134"/>
      </rPr>
      <t>万为上限（实际应高一倍）</t>
    </r>
    <phoneticPr fontId="1" type="noConversion"/>
  </si>
  <si>
    <t>月收入预测 (万元)</t>
    <phoneticPr fontId="1" type="noConversion"/>
  </si>
  <si>
    <r>
      <rPr>
        <sz val="11"/>
        <color theme="1"/>
        <rFont val="楷体"/>
        <family val="3"/>
        <charset val="134"/>
      </rPr>
      <t>单车的爬坡期</t>
    </r>
    <r>
      <rPr>
        <sz val="11"/>
        <color theme="1"/>
        <rFont val="Times New Roman"/>
        <family val="1"/>
      </rPr>
      <t>2~3</t>
    </r>
    <r>
      <rPr>
        <sz val="11"/>
        <color theme="1"/>
        <rFont val="楷体"/>
        <family val="3"/>
        <charset val="134"/>
      </rPr>
      <t>个月。稳定运营下，单车单月的毛利是</t>
    </r>
    <r>
      <rPr>
        <sz val="11"/>
        <color theme="1"/>
        <rFont val="Times New Roman"/>
        <family val="1"/>
      </rPr>
      <t>8%</t>
    </r>
    <r>
      <rPr>
        <sz val="11"/>
        <color theme="1"/>
        <rFont val="楷体"/>
        <family val="3"/>
        <charset val="134"/>
      </rPr>
      <t>，按</t>
    </r>
    <r>
      <rPr>
        <sz val="11"/>
        <color theme="1"/>
        <rFont val="Times New Roman"/>
        <family val="1"/>
      </rPr>
      <t>8</t>
    </r>
    <r>
      <rPr>
        <sz val="11"/>
        <color theme="1"/>
        <rFont val="楷体"/>
        <family val="3"/>
        <charset val="134"/>
      </rPr>
      <t>万计，再扣除人员工资等，剩余</t>
    </r>
    <r>
      <rPr>
        <sz val="11"/>
        <color theme="1"/>
        <rFont val="Times New Roman"/>
        <family val="1"/>
      </rPr>
      <t>4</t>
    </r>
    <r>
      <rPr>
        <sz val="11"/>
        <color theme="1"/>
        <rFont val="楷体"/>
        <family val="3"/>
        <charset val="134"/>
      </rPr>
      <t>万单车净利。</t>
    </r>
    <phoneticPr fontId="1" type="noConversion"/>
  </si>
  <si>
    <r>
      <rPr>
        <sz val="11"/>
        <color theme="1"/>
        <rFont val="楷体"/>
        <family val="3"/>
        <charset val="134"/>
      </rPr>
      <t>爬坡期按</t>
    </r>
    <r>
      <rPr>
        <sz val="11"/>
        <color theme="1"/>
        <rFont val="Times New Roman"/>
        <family val="1"/>
      </rPr>
      <t>3</t>
    </r>
    <r>
      <rPr>
        <sz val="11"/>
        <color theme="1"/>
        <rFont val="楷体"/>
        <family val="3"/>
        <charset val="134"/>
      </rPr>
      <t>个月计，</t>
    </r>
    <r>
      <rPr>
        <sz val="11"/>
        <color theme="1"/>
        <rFont val="Times New Roman"/>
        <family val="1"/>
      </rPr>
      <t>month 1</t>
    </r>
    <r>
      <rPr>
        <sz val="11"/>
        <color theme="1"/>
        <rFont val="楷体"/>
        <family val="3"/>
        <charset val="134"/>
      </rPr>
      <t>利润为</t>
    </r>
    <r>
      <rPr>
        <sz val="11"/>
        <color theme="1"/>
        <rFont val="Times New Roman"/>
        <family val="1"/>
      </rPr>
      <t>-1</t>
    </r>
    <r>
      <rPr>
        <sz val="11"/>
        <color theme="1"/>
        <rFont val="楷体"/>
        <family val="3"/>
        <charset val="134"/>
      </rPr>
      <t>万，</t>
    </r>
    <r>
      <rPr>
        <sz val="11"/>
        <color theme="1"/>
        <rFont val="Times New Roman"/>
        <family val="1"/>
      </rPr>
      <t>month 2</t>
    </r>
    <r>
      <rPr>
        <sz val="11"/>
        <color theme="1"/>
        <rFont val="楷体"/>
        <family val="3"/>
        <charset val="134"/>
      </rPr>
      <t>利润为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万，</t>
    </r>
    <r>
      <rPr>
        <sz val="11"/>
        <color theme="1"/>
        <rFont val="Times New Roman"/>
        <family val="1"/>
      </rPr>
      <t>month 3</t>
    </r>
    <r>
      <rPr>
        <sz val="11"/>
        <color theme="1"/>
        <rFont val="楷体"/>
        <family val="3"/>
        <charset val="134"/>
      </rPr>
      <t>利润为</t>
    </r>
    <r>
      <rPr>
        <sz val="11"/>
        <color theme="1"/>
        <rFont val="Times New Roman"/>
        <family val="1"/>
      </rPr>
      <t>4</t>
    </r>
    <r>
      <rPr>
        <sz val="11"/>
        <color theme="1"/>
        <rFont val="楷体"/>
        <family val="3"/>
        <charset val="134"/>
      </rPr>
      <t>万。</t>
    </r>
  </si>
  <si>
    <t>注：2018.3~2019.9单月收入预测如下（不考虑加盟带来的增量以及单货车渗透率的提高）</t>
    <phoneticPr fontId="1" type="noConversion"/>
  </si>
  <si>
    <t>车油累计现金流
(万元)</t>
    <phoneticPr fontId="1" type="noConversion"/>
  </si>
  <si>
    <t>注：考虑到油费预付或许对当月和累计现金流有益，模型修正如下：</t>
    <phoneticPr fontId="1" type="noConversion"/>
  </si>
  <si>
    <r>
      <rPr>
        <sz val="11"/>
        <color theme="1"/>
        <rFont val="楷体"/>
        <family val="3"/>
        <charset val="134"/>
      </rPr>
      <t>处理油罐车月度油费预付时，按当月预测月收入的</t>
    </r>
    <r>
      <rPr>
        <sz val="11"/>
        <color theme="1"/>
        <rFont val="Times New Roman"/>
        <family val="1"/>
      </rPr>
      <t>60%</t>
    </r>
    <r>
      <rPr>
        <sz val="11"/>
        <color theme="1"/>
        <rFont val="楷体"/>
        <family val="3"/>
        <charset val="134"/>
      </rPr>
      <t>统计。即，假定</t>
    </r>
    <r>
      <rPr>
        <sz val="11"/>
        <color theme="1"/>
        <rFont val="Times New Roman"/>
        <family val="1"/>
      </rPr>
      <t>60%</t>
    </r>
    <r>
      <rPr>
        <sz val="11"/>
        <color theme="1"/>
        <rFont val="楷体"/>
        <family val="3"/>
        <charset val="134"/>
      </rPr>
      <t>的月充值来自预付（中小车队），其余即时支付来自夫妻店。同时，假设每周初充值之后线性消耗。</t>
    </r>
    <phoneticPr fontId="1" type="noConversion"/>
  </si>
  <si>
    <t>购油流程：90%客户是中小车队，提前一周打款（通常为10万，为方便以10.5万计），下周每天加油，日均消耗1.5万。10%客户是夫妻店，按单加油。简便起见按60%:40%分。</t>
    <phoneticPr fontId="1" type="noConversion"/>
  </si>
  <si>
    <r>
      <rPr>
        <sz val="11"/>
        <color theme="1"/>
        <rFont val="楷体"/>
        <family val="3"/>
        <charset val="134"/>
      </rPr>
      <t>购置新车流程：先交</t>
    </r>
    <r>
      <rPr>
        <sz val="11"/>
        <color theme="1"/>
        <rFont val="Times New Roman"/>
        <family val="1"/>
      </rPr>
      <t>2</t>
    </r>
    <r>
      <rPr>
        <sz val="11"/>
        <color theme="1"/>
        <rFont val="楷体"/>
        <family val="3"/>
        <charset val="134"/>
      </rPr>
      <t>万首付，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"/>
        <family val="3"/>
        <charset val="134"/>
      </rPr>
      <t>个月后办齐手续上路，测试没问题再交首付，订金与首付间隔</t>
    </r>
    <r>
      <rPr>
        <sz val="11"/>
        <color theme="1"/>
        <rFont val="Times New Roman"/>
        <family val="1"/>
      </rPr>
      <t>30</t>
    </r>
    <r>
      <rPr>
        <sz val="11"/>
        <color theme="1"/>
        <rFont val="楷体"/>
        <family val="3"/>
        <charset val="134"/>
      </rPr>
      <t>天</t>
    </r>
    <r>
      <rPr>
        <sz val="11"/>
        <color theme="1"/>
        <rFont val="楷体"/>
        <family val="3"/>
        <charset val="134"/>
      </rPr>
      <t>。少数地区如北京，时间更久，暂予忽略。</t>
    </r>
    <phoneticPr fontId="1" type="noConversion"/>
  </si>
  <si>
    <r>
      <rPr>
        <sz val="11"/>
        <color theme="1"/>
        <rFont val="楷体"/>
        <family val="3"/>
        <charset val="134"/>
      </rPr>
      <t>同城的加油需求一般只占单车总油耗的</t>
    </r>
    <r>
      <rPr>
        <sz val="11"/>
        <color theme="1"/>
        <rFont val="Times New Roman"/>
        <family val="1"/>
      </rPr>
      <t>30%</t>
    </r>
    <r>
      <rPr>
        <sz val="11"/>
        <color theme="1"/>
        <rFont val="楷体"/>
        <family val="3"/>
        <charset val="134"/>
      </rPr>
      <t>，只有打通全国才能充分渗透。</t>
    </r>
    <phoneticPr fontId="1" type="noConversion"/>
  </si>
  <si>
    <r>
      <rPr>
        <sz val="11"/>
        <color theme="1"/>
        <rFont val="楷体"/>
        <family val="3"/>
        <charset val="134"/>
      </rPr>
      <t>打全国。初期打某一地只是试点，打全国是目的，核心是打单个客户的渗透率</t>
    </r>
    <r>
      <rPr>
        <sz val="11"/>
        <color theme="1"/>
        <rFont val="Times New Roman"/>
        <family val="1"/>
      </rPr>
      <t xml:space="preserve"> -&gt; </t>
    </r>
    <phoneticPr fontId="1" type="noConversion"/>
  </si>
  <si>
    <t>四、城市扩张</t>
    <phoneticPr fontId="1" type="noConversion"/>
  </si>
  <si>
    <t>当月车油累计现金流(万元)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</si>
</sst>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i/>
      <sz val="11"/>
      <color theme="1"/>
      <name val="楷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rgb="FFFF0000"/>
      <name val="楷体"/>
      <family val="3"/>
      <charset val="134"/>
    </font>
    <font>
      <sz val="8"/>
      <color theme="1"/>
      <name val="Times New Roman"/>
      <family val="1"/>
    </font>
    <font>
      <sz val="8"/>
      <color theme="1"/>
      <name val="楷体"/>
      <family val="3"/>
      <charset val="134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57" fontId="2" fillId="0" borderId="0" xfId="0" applyNumberFormat="1" applyFont="1"/>
    <xf numFmtId="0" fontId="6" fillId="0" borderId="0" xfId="0" applyFont="1"/>
    <xf numFmtId="57" fontId="2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6" fillId="0" borderId="0" xfId="0" applyNumberFormat="1" applyFont="1" applyAlignment="1">
      <alignment horizontal="center" vertical="center"/>
    </xf>
    <xf numFmtId="0" fontId="9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34"/>
  <sheetViews>
    <sheetView workbookViewId="0">
      <selection activeCell="A38" sqref="A38"/>
    </sheetView>
  </sheetViews>
  <sheetFormatPr defaultRowHeight="15" x14ac:dyDescent="0.15"/>
  <cols>
    <col min="1" max="1" width="9" style="6"/>
    <col min="2" max="2" width="8.875" style="6" customWidth="1"/>
    <col min="3" max="12" width="9" style="6"/>
    <col min="13" max="13" width="9" style="6" customWidth="1"/>
    <col min="14" max="16384" width="9" style="6"/>
  </cols>
  <sheetData>
    <row r="1" spans="1:2" x14ac:dyDescent="0.15">
      <c r="A1" s="5" t="s">
        <v>0</v>
      </c>
    </row>
    <row r="2" spans="1:2" x14ac:dyDescent="0.15">
      <c r="B2" s="6" t="s">
        <v>1</v>
      </c>
    </row>
    <row r="3" spans="1:2" x14ac:dyDescent="0.15">
      <c r="B3" s="6" t="s">
        <v>2</v>
      </c>
    </row>
    <row r="4" spans="1:2" x14ac:dyDescent="0.15">
      <c r="A4" s="7" t="s">
        <v>3</v>
      </c>
      <c r="B4" s="6" t="s">
        <v>66</v>
      </c>
    </row>
    <row r="5" spans="1:2" x14ac:dyDescent="0.15">
      <c r="A5" s="7" t="s">
        <v>4</v>
      </c>
      <c r="B5" s="6" t="s">
        <v>67</v>
      </c>
    </row>
    <row r="6" spans="1:2" x14ac:dyDescent="0.15">
      <c r="A6" s="7"/>
    </row>
    <row r="7" spans="1:2" x14ac:dyDescent="0.15">
      <c r="A7" s="7"/>
      <c r="B7" s="6" t="s">
        <v>82</v>
      </c>
    </row>
    <row r="8" spans="1:2" x14ac:dyDescent="0.15">
      <c r="A8" s="7"/>
    </row>
    <row r="9" spans="1:2" x14ac:dyDescent="0.15">
      <c r="A9" s="7"/>
      <c r="B9" s="6" t="s">
        <v>83</v>
      </c>
    </row>
    <row r="10" spans="1:2" x14ac:dyDescent="0.15">
      <c r="A10" s="7"/>
    </row>
    <row r="11" spans="1:2" x14ac:dyDescent="0.15">
      <c r="A11" s="7"/>
      <c r="B11" s="6" t="s">
        <v>87</v>
      </c>
    </row>
    <row r="12" spans="1:2" x14ac:dyDescent="0.15">
      <c r="A12" s="7"/>
    </row>
    <row r="13" spans="1:2" x14ac:dyDescent="0.15">
      <c r="A13" s="7"/>
      <c r="B13" s="6" t="s">
        <v>89</v>
      </c>
    </row>
    <row r="14" spans="1:2" x14ac:dyDescent="0.15">
      <c r="A14" s="7"/>
    </row>
    <row r="15" spans="1:2" x14ac:dyDescent="0.15">
      <c r="A15" s="7"/>
      <c r="B15" s="2" t="s">
        <v>88</v>
      </c>
    </row>
    <row r="17" spans="1:9" x14ac:dyDescent="0.15">
      <c r="A17" s="5" t="s">
        <v>5</v>
      </c>
    </row>
    <row r="18" spans="1:9" x14ac:dyDescent="0.15">
      <c r="B18" s="6" t="s">
        <v>21</v>
      </c>
    </row>
    <row r="19" spans="1:9" x14ac:dyDescent="0.15">
      <c r="B19" s="6" t="s">
        <v>22</v>
      </c>
    </row>
    <row r="20" spans="1:9" x14ac:dyDescent="0.15">
      <c r="B20" s="6" t="s">
        <v>23</v>
      </c>
    </row>
    <row r="21" spans="1:9" x14ac:dyDescent="0.15">
      <c r="B21" s="6" t="s">
        <v>24</v>
      </c>
    </row>
    <row r="23" spans="1:9" x14ac:dyDescent="0.15">
      <c r="B23" s="6" t="s">
        <v>52</v>
      </c>
    </row>
    <row r="24" spans="1:9" x14ac:dyDescent="0.15"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</row>
    <row r="25" spans="1:9" x14ac:dyDescent="0.15">
      <c r="B25" s="8">
        <v>5</v>
      </c>
      <c r="C25" s="8">
        <v>5</v>
      </c>
      <c r="D25" s="8">
        <v>5</v>
      </c>
      <c r="E25" s="8">
        <v>15</v>
      </c>
      <c r="F25" s="8">
        <v>15</v>
      </c>
      <c r="G25" s="8">
        <v>15</v>
      </c>
    </row>
    <row r="26" spans="1:9" x14ac:dyDescent="0.15">
      <c r="B26" s="8"/>
      <c r="C26" s="8"/>
      <c r="D26" s="8"/>
      <c r="E26" s="8"/>
      <c r="F26" s="8"/>
      <c r="G26" s="8"/>
    </row>
    <row r="27" spans="1:9" x14ac:dyDescent="0.15">
      <c r="B27" s="6" t="s">
        <v>25</v>
      </c>
      <c r="C27" s="8"/>
      <c r="D27" s="8"/>
      <c r="E27" s="8"/>
      <c r="F27" s="8"/>
      <c r="G27" s="8"/>
    </row>
    <row r="29" spans="1:9" x14ac:dyDescent="0.15">
      <c r="A29" s="5" t="s">
        <v>12</v>
      </c>
    </row>
    <row r="30" spans="1:9" x14ac:dyDescent="0.15">
      <c r="B30" s="6" t="s">
        <v>53</v>
      </c>
    </row>
    <row r="31" spans="1:9" x14ac:dyDescent="0.15">
      <c r="B31" s="8" t="s">
        <v>13</v>
      </c>
      <c r="C31" s="8" t="s">
        <v>14</v>
      </c>
      <c r="D31" s="8" t="s">
        <v>15</v>
      </c>
      <c r="E31" s="8" t="s">
        <v>16</v>
      </c>
      <c r="F31" s="8" t="s">
        <v>17</v>
      </c>
      <c r="G31" s="8" t="s">
        <v>18</v>
      </c>
      <c r="H31" s="8" t="s">
        <v>19</v>
      </c>
      <c r="I31" s="8" t="s">
        <v>7</v>
      </c>
    </row>
    <row r="32" spans="1:9" x14ac:dyDescent="0.15">
      <c r="B32" s="8">
        <v>15</v>
      </c>
      <c r="C32" s="8">
        <v>15</v>
      </c>
      <c r="D32" s="8">
        <v>15</v>
      </c>
      <c r="E32" s="8">
        <v>15</v>
      </c>
      <c r="F32" s="8">
        <v>15</v>
      </c>
      <c r="G32" s="8">
        <v>15</v>
      </c>
      <c r="H32" s="8">
        <v>5</v>
      </c>
      <c r="I32" s="8">
        <v>5</v>
      </c>
    </row>
    <row r="33" spans="1:54" x14ac:dyDescent="0.15">
      <c r="B33" s="8"/>
      <c r="C33" s="8"/>
      <c r="D33" s="8"/>
      <c r="E33" s="8"/>
      <c r="F33" s="8"/>
      <c r="G33" s="8"/>
      <c r="H33" s="8"/>
      <c r="I33" s="8"/>
    </row>
    <row r="34" spans="1:54" x14ac:dyDescent="0.15">
      <c r="B34" s="6" t="s">
        <v>26</v>
      </c>
    </row>
    <row r="35" spans="1:54" x14ac:dyDescent="0.15">
      <c r="B35" s="6" t="s">
        <v>27</v>
      </c>
    </row>
    <row r="37" spans="1:54" x14ac:dyDescent="0.15">
      <c r="A37" s="4" t="s">
        <v>92</v>
      </c>
    </row>
    <row r="38" spans="1:54" x14ac:dyDescent="0.15">
      <c r="B38" s="6" t="s">
        <v>28</v>
      </c>
    </row>
    <row r="39" spans="1:54" x14ac:dyDescent="0.15">
      <c r="B39" s="6" t="s">
        <v>32</v>
      </c>
    </row>
    <row r="40" spans="1:54" x14ac:dyDescent="0.15">
      <c r="B40" s="6" t="s">
        <v>33</v>
      </c>
    </row>
    <row r="42" spans="1:54" x14ac:dyDescent="0.15">
      <c r="B42" s="6" t="s">
        <v>29</v>
      </c>
    </row>
    <row r="43" spans="1:54" x14ac:dyDescent="0.15">
      <c r="B43" s="6" t="s">
        <v>30</v>
      </c>
    </row>
    <row r="44" spans="1:54" x14ac:dyDescent="0.15">
      <c r="B44" s="6" t="s">
        <v>31</v>
      </c>
    </row>
    <row r="46" spans="1:54" x14ac:dyDescent="0.15">
      <c r="B46" s="6" t="s">
        <v>20</v>
      </c>
    </row>
    <row r="47" spans="1:54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</row>
    <row r="48" spans="1:54" x14ac:dyDescent="0.15">
      <c r="A48" s="4" t="s">
        <v>34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</row>
    <row r="49" spans="1:54" x14ac:dyDescent="0.15">
      <c r="A49" s="2"/>
      <c r="B49" s="6" t="s">
        <v>35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</row>
    <row r="50" spans="1:54" x14ac:dyDescent="0.15">
      <c r="A50" s="2"/>
      <c r="B50" s="6" t="s">
        <v>91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</row>
    <row r="51" spans="1:54" x14ac:dyDescent="0.15">
      <c r="A51" s="2"/>
      <c r="B51" s="6" t="s">
        <v>90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</row>
    <row r="52" spans="1:54" x14ac:dyDescent="0.15">
      <c r="A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</row>
    <row r="53" spans="1:54" x14ac:dyDescent="0.15">
      <c r="A53" s="2"/>
      <c r="B53" s="6" t="s">
        <v>36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</row>
    <row r="54" spans="1:54" x14ac:dyDescent="0.15">
      <c r="A54" s="2"/>
      <c r="B54" s="6" t="s">
        <v>37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</row>
    <row r="55" spans="1:54" x14ac:dyDescent="0.15">
      <c r="A55" s="2"/>
      <c r="B55" s="6" t="s">
        <v>38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</row>
    <row r="56" spans="1:54" x14ac:dyDescent="0.15">
      <c r="A56" s="2"/>
      <c r="B56" s="6" t="s">
        <v>39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</row>
    <row r="57" spans="1:54" x14ac:dyDescent="0.15">
      <c r="A57" s="2"/>
      <c r="C57" s="6" t="s">
        <v>40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</row>
    <row r="58" spans="1:54" x14ac:dyDescent="0.15">
      <c r="A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</row>
    <row r="59" spans="1:54" x14ac:dyDescent="0.15">
      <c r="A59" s="2"/>
      <c r="B59" s="6" t="s">
        <v>41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</row>
    <row r="60" spans="1:54" x14ac:dyDescent="0.15">
      <c r="A60" s="2"/>
      <c r="B60" s="6" t="s">
        <v>42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</row>
    <row r="61" spans="1:54" x14ac:dyDescent="0.15">
      <c r="A61" s="2"/>
      <c r="B61" s="6" t="s">
        <v>43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</row>
    <row r="62" spans="1:54" x14ac:dyDescent="0.15">
      <c r="A62" s="2"/>
      <c r="B62" s="6" t="s">
        <v>44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</row>
    <row r="63" spans="1:54" x14ac:dyDescent="0.15">
      <c r="A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</row>
    <row r="64" spans="1:54" x14ac:dyDescent="0.15">
      <c r="A64" s="2"/>
      <c r="B64" s="6" t="s">
        <v>45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</row>
    <row r="65" spans="1:54" x14ac:dyDescent="0.15">
      <c r="A65" s="2"/>
      <c r="B65" s="6" t="s">
        <v>46</v>
      </c>
      <c r="L65" s="3"/>
      <c r="M65" s="3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</row>
    <row r="66" spans="1:54" x14ac:dyDescent="0.15">
      <c r="A66" s="2"/>
      <c r="B66" s="6" t="s">
        <v>47</v>
      </c>
      <c r="L66" s="3"/>
      <c r="M66" s="3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</row>
    <row r="67" spans="1:54" x14ac:dyDescent="0.15">
      <c r="A67" s="2"/>
      <c r="L67" s="3"/>
      <c r="M67" s="3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</row>
    <row r="68" spans="1:54" x14ac:dyDescent="0.15">
      <c r="A68" s="2"/>
      <c r="B68" s="6" t="s">
        <v>48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</row>
    <row r="69" spans="1:54" x14ac:dyDescent="0.15">
      <c r="A69" s="2"/>
      <c r="B69" s="6" t="s">
        <v>49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</row>
    <row r="70" spans="1:54" x14ac:dyDescent="0.15">
      <c r="A70" s="2"/>
      <c r="B70" s="6" t="s">
        <v>50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</row>
    <row r="71" spans="1:54" x14ac:dyDescent="0.15">
      <c r="A71" s="2"/>
      <c r="B71" s="6" t="s">
        <v>51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</row>
    <row r="72" spans="1:54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</row>
    <row r="73" spans="1:54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</row>
    <row r="74" spans="1:54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</row>
    <row r="75" spans="1:54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</row>
    <row r="76" spans="1:54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</row>
    <row r="77" spans="1:54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</row>
    <row r="78" spans="1:54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</row>
    <row r="79" spans="1:54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</row>
    <row r="80" spans="1:54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</row>
    <row r="81" spans="1:54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</row>
    <row r="82" spans="1:54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</row>
    <row r="83" spans="1:54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</row>
    <row r="84" spans="1:54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</row>
    <row r="85" spans="1:54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</row>
    <row r="86" spans="1:54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</row>
    <row r="87" spans="1:54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</row>
    <row r="88" spans="1:54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</row>
    <row r="89" spans="1:54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</row>
    <row r="90" spans="1:54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</row>
    <row r="91" spans="1:54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</row>
    <row r="92" spans="1:54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</row>
    <row r="93" spans="1:54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</row>
    <row r="94" spans="1:54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</row>
    <row r="95" spans="1:54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</row>
    <row r="96" spans="1:54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</row>
    <row r="97" spans="1:54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</row>
    <row r="98" spans="1:54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</row>
    <row r="99" spans="1:54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</row>
    <row r="100" spans="1:54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</row>
    <row r="101" spans="1:54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</row>
    <row r="102" spans="1:54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</row>
    <row r="103" spans="1:54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</row>
    <row r="104" spans="1:54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</row>
    <row r="105" spans="1:54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</row>
    <row r="106" spans="1:54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</row>
    <row r="107" spans="1:54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</row>
    <row r="108" spans="1:54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</row>
    <row r="109" spans="1:54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</row>
    <row r="110" spans="1:54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</row>
    <row r="111" spans="1:54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</row>
    <row r="112" spans="1:54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</row>
    <row r="113" spans="1:54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</row>
    <row r="114" spans="1:54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</row>
    <row r="115" spans="1:54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</row>
    <row r="116" spans="1:54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</row>
    <row r="117" spans="1:54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</row>
    <row r="118" spans="1:54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</row>
    <row r="119" spans="1:54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</row>
    <row r="120" spans="1:54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</row>
    <row r="121" spans="1:54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</row>
    <row r="122" spans="1:54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</row>
    <row r="123" spans="1:54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</row>
    <row r="124" spans="1:54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</row>
    <row r="125" spans="1:54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</row>
    <row r="126" spans="1:54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</row>
    <row r="127" spans="1:54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</row>
    <row r="128" spans="1:54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</row>
    <row r="129" spans="1:54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</row>
    <row r="130" spans="1:54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</row>
    <row r="131" spans="1:54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</row>
    <row r="132" spans="1:54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</row>
    <row r="133" spans="1:54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</row>
    <row r="134" spans="1:54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</row>
    <row r="135" spans="1:54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</row>
    <row r="136" spans="1:54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</row>
    <row r="137" spans="1:54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</row>
    <row r="138" spans="1:54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</row>
    <row r="139" spans="1:54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</row>
    <row r="140" spans="1:54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</row>
    <row r="141" spans="1:54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</row>
    <row r="142" spans="1:54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</row>
    <row r="143" spans="1:54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</row>
    <row r="144" spans="1:54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</row>
    <row r="145" spans="1:54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</row>
    <row r="146" spans="1:54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</row>
    <row r="147" spans="1:54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</row>
    <row r="148" spans="1:54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</row>
    <row r="149" spans="1:54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</row>
    <row r="150" spans="1:54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</row>
    <row r="151" spans="1:54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</row>
    <row r="152" spans="1:54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</row>
    <row r="153" spans="1:54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</row>
    <row r="154" spans="1:54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</row>
    <row r="155" spans="1:54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</row>
    <row r="156" spans="1:54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</row>
    <row r="157" spans="1:54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</row>
    <row r="158" spans="1:54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</row>
    <row r="159" spans="1:54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</row>
    <row r="160" spans="1:54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</row>
    <row r="161" spans="1:54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</row>
    <row r="162" spans="1:54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</row>
    <row r="163" spans="1:54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</row>
    <row r="164" spans="1:54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</row>
    <row r="165" spans="1:54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</row>
    <row r="166" spans="1:54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</row>
    <row r="167" spans="1:54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</row>
    <row r="168" spans="1:54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</row>
    <row r="169" spans="1:54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</row>
    <row r="170" spans="1:54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</row>
    <row r="171" spans="1:54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</row>
    <row r="172" spans="1:54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</row>
    <row r="173" spans="1:54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</row>
    <row r="174" spans="1:54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</row>
    <row r="175" spans="1:54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</row>
    <row r="176" spans="1:54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</row>
    <row r="177" spans="1:54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</row>
    <row r="178" spans="1:54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</row>
    <row r="179" spans="1:54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</row>
    <row r="180" spans="1:54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</row>
    <row r="181" spans="1:54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</row>
    <row r="182" spans="1:54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</row>
    <row r="183" spans="1:54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</row>
    <row r="184" spans="1:54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</row>
    <row r="185" spans="1:54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</row>
    <row r="186" spans="1:54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</row>
    <row r="187" spans="1:54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</row>
    <row r="188" spans="1:54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</row>
    <row r="189" spans="1:54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</row>
    <row r="190" spans="1:54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</row>
    <row r="191" spans="1:54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</row>
    <row r="192" spans="1:54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</row>
    <row r="193" spans="1:54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</row>
    <row r="194" spans="1:54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</row>
    <row r="195" spans="1:54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</row>
    <row r="196" spans="1:54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</row>
    <row r="197" spans="1:54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</row>
    <row r="198" spans="1:54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</row>
    <row r="199" spans="1:54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</row>
    <row r="200" spans="1:54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</row>
    <row r="201" spans="1:54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</row>
    <row r="202" spans="1:54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</row>
    <row r="203" spans="1:54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</row>
    <row r="204" spans="1:54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</row>
    <row r="205" spans="1:54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</row>
    <row r="206" spans="1:54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</row>
    <row r="207" spans="1:54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</row>
    <row r="208" spans="1:54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</row>
    <row r="209" spans="1:54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</row>
    <row r="210" spans="1:54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</row>
    <row r="211" spans="1:54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</row>
    <row r="212" spans="1:54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</row>
    <row r="213" spans="1:54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</row>
    <row r="214" spans="1:54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</row>
    <row r="215" spans="1:54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</row>
    <row r="216" spans="1:54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</row>
    <row r="217" spans="1:54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</row>
    <row r="218" spans="1:54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</row>
    <row r="219" spans="1:54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</row>
    <row r="220" spans="1:54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</row>
    <row r="221" spans="1:54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</row>
    <row r="222" spans="1:54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</row>
    <row r="223" spans="1:54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</row>
    <row r="224" spans="1:54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</row>
    <row r="225" spans="1:54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</row>
    <row r="226" spans="1:54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</row>
    <row r="227" spans="1:54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</row>
    <row r="228" spans="1:54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</row>
    <row r="229" spans="1:54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</row>
    <row r="230" spans="1:54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</row>
    <row r="231" spans="1:54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</row>
    <row r="232" spans="1:54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</row>
    <row r="233" spans="1:54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</row>
    <row r="234" spans="1:54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5" sqref="C25"/>
    </sheetView>
  </sheetViews>
  <sheetFormatPr defaultRowHeight="15" x14ac:dyDescent="0.25"/>
  <cols>
    <col min="1" max="1" width="19.375" style="10" customWidth="1"/>
    <col min="2" max="8" width="10.5" style="8" bestFit="1" customWidth="1"/>
    <col min="9" max="11" width="11.625" style="8" bestFit="1" customWidth="1"/>
    <col min="12" max="20" width="10.5" style="8" bestFit="1" customWidth="1"/>
    <col min="21" max="23" width="11.625" style="8" bestFit="1" customWidth="1"/>
    <col min="24" max="32" width="10.5" style="10" bestFit="1" customWidth="1"/>
    <col min="33" max="35" width="11.625" style="10" bestFit="1" customWidth="1"/>
    <col min="36" max="43" width="10.5" style="10" bestFit="1" customWidth="1"/>
    <col min="44" max="16384" width="9" style="10"/>
  </cols>
  <sheetData>
    <row r="1" spans="1:46" s="1" customFormat="1" ht="13.5" x14ac:dyDescent="0.15">
      <c r="B1" s="11">
        <v>43160</v>
      </c>
      <c r="C1" s="11">
        <v>43191</v>
      </c>
      <c r="D1" s="11">
        <v>43221</v>
      </c>
      <c r="E1" s="11">
        <v>43252</v>
      </c>
      <c r="F1" s="11">
        <v>43282</v>
      </c>
      <c r="G1" s="11">
        <v>43313</v>
      </c>
      <c r="H1" s="11">
        <v>43344</v>
      </c>
      <c r="I1" s="11">
        <v>43374</v>
      </c>
      <c r="J1" s="11">
        <v>43405</v>
      </c>
      <c r="K1" s="11">
        <v>43435</v>
      </c>
      <c r="L1" s="11">
        <v>43466</v>
      </c>
      <c r="M1" s="11">
        <v>43497</v>
      </c>
      <c r="N1" s="11">
        <v>43525</v>
      </c>
      <c r="O1" s="11">
        <v>43556</v>
      </c>
      <c r="P1" s="11">
        <v>43586</v>
      </c>
      <c r="Q1" s="11">
        <v>43617</v>
      </c>
      <c r="R1" s="11">
        <v>43647</v>
      </c>
      <c r="S1" s="11">
        <v>43678</v>
      </c>
      <c r="T1" s="11">
        <v>43709</v>
      </c>
      <c r="U1" s="11">
        <v>43739</v>
      </c>
      <c r="V1" s="11">
        <v>43770</v>
      </c>
      <c r="W1" s="11">
        <v>43800</v>
      </c>
      <c r="X1" s="9">
        <v>43831</v>
      </c>
      <c r="Y1" s="9">
        <v>43862</v>
      </c>
      <c r="Z1" s="9">
        <v>43891</v>
      </c>
      <c r="AA1" s="9">
        <v>43922</v>
      </c>
      <c r="AB1" s="9">
        <v>43952</v>
      </c>
      <c r="AC1" s="9">
        <v>43983</v>
      </c>
      <c r="AD1" s="9">
        <v>44013</v>
      </c>
      <c r="AE1" s="9">
        <v>44044</v>
      </c>
      <c r="AF1" s="9">
        <v>44075</v>
      </c>
      <c r="AG1" s="9">
        <v>44105</v>
      </c>
      <c r="AH1" s="9">
        <v>44136</v>
      </c>
      <c r="AI1" s="9">
        <v>44166</v>
      </c>
      <c r="AJ1" s="9">
        <v>44197</v>
      </c>
      <c r="AK1" s="9">
        <v>44228</v>
      </c>
      <c r="AL1" s="9">
        <v>44256</v>
      </c>
      <c r="AM1" s="9">
        <v>44287</v>
      </c>
      <c r="AN1" s="9">
        <v>44317</v>
      </c>
      <c r="AO1" s="9">
        <v>44348</v>
      </c>
      <c r="AP1" s="9">
        <v>44378</v>
      </c>
      <c r="AQ1" s="9">
        <v>44409</v>
      </c>
    </row>
    <row r="2" spans="1:46" x14ac:dyDescent="0.25">
      <c r="A2" s="1" t="s">
        <v>59</v>
      </c>
      <c r="B2" s="8">
        <v>1</v>
      </c>
      <c r="C2" s="8">
        <v>6</v>
      </c>
      <c r="D2" s="8">
        <v>5</v>
      </c>
      <c r="E2" s="8">
        <v>5</v>
      </c>
      <c r="F2" s="8">
        <v>5</v>
      </c>
      <c r="G2" s="8">
        <v>5</v>
      </c>
      <c r="H2" s="8">
        <v>5</v>
      </c>
      <c r="I2" s="8">
        <v>15</v>
      </c>
      <c r="J2" s="8">
        <v>15</v>
      </c>
      <c r="K2" s="8">
        <v>15</v>
      </c>
      <c r="L2" s="8">
        <v>15</v>
      </c>
      <c r="M2" s="8">
        <v>15</v>
      </c>
      <c r="N2" s="8">
        <v>15</v>
      </c>
      <c r="O2" s="8">
        <v>15</v>
      </c>
      <c r="P2" s="8">
        <v>15</v>
      </c>
      <c r="Q2" s="8">
        <v>15</v>
      </c>
      <c r="R2" s="8">
        <v>5</v>
      </c>
      <c r="S2" s="8">
        <v>5</v>
      </c>
      <c r="T2" s="8">
        <v>0</v>
      </c>
      <c r="U2" s="8">
        <v>0</v>
      </c>
      <c r="V2" s="8">
        <v>0</v>
      </c>
      <c r="W2" s="8">
        <v>0</v>
      </c>
    </row>
    <row r="3" spans="1:46" x14ac:dyDescent="0.25">
      <c r="A3" s="1" t="s">
        <v>54</v>
      </c>
      <c r="B3" s="8">
        <v>4</v>
      </c>
      <c r="C3" s="8">
        <v>10</v>
      </c>
      <c r="D3" s="8">
        <v>15</v>
      </c>
      <c r="E3" s="8">
        <v>20</v>
      </c>
      <c r="F3" s="8">
        <v>25</v>
      </c>
      <c r="G3" s="8">
        <v>30</v>
      </c>
      <c r="H3" s="8">
        <f t="shared" ref="H3:S3" si="0">G3+H2</f>
        <v>35</v>
      </c>
      <c r="I3" s="8">
        <f t="shared" si="0"/>
        <v>50</v>
      </c>
      <c r="J3" s="8">
        <f t="shared" si="0"/>
        <v>65</v>
      </c>
      <c r="K3" s="8">
        <f t="shared" si="0"/>
        <v>80</v>
      </c>
      <c r="L3" s="8">
        <f t="shared" si="0"/>
        <v>95</v>
      </c>
      <c r="M3" s="8">
        <f t="shared" si="0"/>
        <v>110</v>
      </c>
      <c r="N3" s="8">
        <f t="shared" si="0"/>
        <v>125</v>
      </c>
      <c r="O3" s="8">
        <f t="shared" si="0"/>
        <v>140</v>
      </c>
      <c r="P3" s="8">
        <f t="shared" si="0"/>
        <v>155</v>
      </c>
      <c r="Q3" s="8">
        <f t="shared" si="0"/>
        <v>170</v>
      </c>
      <c r="R3" s="8">
        <f t="shared" si="0"/>
        <v>175</v>
      </c>
      <c r="S3" s="8">
        <f t="shared" si="0"/>
        <v>180</v>
      </c>
      <c r="T3" s="8">
        <f t="shared" ref="T3:W3" si="1">S3+T2</f>
        <v>180</v>
      </c>
      <c r="U3" s="8">
        <f t="shared" si="1"/>
        <v>180</v>
      </c>
      <c r="V3" s="8">
        <f t="shared" si="1"/>
        <v>180</v>
      </c>
      <c r="W3" s="8">
        <f t="shared" si="1"/>
        <v>180</v>
      </c>
    </row>
    <row r="4" spans="1:46" x14ac:dyDescent="0.25">
      <c r="A4" s="1"/>
      <c r="B4" s="12" t="s">
        <v>65</v>
      </c>
    </row>
    <row r="5" spans="1:46" x14ac:dyDescent="0.25">
      <c r="A5" s="1" t="s">
        <v>60</v>
      </c>
      <c r="B5" s="8">
        <v>6</v>
      </c>
      <c r="C5" s="8">
        <v>5</v>
      </c>
      <c r="D5" s="8">
        <v>5</v>
      </c>
      <c r="E5" s="8">
        <v>5</v>
      </c>
      <c r="F5" s="8">
        <v>5</v>
      </c>
      <c r="G5" s="8">
        <v>5</v>
      </c>
      <c r="H5" s="8">
        <v>15</v>
      </c>
      <c r="I5" s="8">
        <v>15</v>
      </c>
      <c r="J5" s="8">
        <v>15</v>
      </c>
      <c r="K5" s="8">
        <v>15</v>
      </c>
      <c r="L5" s="8">
        <v>15</v>
      </c>
      <c r="M5" s="8">
        <v>15</v>
      </c>
      <c r="N5" s="8">
        <v>15</v>
      </c>
      <c r="O5" s="8">
        <v>15</v>
      </c>
      <c r="P5" s="8">
        <v>15</v>
      </c>
      <c r="Q5" s="8">
        <v>5</v>
      </c>
      <c r="R5" s="8">
        <v>5</v>
      </c>
      <c r="S5" s="8">
        <v>0</v>
      </c>
      <c r="T5" s="8">
        <v>0</v>
      </c>
      <c r="U5" s="8">
        <v>0</v>
      </c>
      <c r="V5" s="8">
        <v>0</v>
      </c>
    </row>
    <row r="6" spans="1:46" x14ac:dyDescent="0.25">
      <c r="A6" s="1" t="s">
        <v>55</v>
      </c>
      <c r="B6" s="8">
        <f t="shared" ref="B6:W6" si="2">B3+B5</f>
        <v>10</v>
      </c>
      <c r="C6" s="8">
        <f t="shared" si="2"/>
        <v>15</v>
      </c>
      <c r="D6" s="8">
        <f t="shared" si="2"/>
        <v>20</v>
      </c>
      <c r="E6" s="8">
        <f t="shared" si="2"/>
        <v>25</v>
      </c>
      <c r="F6" s="8">
        <f t="shared" si="2"/>
        <v>30</v>
      </c>
      <c r="G6" s="8">
        <f t="shared" si="2"/>
        <v>35</v>
      </c>
      <c r="H6" s="8">
        <f t="shared" si="2"/>
        <v>50</v>
      </c>
      <c r="I6" s="8">
        <f t="shared" si="2"/>
        <v>65</v>
      </c>
      <c r="J6" s="8">
        <f t="shared" si="2"/>
        <v>80</v>
      </c>
      <c r="K6" s="8">
        <f t="shared" si="2"/>
        <v>95</v>
      </c>
      <c r="L6" s="8">
        <f t="shared" si="2"/>
        <v>110</v>
      </c>
      <c r="M6" s="8">
        <f t="shared" si="2"/>
        <v>125</v>
      </c>
      <c r="N6" s="8">
        <f t="shared" si="2"/>
        <v>140</v>
      </c>
      <c r="O6" s="8">
        <f t="shared" si="2"/>
        <v>155</v>
      </c>
      <c r="P6" s="8">
        <f t="shared" si="2"/>
        <v>170</v>
      </c>
      <c r="Q6" s="8">
        <f t="shared" si="2"/>
        <v>175</v>
      </c>
      <c r="R6" s="8">
        <f t="shared" si="2"/>
        <v>180</v>
      </c>
      <c r="S6" s="8">
        <f t="shared" si="2"/>
        <v>180</v>
      </c>
      <c r="T6" s="8">
        <f t="shared" si="2"/>
        <v>180</v>
      </c>
      <c r="U6" s="8">
        <f t="shared" si="2"/>
        <v>180</v>
      </c>
      <c r="V6" s="8">
        <f t="shared" si="2"/>
        <v>180</v>
      </c>
      <c r="W6" s="8">
        <f t="shared" si="2"/>
        <v>180</v>
      </c>
    </row>
    <row r="7" spans="1:46" x14ac:dyDescent="0.25">
      <c r="A7" s="1"/>
    </row>
    <row r="8" spans="1:46" x14ac:dyDescent="0.25">
      <c r="A8" s="1" t="s">
        <v>61</v>
      </c>
      <c r="B8" s="8">
        <f>B5*2</f>
        <v>12</v>
      </c>
      <c r="C8" s="8">
        <f>C5*2</f>
        <v>10</v>
      </c>
      <c r="D8" s="8">
        <f>D5*2</f>
        <v>10</v>
      </c>
      <c r="E8" s="8">
        <f t="shared" ref="E8:N8" si="3">E5*2</f>
        <v>10</v>
      </c>
      <c r="F8" s="8">
        <f t="shared" si="3"/>
        <v>10</v>
      </c>
      <c r="G8" s="8">
        <f t="shared" si="3"/>
        <v>10</v>
      </c>
      <c r="H8" s="8">
        <f t="shared" si="3"/>
        <v>30</v>
      </c>
      <c r="I8" s="8">
        <f t="shared" si="3"/>
        <v>30</v>
      </c>
      <c r="J8" s="8">
        <f t="shared" si="3"/>
        <v>30</v>
      </c>
      <c r="K8" s="8">
        <f t="shared" si="3"/>
        <v>30</v>
      </c>
      <c r="L8" s="8">
        <f t="shared" si="3"/>
        <v>30</v>
      </c>
      <c r="M8" s="8">
        <f t="shared" si="3"/>
        <v>30</v>
      </c>
      <c r="N8" s="8">
        <f t="shared" si="3"/>
        <v>30</v>
      </c>
      <c r="O8" s="8">
        <f>O5*2</f>
        <v>30</v>
      </c>
      <c r="P8" s="8">
        <f>P5*2</f>
        <v>30</v>
      </c>
      <c r="Q8" s="8">
        <f>Q5*2</f>
        <v>10</v>
      </c>
      <c r="R8" s="8">
        <f t="shared" ref="R8:W8" si="4">R5*2</f>
        <v>10</v>
      </c>
      <c r="S8" s="8">
        <f t="shared" si="4"/>
        <v>0</v>
      </c>
      <c r="T8" s="8">
        <f t="shared" si="4"/>
        <v>0</v>
      </c>
      <c r="U8" s="8">
        <f t="shared" si="4"/>
        <v>0</v>
      </c>
      <c r="V8" s="8">
        <f t="shared" si="4"/>
        <v>0</v>
      </c>
      <c r="W8" s="8">
        <f t="shared" si="4"/>
        <v>0</v>
      </c>
    </row>
    <row r="9" spans="1:46" x14ac:dyDescent="0.25">
      <c r="A9" s="1" t="s">
        <v>56</v>
      </c>
      <c r="B9" s="14">
        <f>B6*5</f>
        <v>50</v>
      </c>
      <c r="C9" s="8">
        <f>B9+C8</f>
        <v>60</v>
      </c>
      <c r="D9" s="8">
        <f>C9+D8</f>
        <v>70</v>
      </c>
      <c r="E9" s="8">
        <f>D9+E8</f>
        <v>80</v>
      </c>
      <c r="F9" s="8">
        <f t="shared" ref="F9:W9" si="5">E9+F8</f>
        <v>90</v>
      </c>
      <c r="G9" s="8">
        <f t="shared" si="5"/>
        <v>100</v>
      </c>
      <c r="H9" s="8">
        <f t="shared" si="5"/>
        <v>130</v>
      </c>
      <c r="I9" s="8">
        <f t="shared" si="5"/>
        <v>160</v>
      </c>
      <c r="J9" s="8">
        <f t="shared" si="5"/>
        <v>190</v>
      </c>
      <c r="K9" s="8">
        <f t="shared" si="5"/>
        <v>220</v>
      </c>
      <c r="L9" s="8">
        <f t="shared" si="5"/>
        <v>250</v>
      </c>
      <c r="M9" s="8">
        <f t="shared" si="5"/>
        <v>280</v>
      </c>
      <c r="N9" s="8">
        <f t="shared" si="5"/>
        <v>310</v>
      </c>
      <c r="O9" s="8">
        <f t="shared" si="5"/>
        <v>340</v>
      </c>
      <c r="P9" s="8">
        <f t="shared" si="5"/>
        <v>370</v>
      </c>
      <c r="Q9" s="8">
        <f t="shared" si="5"/>
        <v>380</v>
      </c>
      <c r="R9" s="8">
        <f t="shared" si="5"/>
        <v>390</v>
      </c>
      <c r="S9" s="8">
        <f t="shared" si="5"/>
        <v>390</v>
      </c>
      <c r="T9" s="8">
        <f t="shared" si="5"/>
        <v>390</v>
      </c>
      <c r="U9" s="8">
        <f t="shared" si="5"/>
        <v>390</v>
      </c>
      <c r="V9" s="8">
        <f t="shared" si="5"/>
        <v>390</v>
      </c>
      <c r="W9" s="8">
        <f t="shared" si="5"/>
        <v>390</v>
      </c>
    </row>
    <row r="10" spans="1:46" x14ac:dyDescent="0.25">
      <c r="A10" s="1"/>
      <c r="B10" s="12" t="s">
        <v>64</v>
      </c>
    </row>
    <row r="11" spans="1:46" x14ac:dyDescent="0.25">
      <c r="A11" s="1" t="s">
        <v>62</v>
      </c>
      <c r="B11" s="8">
        <f t="shared" ref="B11:D12" si="6">B2*15</f>
        <v>15</v>
      </c>
      <c r="C11" s="8">
        <f t="shared" si="6"/>
        <v>90</v>
      </c>
      <c r="D11" s="8">
        <f t="shared" si="6"/>
        <v>75</v>
      </c>
      <c r="E11" s="8">
        <f t="shared" ref="E11:W11" si="7">E2*15</f>
        <v>75</v>
      </c>
      <c r="F11" s="8">
        <f t="shared" si="7"/>
        <v>75</v>
      </c>
      <c r="G11" s="8">
        <f t="shared" si="7"/>
        <v>75</v>
      </c>
      <c r="H11" s="8">
        <f t="shared" si="7"/>
        <v>75</v>
      </c>
      <c r="I11" s="8">
        <f t="shared" si="7"/>
        <v>225</v>
      </c>
      <c r="J11" s="8">
        <f t="shared" si="7"/>
        <v>225</v>
      </c>
      <c r="K11" s="8">
        <f t="shared" si="7"/>
        <v>225</v>
      </c>
      <c r="L11" s="8">
        <f t="shared" si="7"/>
        <v>225</v>
      </c>
      <c r="M11" s="8">
        <f t="shared" si="7"/>
        <v>225</v>
      </c>
      <c r="N11" s="8">
        <f t="shared" si="7"/>
        <v>225</v>
      </c>
      <c r="O11" s="8">
        <f t="shared" si="7"/>
        <v>225</v>
      </c>
      <c r="P11" s="8">
        <f t="shared" si="7"/>
        <v>225</v>
      </c>
      <c r="Q11" s="8">
        <f t="shared" si="7"/>
        <v>225</v>
      </c>
      <c r="R11" s="8">
        <f t="shared" si="7"/>
        <v>75</v>
      </c>
      <c r="S11" s="8">
        <f t="shared" si="7"/>
        <v>75</v>
      </c>
      <c r="T11" s="8">
        <f t="shared" si="7"/>
        <v>0</v>
      </c>
      <c r="U11" s="8">
        <f t="shared" si="7"/>
        <v>0</v>
      </c>
      <c r="V11" s="8">
        <f t="shared" si="7"/>
        <v>0</v>
      </c>
      <c r="W11" s="8">
        <f t="shared" si="7"/>
        <v>0</v>
      </c>
    </row>
    <row r="12" spans="1:46" x14ac:dyDescent="0.25">
      <c r="A12" s="1" t="s">
        <v>57</v>
      </c>
      <c r="B12" s="8">
        <f t="shared" si="6"/>
        <v>60</v>
      </c>
      <c r="C12" s="8">
        <f t="shared" si="6"/>
        <v>150</v>
      </c>
      <c r="D12" s="8">
        <f t="shared" si="6"/>
        <v>225</v>
      </c>
      <c r="E12" s="8">
        <f t="shared" ref="E12:W12" si="8">E3*15</f>
        <v>300</v>
      </c>
      <c r="F12" s="8">
        <f t="shared" si="8"/>
        <v>375</v>
      </c>
      <c r="G12" s="8">
        <f t="shared" si="8"/>
        <v>450</v>
      </c>
      <c r="H12" s="8">
        <f t="shared" si="8"/>
        <v>525</v>
      </c>
      <c r="I12" s="8">
        <f t="shared" si="8"/>
        <v>750</v>
      </c>
      <c r="J12" s="8">
        <f t="shared" si="8"/>
        <v>975</v>
      </c>
      <c r="K12" s="8">
        <f t="shared" si="8"/>
        <v>1200</v>
      </c>
      <c r="L12" s="8">
        <f t="shared" si="8"/>
        <v>1425</v>
      </c>
      <c r="M12" s="8">
        <f t="shared" si="8"/>
        <v>1650</v>
      </c>
      <c r="N12" s="8">
        <f t="shared" si="8"/>
        <v>1875</v>
      </c>
      <c r="O12" s="8">
        <f t="shared" si="8"/>
        <v>2100</v>
      </c>
      <c r="P12" s="8">
        <f t="shared" si="8"/>
        <v>2325</v>
      </c>
      <c r="Q12" s="8">
        <f t="shared" si="8"/>
        <v>2550</v>
      </c>
      <c r="R12" s="8">
        <f t="shared" si="8"/>
        <v>2625</v>
      </c>
      <c r="S12" s="8">
        <f t="shared" si="8"/>
        <v>2700</v>
      </c>
      <c r="T12" s="8">
        <f t="shared" si="8"/>
        <v>2700</v>
      </c>
      <c r="U12" s="8">
        <f t="shared" si="8"/>
        <v>2700</v>
      </c>
      <c r="V12" s="8">
        <f t="shared" si="8"/>
        <v>2700</v>
      </c>
      <c r="W12" s="8">
        <f t="shared" si="8"/>
        <v>2700</v>
      </c>
    </row>
    <row r="14" spans="1:46" x14ac:dyDescent="0.25">
      <c r="A14" s="1" t="s">
        <v>63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f>3*12</f>
        <v>36</v>
      </c>
      <c r="N14" s="8">
        <f>B2*12</f>
        <v>12</v>
      </c>
      <c r="O14" s="8">
        <f>C2*12</f>
        <v>72</v>
      </c>
      <c r="P14" s="8">
        <f>D2*12</f>
        <v>60</v>
      </c>
      <c r="Q14" s="8">
        <f t="shared" ref="Q14:V14" si="9">E2*12</f>
        <v>60</v>
      </c>
      <c r="R14" s="8">
        <f t="shared" si="9"/>
        <v>60</v>
      </c>
      <c r="S14" s="8">
        <f t="shared" si="9"/>
        <v>60</v>
      </c>
      <c r="T14" s="8">
        <f>H2*12</f>
        <v>60</v>
      </c>
      <c r="U14" s="8">
        <f t="shared" si="9"/>
        <v>180</v>
      </c>
      <c r="V14" s="8">
        <f t="shared" si="9"/>
        <v>180</v>
      </c>
      <c r="W14" s="8">
        <f>K2*12</f>
        <v>180</v>
      </c>
      <c r="X14" s="8">
        <f>L2*12</f>
        <v>180</v>
      </c>
      <c r="Y14" s="8">
        <f>M2*12+3*12</f>
        <v>216</v>
      </c>
      <c r="Z14" s="8">
        <f t="shared" ref="Z14:AF14" si="10">(N2+B2)*12</f>
        <v>192</v>
      </c>
      <c r="AA14" s="8">
        <f t="shared" si="10"/>
        <v>252</v>
      </c>
      <c r="AB14" s="8">
        <f t="shared" si="10"/>
        <v>240</v>
      </c>
      <c r="AC14" s="8">
        <f t="shared" si="10"/>
        <v>240</v>
      </c>
      <c r="AD14" s="8">
        <f t="shared" si="10"/>
        <v>120</v>
      </c>
      <c r="AE14" s="8">
        <f t="shared" si="10"/>
        <v>120</v>
      </c>
      <c r="AF14" s="8">
        <f t="shared" si="10"/>
        <v>60</v>
      </c>
      <c r="AG14" s="8">
        <f>(I2+U2)*12</f>
        <v>180</v>
      </c>
      <c r="AH14" s="8">
        <f t="shared" ref="AH14:AQ14" si="11">J2*12</f>
        <v>180</v>
      </c>
      <c r="AI14" s="8">
        <f t="shared" si="11"/>
        <v>180</v>
      </c>
      <c r="AJ14" s="8">
        <f t="shared" si="11"/>
        <v>180</v>
      </c>
      <c r="AK14" s="8">
        <f t="shared" si="11"/>
        <v>180</v>
      </c>
      <c r="AL14" s="8">
        <f t="shared" si="11"/>
        <v>180</v>
      </c>
      <c r="AM14" s="8">
        <f t="shared" si="11"/>
        <v>180</v>
      </c>
      <c r="AN14" s="8">
        <f t="shared" si="11"/>
        <v>180</v>
      </c>
      <c r="AO14" s="8">
        <f t="shared" si="11"/>
        <v>180</v>
      </c>
      <c r="AP14" s="8">
        <f t="shared" si="11"/>
        <v>60</v>
      </c>
      <c r="AQ14" s="8">
        <f t="shared" si="11"/>
        <v>60</v>
      </c>
      <c r="AR14" s="8"/>
      <c r="AS14" s="8"/>
      <c r="AT14" s="8"/>
    </row>
    <row r="15" spans="1:46" x14ac:dyDescent="0.25">
      <c r="A15" s="1" t="s">
        <v>58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f>L15+M14</f>
        <v>36</v>
      </c>
      <c r="N15" s="8">
        <f>M15+N14</f>
        <v>48</v>
      </c>
      <c r="O15" s="8">
        <f>N15+O14</f>
        <v>120</v>
      </c>
      <c r="P15" s="8">
        <f>O15+P14</f>
        <v>180</v>
      </c>
      <c r="Q15" s="8">
        <f>P15+Q14</f>
        <v>240</v>
      </c>
      <c r="R15" s="8">
        <f t="shared" ref="R15:AE15" si="12">Q15+R14</f>
        <v>300</v>
      </c>
      <c r="S15" s="8">
        <f t="shared" si="12"/>
        <v>360</v>
      </c>
      <c r="T15" s="8">
        <f t="shared" si="12"/>
        <v>420</v>
      </c>
      <c r="U15" s="8">
        <f t="shared" si="12"/>
        <v>600</v>
      </c>
      <c r="V15" s="8">
        <f t="shared" si="12"/>
        <v>780</v>
      </c>
      <c r="W15" s="8">
        <f t="shared" si="12"/>
        <v>960</v>
      </c>
      <c r="X15" s="8">
        <f t="shared" si="12"/>
        <v>1140</v>
      </c>
      <c r="Y15" s="8">
        <f t="shared" si="12"/>
        <v>1356</v>
      </c>
      <c r="Z15" s="8">
        <f t="shared" si="12"/>
        <v>1548</v>
      </c>
      <c r="AA15" s="8">
        <f>Z15+AA14</f>
        <v>1800</v>
      </c>
      <c r="AB15" s="8">
        <f t="shared" si="12"/>
        <v>2040</v>
      </c>
      <c r="AC15" s="8">
        <f t="shared" si="12"/>
        <v>2280</v>
      </c>
      <c r="AD15" s="8">
        <f t="shared" si="12"/>
        <v>2400</v>
      </c>
      <c r="AE15" s="8">
        <f t="shared" si="12"/>
        <v>2520</v>
      </c>
      <c r="AF15" s="8">
        <f>AE15+AF14</f>
        <v>2580</v>
      </c>
      <c r="AG15" s="8">
        <f t="shared" ref="AG15" si="13">AF15+AG14</f>
        <v>2760</v>
      </c>
      <c r="AH15" s="8">
        <f t="shared" ref="AH15:AI15" si="14">AG15+AH14</f>
        <v>2940</v>
      </c>
      <c r="AI15" s="8">
        <f t="shared" si="14"/>
        <v>3120</v>
      </c>
      <c r="AJ15" s="8">
        <f t="shared" ref="AJ15" si="15">AI15+AJ14</f>
        <v>3300</v>
      </c>
      <c r="AK15" s="8">
        <f t="shared" ref="AK15" si="16">AJ15+AK14</f>
        <v>3480</v>
      </c>
      <c r="AL15" s="8">
        <f>AK15+AL14</f>
        <v>3660</v>
      </c>
      <c r="AM15" s="8">
        <f t="shared" ref="AM15" si="17">AL15+AM14</f>
        <v>3840</v>
      </c>
      <c r="AN15" s="8">
        <f t="shared" ref="AN15:AO15" si="18">AM15+AN14</f>
        <v>4020</v>
      </c>
      <c r="AO15" s="8">
        <f t="shared" si="18"/>
        <v>4200</v>
      </c>
      <c r="AP15" s="8">
        <f t="shared" ref="AP15" si="19">AO15+AP14</f>
        <v>4260</v>
      </c>
      <c r="AQ15" s="8">
        <f t="shared" ref="AQ15" si="20">AP15+AQ14</f>
        <v>4320</v>
      </c>
    </row>
    <row r="17" spans="1:44" ht="30" x14ac:dyDescent="0.25">
      <c r="A17" s="15" t="s">
        <v>69</v>
      </c>
      <c r="B17" s="8">
        <f t="shared" ref="B17:S17" si="21">B2*(-1)</f>
        <v>-1</v>
      </c>
      <c r="C17" s="8">
        <f t="shared" si="21"/>
        <v>-6</v>
      </c>
      <c r="D17" s="8">
        <f t="shared" si="21"/>
        <v>-5</v>
      </c>
      <c r="E17" s="8">
        <f t="shared" si="21"/>
        <v>-5</v>
      </c>
      <c r="F17" s="8">
        <f t="shared" si="21"/>
        <v>-5</v>
      </c>
      <c r="G17" s="8">
        <f t="shared" si="21"/>
        <v>-5</v>
      </c>
      <c r="H17" s="8">
        <f t="shared" si="21"/>
        <v>-5</v>
      </c>
      <c r="I17" s="8">
        <f t="shared" si="21"/>
        <v>-15</v>
      </c>
      <c r="J17" s="8">
        <f t="shared" si="21"/>
        <v>-15</v>
      </c>
      <c r="K17" s="8">
        <f t="shared" si="21"/>
        <v>-15</v>
      </c>
      <c r="L17" s="8">
        <f t="shared" si="21"/>
        <v>-15</v>
      </c>
      <c r="M17" s="8">
        <f t="shared" si="21"/>
        <v>-15</v>
      </c>
      <c r="N17" s="8">
        <f t="shared" si="21"/>
        <v>-15</v>
      </c>
      <c r="O17" s="8">
        <f t="shared" si="21"/>
        <v>-15</v>
      </c>
      <c r="P17" s="8">
        <f t="shared" si="21"/>
        <v>-15</v>
      </c>
      <c r="Q17" s="8">
        <f t="shared" si="21"/>
        <v>-15</v>
      </c>
      <c r="R17" s="8">
        <f t="shared" si="21"/>
        <v>-5</v>
      </c>
      <c r="S17" s="8">
        <f t="shared" si="21"/>
        <v>-5</v>
      </c>
    </row>
    <row r="18" spans="1:44" ht="30" x14ac:dyDescent="0.25">
      <c r="A18" s="15" t="s">
        <v>70</v>
      </c>
      <c r="B18" s="8">
        <f>3*1</f>
        <v>3</v>
      </c>
      <c r="C18" s="8">
        <f t="shared" ref="C18:T18" si="22">B2*1</f>
        <v>1</v>
      </c>
      <c r="D18" s="8">
        <f t="shared" si="22"/>
        <v>6</v>
      </c>
      <c r="E18" s="8">
        <f t="shared" si="22"/>
        <v>5</v>
      </c>
      <c r="F18" s="8">
        <f t="shared" si="22"/>
        <v>5</v>
      </c>
      <c r="G18" s="8">
        <f t="shared" si="22"/>
        <v>5</v>
      </c>
      <c r="H18" s="8">
        <f t="shared" si="22"/>
        <v>5</v>
      </c>
      <c r="I18" s="8">
        <f t="shared" si="22"/>
        <v>5</v>
      </c>
      <c r="J18" s="8">
        <f t="shared" si="22"/>
        <v>15</v>
      </c>
      <c r="K18" s="8">
        <f t="shared" si="22"/>
        <v>15</v>
      </c>
      <c r="L18" s="8">
        <f t="shared" si="22"/>
        <v>15</v>
      </c>
      <c r="M18" s="8">
        <f t="shared" si="22"/>
        <v>15</v>
      </c>
      <c r="N18" s="8">
        <f t="shared" si="22"/>
        <v>15</v>
      </c>
      <c r="O18" s="8">
        <f t="shared" si="22"/>
        <v>15</v>
      </c>
      <c r="P18" s="8">
        <f t="shared" si="22"/>
        <v>15</v>
      </c>
      <c r="Q18" s="8">
        <f t="shared" si="22"/>
        <v>15</v>
      </c>
      <c r="R18" s="8">
        <f t="shared" si="22"/>
        <v>15</v>
      </c>
      <c r="S18" s="8">
        <f t="shared" si="22"/>
        <v>5</v>
      </c>
      <c r="T18" s="8">
        <f t="shared" si="22"/>
        <v>5</v>
      </c>
      <c r="X18" s="8"/>
      <c r="Y18" s="8"/>
      <c r="Z18" s="8"/>
      <c r="AA18" s="8"/>
      <c r="AB18" s="8"/>
      <c r="AC18" s="8"/>
      <c r="AD18" s="8"/>
      <c r="AE18" s="8"/>
      <c r="AF18" s="8"/>
    </row>
    <row r="19" spans="1:44" ht="30" x14ac:dyDescent="0.25">
      <c r="A19" s="15" t="s">
        <v>71</v>
      </c>
      <c r="B19" s="8">
        <v>0</v>
      </c>
      <c r="C19" s="8">
        <f>3*4</f>
        <v>12</v>
      </c>
      <c r="D19" s="8">
        <f>B2*4</f>
        <v>4</v>
      </c>
      <c r="E19" s="8">
        <f>C2*4</f>
        <v>24</v>
      </c>
      <c r="F19" s="8">
        <f>D2*4</f>
        <v>20</v>
      </c>
      <c r="G19" s="8">
        <f>E2*4</f>
        <v>20</v>
      </c>
      <c r="H19" s="8">
        <f t="shared" ref="H19:Q19" si="23">F2*4</f>
        <v>20</v>
      </c>
      <c r="I19" s="8">
        <f t="shared" si="23"/>
        <v>20</v>
      </c>
      <c r="J19" s="8">
        <f t="shared" si="23"/>
        <v>20</v>
      </c>
      <c r="K19" s="8">
        <f t="shared" si="23"/>
        <v>60</v>
      </c>
      <c r="L19" s="8">
        <f t="shared" si="23"/>
        <v>60</v>
      </c>
      <c r="M19" s="8">
        <f t="shared" si="23"/>
        <v>60</v>
      </c>
      <c r="N19" s="8">
        <f t="shared" si="23"/>
        <v>60</v>
      </c>
      <c r="O19" s="8">
        <f t="shared" si="23"/>
        <v>60</v>
      </c>
      <c r="P19" s="8">
        <f t="shared" si="23"/>
        <v>60</v>
      </c>
      <c r="Q19" s="8">
        <f t="shared" si="23"/>
        <v>60</v>
      </c>
      <c r="R19" s="8">
        <f t="shared" ref="R19" si="24">P2*4</f>
        <v>60</v>
      </c>
      <c r="S19" s="8">
        <f t="shared" ref="S19" si="25">Q2*4</f>
        <v>60</v>
      </c>
      <c r="T19" s="8">
        <f t="shared" ref="T19" si="26">R2*4</f>
        <v>20</v>
      </c>
      <c r="U19" s="8">
        <f t="shared" ref="U19" si="27">S2*4</f>
        <v>20</v>
      </c>
      <c r="X19" s="8"/>
      <c r="Y19" s="8"/>
      <c r="Z19" s="8"/>
      <c r="AA19" s="8"/>
      <c r="AB19" s="8"/>
      <c r="AC19" s="8"/>
      <c r="AD19" s="8"/>
      <c r="AE19" s="8"/>
      <c r="AF19" s="8"/>
    </row>
    <row r="20" spans="1:44" ht="30" x14ac:dyDescent="0.25">
      <c r="A20" s="15" t="s">
        <v>72</v>
      </c>
      <c r="B20" s="8">
        <v>0</v>
      </c>
      <c r="C20" s="8">
        <v>0</v>
      </c>
      <c r="D20" s="8">
        <f t="shared" ref="D20:L20" si="28">C20+C19</f>
        <v>12</v>
      </c>
      <c r="E20" s="16">
        <f t="shared" si="28"/>
        <v>16</v>
      </c>
      <c r="F20" s="8">
        <f t="shared" si="28"/>
        <v>40</v>
      </c>
      <c r="G20" s="8">
        <f t="shared" si="28"/>
        <v>60</v>
      </c>
      <c r="H20" s="16">
        <f t="shared" si="28"/>
        <v>80</v>
      </c>
      <c r="I20" s="8">
        <f t="shared" si="28"/>
        <v>100</v>
      </c>
      <c r="J20" s="16">
        <f t="shared" si="28"/>
        <v>120</v>
      </c>
      <c r="K20" s="8">
        <f t="shared" si="28"/>
        <v>140</v>
      </c>
      <c r="L20" s="8">
        <f t="shared" si="28"/>
        <v>200</v>
      </c>
      <c r="M20" s="8">
        <f t="shared" ref="M20:AQ20" si="29">L20+L19</f>
        <v>260</v>
      </c>
      <c r="N20" s="16">
        <f t="shared" si="29"/>
        <v>320</v>
      </c>
      <c r="O20" s="8">
        <f t="shared" si="29"/>
        <v>380</v>
      </c>
      <c r="P20" s="8">
        <f t="shared" si="29"/>
        <v>440</v>
      </c>
      <c r="Q20" s="16">
        <f t="shared" si="29"/>
        <v>500</v>
      </c>
      <c r="R20" s="8">
        <f t="shared" si="29"/>
        <v>560</v>
      </c>
      <c r="S20" s="16">
        <f t="shared" si="29"/>
        <v>620</v>
      </c>
      <c r="T20" s="8">
        <f t="shared" si="29"/>
        <v>680</v>
      </c>
      <c r="U20" s="8">
        <f t="shared" si="29"/>
        <v>700</v>
      </c>
      <c r="V20" s="8">
        <f>U20+U19</f>
        <v>720</v>
      </c>
      <c r="W20" s="16">
        <f t="shared" si="29"/>
        <v>720</v>
      </c>
      <c r="X20" s="8">
        <f t="shared" si="29"/>
        <v>720</v>
      </c>
      <c r="Y20" s="8">
        <f t="shared" si="29"/>
        <v>720</v>
      </c>
      <c r="Z20" s="16">
        <f t="shared" si="29"/>
        <v>720</v>
      </c>
      <c r="AA20" s="8">
        <f t="shared" si="29"/>
        <v>720</v>
      </c>
      <c r="AB20" s="16">
        <f t="shared" si="29"/>
        <v>720</v>
      </c>
      <c r="AC20" s="8">
        <f t="shared" si="29"/>
        <v>720</v>
      </c>
      <c r="AD20" s="8">
        <f t="shared" si="29"/>
        <v>720</v>
      </c>
      <c r="AE20" s="8">
        <f t="shared" si="29"/>
        <v>720</v>
      </c>
      <c r="AF20" s="16">
        <f t="shared" si="29"/>
        <v>720</v>
      </c>
      <c r="AG20" s="8">
        <f t="shared" si="29"/>
        <v>720</v>
      </c>
      <c r="AH20" s="16">
        <f t="shared" si="29"/>
        <v>720</v>
      </c>
      <c r="AI20" s="8">
        <f t="shared" si="29"/>
        <v>720</v>
      </c>
      <c r="AJ20" s="16">
        <f t="shared" si="29"/>
        <v>720</v>
      </c>
      <c r="AK20" s="8">
        <f t="shared" si="29"/>
        <v>720</v>
      </c>
      <c r="AL20" s="16">
        <f t="shared" si="29"/>
        <v>720</v>
      </c>
      <c r="AM20" s="8">
        <f t="shared" si="29"/>
        <v>720</v>
      </c>
      <c r="AN20" s="16">
        <f t="shared" si="29"/>
        <v>720</v>
      </c>
      <c r="AO20" s="8">
        <f t="shared" si="29"/>
        <v>720</v>
      </c>
      <c r="AP20" s="16">
        <f t="shared" si="29"/>
        <v>720</v>
      </c>
      <c r="AQ20" s="8">
        <f t="shared" si="29"/>
        <v>720</v>
      </c>
    </row>
    <row r="21" spans="1:44" x14ac:dyDescent="0.25">
      <c r="A21" s="15"/>
      <c r="B21" s="17" t="s">
        <v>80</v>
      </c>
      <c r="E21" s="16"/>
      <c r="J21" s="16"/>
      <c r="N21" s="16"/>
      <c r="Q21" s="16"/>
      <c r="S21" s="16"/>
      <c r="W21" s="16"/>
      <c r="X21" s="8"/>
      <c r="Y21" s="8"/>
      <c r="Z21" s="16"/>
      <c r="AA21" s="8"/>
      <c r="AB21" s="16"/>
      <c r="AC21" s="8"/>
      <c r="AD21" s="8"/>
      <c r="AE21" s="8"/>
      <c r="AF21" s="16"/>
    </row>
    <row r="22" spans="1:44" ht="28.5" x14ac:dyDescent="0.25">
      <c r="A22" s="19" t="s">
        <v>68</v>
      </c>
      <c r="B22" s="8">
        <f>SUM(B17:B20)</f>
        <v>2</v>
      </c>
      <c r="C22" s="8">
        <f>SUM(C17:C20)</f>
        <v>7</v>
      </c>
      <c r="D22" s="8">
        <f>SUM(D17:D20)</f>
        <v>17</v>
      </c>
      <c r="E22" s="8">
        <f>SUM(E17:E20)</f>
        <v>40</v>
      </c>
      <c r="F22" s="8">
        <f t="shared" ref="F22:AQ22" si="30">SUM(F17:F20)</f>
        <v>60</v>
      </c>
      <c r="G22" s="8">
        <f t="shared" si="30"/>
        <v>80</v>
      </c>
      <c r="H22" s="8">
        <f t="shared" si="30"/>
        <v>100</v>
      </c>
      <c r="I22" s="8">
        <f t="shared" si="30"/>
        <v>110</v>
      </c>
      <c r="J22" s="8">
        <f t="shared" si="30"/>
        <v>140</v>
      </c>
      <c r="K22" s="8">
        <f t="shared" si="30"/>
        <v>200</v>
      </c>
      <c r="L22" s="8">
        <f t="shared" si="30"/>
        <v>260</v>
      </c>
      <c r="M22" s="8">
        <f t="shared" si="30"/>
        <v>320</v>
      </c>
      <c r="N22" s="8">
        <f t="shared" si="30"/>
        <v>380</v>
      </c>
      <c r="O22" s="8">
        <f t="shared" si="30"/>
        <v>440</v>
      </c>
      <c r="P22" s="8">
        <f t="shared" si="30"/>
        <v>500</v>
      </c>
      <c r="Q22" s="8">
        <f t="shared" si="30"/>
        <v>560</v>
      </c>
      <c r="R22" s="8">
        <f t="shared" si="30"/>
        <v>630</v>
      </c>
      <c r="S22" s="8">
        <f t="shared" si="30"/>
        <v>680</v>
      </c>
      <c r="T22" s="8">
        <f t="shared" si="30"/>
        <v>705</v>
      </c>
      <c r="U22" s="8">
        <f t="shared" si="30"/>
        <v>720</v>
      </c>
      <c r="V22" s="8">
        <f t="shared" si="30"/>
        <v>720</v>
      </c>
      <c r="W22" s="8">
        <f t="shared" si="30"/>
        <v>720</v>
      </c>
      <c r="X22" s="8">
        <f t="shared" si="30"/>
        <v>720</v>
      </c>
      <c r="Y22" s="8">
        <f t="shared" si="30"/>
        <v>720</v>
      </c>
      <c r="Z22" s="8">
        <f t="shared" si="30"/>
        <v>720</v>
      </c>
      <c r="AA22" s="8">
        <f t="shared" si="30"/>
        <v>720</v>
      </c>
      <c r="AB22" s="8">
        <f t="shared" si="30"/>
        <v>720</v>
      </c>
      <c r="AC22" s="8">
        <f t="shared" si="30"/>
        <v>720</v>
      </c>
      <c r="AD22" s="8">
        <f t="shared" si="30"/>
        <v>720</v>
      </c>
      <c r="AE22" s="8">
        <f t="shared" si="30"/>
        <v>720</v>
      </c>
      <c r="AF22" s="8">
        <f>SUM(AF17:AF20)</f>
        <v>720</v>
      </c>
      <c r="AG22" s="8">
        <f t="shared" si="30"/>
        <v>720</v>
      </c>
      <c r="AH22" s="8">
        <f t="shared" si="30"/>
        <v>720</v>
      </c>
      <c r="AI22" s="8">
        <f t="shared" si="30"/>
        <v>720</v>
      </c>
      <c r="AJ22" s="8">
        <f t="shared" si="30"/>
        <v>720</v>
      </c>
      <c r="AK22" s="8">
        <f t="shared" si="30"/>
        <v>720</v>
      </c>
      <c r="AL22" s="8">
        <f t="shared" si="30"/>
        <v>720</v>
      </c>
      <c r="AM22" s="8">
        <f t="shared" si="30"/>
        <v>720</v>
      </c>
      <c r="AN22" s="8">
        <f t="shared" si="30"/>
        <v>720</v>
      </c>
      <c r="AO22" s="8">
        <f t="shared" si="30"/>
        <v>720</v>
      </c>
      <c r="AP22" s="8">
        <f t="shared" si="30"/>
        <v>720</v>
      </c>
      <c r="AQ22" s="8">
        <f t="shared" si="30"/>
        <v>720</v>
      </c>
    </row>
    <row r="23" spans="1:44" x14ac:dyDescent="0.25">
      <c r="A23" s="1" t="s">
        <v>74</v>
      </c>
      <c r="B23" s="8">
        <f>B22</f>
        <v>2</v>
      </c>
      <c r="C23" s="8">
        <f>B23+C22</f>
        <v>9</v>
      </c>
      <c r="D23" s="8">
        <f>C23+D22</f>
        <v>26</v>
      </c>
      <c r="E23" s="8">
        <f>D23+E22</f>
        <v>66</v>
      </c>
      <c r="F23" s="8">
        <f t="shared" ref="F23:J23" si="31">E23+F22</f>
        <v>126</v>
      </c>
      <c r="G23" s="8">
        <f t="shared" si="31"/>
        <v>206</v>
      </c>
      <c r="H23" s="8">
        <f t="shared" si="31"/>
        <v>306</v>
      </c>
      <c r="I23" s="8">
        <f t="shared" si="31"/>
        <v>416</v>
      </c>
      <c r="J23" s="8">
        <f t="shared" si="31"/>
        <v>556</v>
      </c>
      <c r="K23" s="8">
        <f t="shared" ref="K23" si="32">J23+K22</f>
        <v>756</v>
      </c>
      <c r="L23" s="16">
        <f t="shared" ref="L23" si="33">K23+L22</f>
        <v>1016</v>
      </c>
      <c r="M23" s="8">
        <f t="shared" ref="M23" si="34">L23+M22</f>
        <v>1336</v>
      </c>
      <c r="N23" s="8">
        <f t="shared" ref="N23" si="35">M23+N22</f>
        <v>1716</v>
      </c>
      <c r="O23" s="8">
        <f t="shared" ref="O23" si="36">N23+O22</f>
        <v>2156</v>
      </c>
      <c r="P23" s="8">
        <f t="shared" ref="P23" si="37">O23+P22</f>
        <v>2656</v>
      </c>
      <c r="Q23" s="8">
        <f t="shared" ref="Q23" si="38">P23+Q22</f>
        <v>3216</v>
      </c>
      <c r="R23" s="8">
        <f t="shared" ref="R23" si="39">Q23+R22</f>
        <v>3846</v>
      </c>
      <c r="S23" s="8">
        <f t="shared" ref="S23" si="40">R23+S22</f>
        <v>4526</v>
      </c>
      <c r="T23" s="8">
        <f t="shared" ref="T23" si="41">S23+T22</f>
        <v>5231</v>
      </c>
      <c r="U23" s="8">
        <f t="shared" ref="U23" si="42">T23+U22</f>
        <v>5951</v>
      </c>
      <c r="V23" s="8">
        <f t="shared" ref="V23" si="43">U23+V22</f>
        <v>6671</v>
      </c>
      <c r="W23" s="8">
        <f t="shared" ref="W23" si="44">V23+W22</f>
        <v>7391</v>
      </c>
      <c r="X23" s="8">
        <f t="shared" ref="X23" si="45">W23+X22</f>
        <v>8111</v>
      </c>
      <c r="Y23" s="8">
        <f t="shared" ref="Y23" si="46">X23+Y22</f>
        <v>8831</v>
      </c>
      <c r="Z23" s="8">
        <f t="shared" ref="Z23" si="47">Y23+Z22</f>
        <v>9551</v>
      </c>
      <c r="AA23" s="8">
        <f t="shared" ref="AA23" si="48">Z23+AA22</f>
        <v>10271</v>
      </c>
      <c r="AB23" s="8">
        <f t="shared" ref="AB23" si="49">AA23+AB22</f>
        <v>10991</v>
      </c>
      <c r="AC23" s="8">
        <f t="shared" ref="AC23" si="50">AB23+AC22</f>
        <v>11711</v>
      </c>
      <c r="AD23" s="8">
        <f t="shared" ref="AD23" si="51">AC23+AD22</f>
        <v>12431</v>
      </c>
      <c r="AE23" s="8">
        <f>AD23+AE22</f>
        <v>13151</v>
      </c>
      <c r="AF23" s="8">
        <f t="shared" ref="AF23" si="52">AE23+AF22</f>
        <v>13871</v>
      </c>
      <c r="AG23" s="8">
        <f t="shared" ref="AG23:AH23" si="53">AF23+AG22</f>
        <v>14591</v>
      </c>
      <c r="AH23" s="8">
        <f t="shared" si="53"/>
        <v>15311</v>
      </c>
      <c r="AI23" s="8">
        <f t="shared" ref="AI23" si="54">AH23+AI22</f>
        <v>16031</v>
      </c>
      <c r="AJ23" s="8">
        <f t="shared" ref="AJ23:AK23" si="55">AI23+AJ22</f>
        <v>16751</v>
      </c>
      <c r="AK23" s="8">
        <f t="shared" si="55"/>
        <v>17471</v>
      </c>
      <c r="AL23" s="8">
        <f t="shared" ref="AL23" si="56">AK23+AL22</f>
        <v>18191</v>
      </c>
      <c r="AM23" s="8">
        <f t="shared" ref="AM23:AN23" si="57">AL23+AM22</f>
        <v>18911</v>
      </c>
      <c r="AN23" s="8">
        <f t="shared" si="57"/>
        <v>19631</v>
      </c>
      <c r="AO23" s="8">
        <f t="shared" ref="AO23" si="58">AN23+AO22</f>
        <v>20351</v>
      </c>
      <c r="AP23" s="8">
        <f t="shared" ref="AP23:AQ23" si="59">AO23+AP22</f>
        <v>21071</v>
      </c>
      <c r="AQ23" s="8">
        <f t="shared" si="59"/>
        <v>21791</v>
      </c>
    </row>
    <row r="24" spans="1:44" x14ac:dyDescent="0.25">
      <c r="A24" s="1"/>
      <c r="L24" s="16"/>
      <c r="X24" s="8"/>
      <c r="Y24" s="8"/>
      <c r="Z24" s="8"/>
      <c r="AA24" s="8"/>
      <c r="AB24" s="8"/>
      <c r="AC24" s="8"/>
      <c r="AD24" s="8"/>
      <c r="AE24" s="8"/>
      <c r="AF24" s="8"/>
    </row>
    <row r="25" spans="1:44" ht="27" x14ac:dyDescent="0.25">
      <c r="A25" s="20" t="s">
        <v>73</v>
      </c>
      <c r="B25" s="8">
        <f>B8+B11+B14</f>
        <v>27</v>
      </c>
      <c r="C25" s="8">
        <f>C8+C11+C14</f>
        <v>100</v>
      </c>
      <c r="D25" s="8">
        <f t="shared" ref="D25:AQ25" si="60">D8+D11+D14</f>
        <v>85</v>
      </c>
      <c r="E25" s="8">
        <f t="shared" si="60"/>
        <v>85</v>
      </c>
      <c r="F25" s="8">
        <f t="shared" si="60"/>
        <v>85</v>
      </c>
      <c r="G25" s="8">
        <f t="shared" si="60"/>
        <v>85</v>
      </c>
      <c r="H25" s="8">
        <f t="shared" si="60"/>
        <v>105</v>
      </c>
      <c r="I25" s="8">
        <f t="shared" si="60"/>
        <v>255</v>
      </c>
      <c r="J25" s="8">
        <f t="shared" si="60"/>
        <v>255</v>
      </c>
      <c r="K25" s="8">
        <f t="shared" si="60"/>
        <v>255</v>
      </c>
      <c r="L25" s="8">
        <f t="shared" si="60"/>
        <v>255</v>
      </c>
      <c r="M25" s="8">
        <f t="shared" si="60"/>
        <v>291</v>
      </c>
      <c r="N25" s="8">
        <f t="shared" si="60"/>
        <v>267</v>
      </c>
      <c r="O25" s="8">
        <f t="shared" si="60"/>
        <v>327</v>
      </c>
      <c r="P25" s="8">
        <f t="shared" si="60"/>
        <v>315</v>
      </c>
      <c r="Q25" s="8">
        <f t="shared" si="60"/>
        <v>295</v>
      </c>
      <c r="R25" s="8">
        <f t="shared" si="60"/>
        <v>145</v>
      </c>
      <c r="S25" s="8">
        <f t="shared" si="60"/>
        <v>135</v>
      </c>
      <c r="T25" s="8">
        <f t="shared" si="60"/>
        <v>60</v>
      </c>
      <c r="U25" s="8">
        <f t="shared" si="60"/>
        <v>180</v>
      </c>
      <c r="V25" s="8">
        <f t="shared" si="60"/>
        <v>180</v>
      </c>
      <c r="W25" s="8">
        <f t="shared" si="60"/>
        <v>180</v>
      </c>
      <c r="X25" s="8">
        <f t="shared" si="60"/>
        <v>180</v>
      </c>
      <c r="Y25" s="8">
        <f t="shared" si="60"/>
        <v>216</v>
      </c>
      <c r="Z25" s="8">
        <f t="shared" si="60"/>
        <v>192</v>
      </c>
      <c r="AA25" s="8">
        <f t="shared" si="60"/>
        <v>252</v>
      </c>
      <c r="AB25" s="8">
        <f t="shared" si="60"/>
        <v>240</v>
      </c>
      <c r="AC25" s="8">
        <f t="shared" si="60"/>
        <v>240</v>
      </c>
      <c r="AD25" s="8">
        <f t="shared" si="60"/>
        <v>120</v>
      </c>
      <c r="AE25" s="8">
        <f t="shared" si="60"/>
        <v>120</v>
      </c>
      <c r="AF25" s="8">
        <f>AF8+AF11+AF14</f>
        <v>60</v>
      </c>
      <c r="AG25" s="8">
        <f t="shared" si="60"/>
        <v>180</v>
      </c>
      <c r="AH25" s="8">
        <f t="shared" si="60"/>
        <v>180</v>
      </c>
      <c r="AI25" s="8">
        <f t="shared" si="60"/>
        <v>180</v>
      </c>
      <c r="AJ25" s="8">
        <f t="shared" si="60"/>
        <v>180</v>
      </c>
      <c r="AK25" s="8">
        <f t="shared" si="60"/>
        <v>180</v>
      </c>
      <c r="AL25" s="8">
        <f t="shared" si="60"/>
        <v>180</v>
      </c>
      <c r="AM25" s="8">
        <f t="shared" si="60"/>
        <v>180</v>
      </c>
      <c r="AN25" s="8">
        <f t="shared" si="60"/>
        <v>180</v>
      </c>
      <c r="AO25" s="8">
        <f t="shared" si="60"/>
        <v>180</v>
      </c>
      <c r="AP25" s="8">
        <f t="shared" si="60"/>
        <v>60</v>
      </c>
      <c r="AQ25" s="8">
        <f t="shared" si="60"/>
        <v>60</v>
      </c>
      <c r="AR25" s="8"/>
    </row>
    <row r="26" spans="1:44" x14ac:dyDescent="0.25">
      <c r="B26" s="13" t="s">
        <v>75</v>
      </c>
    </row>
    <row r="27" spans="1:44" ht="27" x14ac:dyDescent="0.25">
      <c r="A27" s="18" t="s">
        <v>76</v>
      </c>
      <c r="B27" s="8">
        <f>B22-B25</f>
        <v>-25</v>
      </c>
      <c r="C27" s="8">
        <f>C22-C25</f>
        <v>-93</v>
      </c>
      <c r="D27" s="8">
        <f>D22-D25</f>
        <v>-68</v>
      </c>
      <c r="E27" s="8">
        <f>E22-E25</f>
        <v>-45</v>
      </c>
      <c r="F27" s="8">
        <f t="shared" ref="F27:AQ27" si="61">F22-F25</f>
        <v>-25</v>
      </c>
      <c r="G27" s="8">
        <f t="shared" si="61"/>
        <v>-5</v>
      </c>
      <c r="H27" s="8">
        <f t="shared" si="61"/>
        <v>-5</v>
      </c>
      <c r="I27" s="14">
        <f>I22-I25</f>
        <v>-145</v>
      </c>
      <c r="J27" s="8">
        <f t="shared" si="61"/>
        <v>-115</v>
      </c>
      <c r="K27" s="8">
        <f t="shared" si="61"/>
        <v>-55</v>
      </c>
      <c r="L27" s="8">
        <f t="shared" si="61"/>
        <v>5</v>
      </c>
      <c r="M27" s="8">
        <f t="shared" si="61"/>
        <v>29</v>
      </c>
      <c r="N27" s="8">
        <f t="shared" si="61"/>
        <v>113</v>
      </c>
      <c r="O27" s="8">
        <f t="shared" si="61"/>
        <v>113</v>
      </c>
      <c r="P27" s="8">
        <f t="shared" si="61"/>
        <v>185</v>
      </c>
      <c r="Q27" s="8">
        <f t="shared" si="61"/>
        <v>265</v>
      </c>
      <c r="R27" s="8">
        <f t="shared" si="61"/>
        <v>485</v>
      </c>
      <c r="S27" s="8">
        <f t="shared" si="61"/>
        <v>545</v>
      </c>
      <c r="T27" s="8">
        <f t="shared" si="61"/>
        <v>645</v>
      </c>
      <c r="U27" s="8">
        <f t="shared" si="61"/>
        <v>540</v>
      </c>
      <c r="V27" s="8">
        <f t="shared" si="61"/>
        <v>540</v>
      </c>
      <c r="W27" s="8">
        <f t="shared" si="61"/>
        <v>540</v>
      </c>
      <c r="X27" s="8">
        <f t="shared" si="61"/>
        <v>540</v>
      </c>
      <c r="Y27" s="8">
        <f t="shared" si="61"/>
        <v>504</v>
      </c>
      <c r="Z27" s="8">
        <f t="shared" si="61"/>
        <v>528</v>
      </c>
      <c r="AA27" s="8">
        <f t="shared" si="61"/>
        <v>468</v>
      </c>
      <c r="AB27" s="8">
        <f t="shared" si="61"/>
        <v>480</v>
      </c>
      <c r="AC27" s="8">
        <f t="shared" si="61"/>
        <v>480</v>
      </c>
      <c r="AD27" s="8">
        <f t="shared" si="61"/>
        <v>600</v>
      </c>
      <c r="AE27" s="8">
        <f t="shared" si="61"/>
        <v>600</v>
      </c>
      <c r="AF27" s="8">
        <f t="shared" si="61"/>
        <v>660</v>
      </c>
      <c r="AG27" s="8">
        <f t="shared" si="61"/>
        <v>540</v>
      </c>
      <c r="AH27" s="8">
        <f t="shared" si="61"/>
        <v>540</v>
      </c>
      <c r="AI27" s="8">
        <f t="shared" si="61"/>
        <v>540</v>
      </c>
      <c r="AJ27" s="8">
        <f t="shared" si="61"/>
        <v>540</v>
      </c>
      <c r="AK27" s="8">
        <f t="shared" si="61"/>
        <v>540</v>
      </c>
      <c r="AL27" s="8">
        <f t="shared" si="61"/>
        <v>540</v>
      </c>
      <c r="AM27" s="8">
        <f t="shared" si="61"/>
        <v>540</v>
      </c>
      <c r="AN27" s="8">
        <f t="shared" si="61"/>
        <v>540</v>
      </c>
      <c r="AO27" s="8">
        <f t="shared" si="61"/>
        <v>540</v>
      </c>
      <c r="AP27" s="8">
        <f t="shared" si="61"/>
        <v>660</v>
      </c>
      <c r="AQ27" s="8">
        <f t="shared" si="61"/>
        <v>660</v>
      </c>
    </row>
    <row r="28" spans="1:44" ht="27" x14ac:dyDescent="0.25">
      <c r="A28" s="18" t="s">
        <v>78</v>
      </c>
      <c r="B28" s="8">
        <f>B27</f>
        <v>-25</v>
      </c>
      <c r="C28" s="8">
        <f>B28+C27</f>
        <v>-118</v>
      </c>
      <c r="D28" s="8">
        <f>C28+D27</f>
        <v>-186</v>
      </c>
      <c r="E28" s="8">
        <f>D28+E27</f>
        <v>-231</v>
      </c>
      <c r="F28" s="8">
        <f t="shared" ref="F28:AQ28" si="62">E28+F27</f>
        <v>-256</v>
      </c>
      <c r="G28" s="8">
        <f t="shared" si="62"/>
        <v>-261</v>
      </c>
      <c r="H28" s="8">
        <f t="shared" si="62"/>
        <v>-266</v>
      </c>
      <c r="I28" s="8">
        <f t="shared" si="62"/>
        <v>-411</v>
      </c>
      <c r="J28" s="8">
        <f t="shared" si="62"/>
        <v>-526</v>
      </c>
      <c r="K28" s="14">
        <f t="shared" si="62"/>
        <v>-581</v>
      </c>
      <c r="L28" s="8">
        <f t="shared" si="62"/>
        <v>-576</v>
      </c>
      <c r="M28" s="8">
        <f t="shared" si="62"/>
        <v>-547</v>
      </c>
      <c r="N28" s="8">
        <f t="shared" si="62"/>
        <v>-434</v>
      </c>
      <c r="O28" s="8">
        <f t="shared" si="62"/>
        <v>-321</v>
      </c>
      <c r="P28" s="8">
        <f t="shared" si="62"/>
        <v>-136</v>
      </c>
      <c r="Q28" s="8">
        <f t="shared" si="62"/>
        <v>129</v>
      </c>
      <c r="R28" s="8">
        <f t="shared" si="62"/>
        <v>614</v>
      </c>
      <c r="S28" s="8">
        <f t="shared" si="62"/>
        <v>1159</v>
      </c>
      <c r="T28" s="8">
        <f t="shared" si="62"/>
        <v>1804</v>
      </c>
      <c r="U28" s="8">
        <f t="shared" si="62"/>
        <v>2344</v>
      </c>
      <c r="V28" s="8">
        <f t="shared" si="62"/>
        <v>2884</v>
      </c>
      <c r="W28" s="8">
        <f t="shared" si="62"/>
        <v>3424</v>
      </c>
      <c r="X28" s="8">
        <f t="shared" si="62"/>
        <v>3964</v>
      </c>
      <c r="Y28" s="8">
        <f t="shared" si="62"/>
        <v>4468</v>
      </c>
      <c r="Z28" s="8">
        <f t="shared" si="62"/>
        <v>4996</v>
      </c>
      <c r="AA28" s="8">
        <f t="shared" si="62"/>
        <v>5464</v>
      </c>
      <c r="AB28" s="8">
        <f t="shared" si="62"/>
        <v>5944</v>
      </c>
      <c r="AC28" s="8">
        <f t="shared" si="62"/>
        <v>6424</v>
      </c>
      <c r="AD28" s="8">
        <f t="shared" si="62"/>
        <v>7024</v>
      </c>
      <c r="AE28" s="8">
        <f t="shared" si="62"/>
        <v>7624</v>
      </c>
      <c r="AF28" s="8">
        <f t="shared" si="62"/>
        <v>8284</v>
      </c>
      <c r="AG28" s="8">
        <f t="shared" si="62"/>
        <v>8824</v>
      </c>
      <c r="AH28" s="8">
        <f t="shared" si="62"/>
        <v>9364</v>
      </c>
      <c r="AI28" s="8">
        <f t="shared" si="62"/>
        <v>9904</v>
      </c>
      <c r="AJ28" s="8">
        <f t="shared" si="62"/>
        <v>10444</v>
      </c>
      <c r="AK28" s="8">
        <f t="shared" si="62"/>
        <v>10984</v>
      </c>
      <c r="AL28" s="8">
        <f t="shared" si="62"/>
        <v>11524</v>
      </c>
      <c r="AM28" s="8">
        <f t="shared" si="62"/>
        <v>12064</v>
      </c>
      <c r="AN28" s="8">
        <f t="shared" si="62"/>
        <v>12604</v>
      </c>
      <c r="AO28" s="8">
        <f t="shared" si="62"/>
        <v>13144</v>
      </c>
      <c r="AP28" s="8">
        <f t="shared" si="62"/>
        <v>13804</v>
      </c>
      <c r="AQ28" s="8">
        <f t="shared" si="62"/>
        <v>14464</v>
      </c>
    </row>
    <row r="29" spans="1:44" ht="27" x14ac:dyDescent="0.25">
      <c r="A29" s="18" t="s">
        <v>77</v>
      </c>
      <c r="B29" s="8">
        <f>B31*60%/(4*2)</f>
        <v>22.5</v>
      </c>
      <c r="C29" s="8">
        <f>C31*60%/(4*2)</f>
        <v>37.5</v>
      </c>
      <c r="D29" s="8">
        <f t="shared" ref="D29:T29" si="63">D31*60%/(4*2)</f>
        <v>52.5</v>
      </c>
      <c r="E29" s="8">
        <f t="shared" si="63"/>
        <v>67.5</v>
      </c>
      <c r="F29" s="8">
        <f t="shared" si="63"/>
        <v>82.5</v>
      </c>
      <c r="G29" s="8">
        <f t="shared" si="63"/>
        <v>97.5</v>
      </c>
      <c r="H29" s="8">
        <f t="shared" si="63"/>
        <v>112.5</v>
      </c>
      <c r="I29" s="8">
        <f t="shared" si="63"/>
        <v>135</v>
      </c>
      <c r="J29" s="8">
        <f t="shared" si="63"/>
        <v>180</v>
      </c>
      <c r="K29" s="8">
        <f t="shared" si="63"/>
        <v>225</v>
      </c>
      <c r="L29" s="8">
        <f t="shared" si="63"/>
        <v>270</v>
      </c>
      <c r="M29" s="8">
        <f t="shared" si="63"/>
        <v>315</v>
      </c>
      <c r="N29" s="8">
        <f t="shared" si="63"/>
        <v>360</v>
      </c>
      <c r="O29" s="8">
        <f t="shared" si="63"/>
        <v>405</v>
      </c>
      <c r="P29" s="8">
        <f t="shared" si="63"/>
        <v>450</v>
      </c>
      <c r="Q29" s="8">
        <f t="shared" si="63"/>
        <v>472.5</v>
      </c>
      <c r="R29" s="8">
        <f t="shared" si="63"/>
        <v>495</v>
      </c>
      <c r="S29" s="8">
        <f t="shared" si="63"/>
        <v>517.5</v>
      </c>
      <c r="T29" s="8">
        <f t="shared" si="63"/>
        <v>540</v>
      </c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</row>
    <row r="30" spans="1:44" x14ac:dyDescent="0.25">
      <c r="A30" s="18"/>
      <c r="B30" s="21" t="s">
        <v>84</v>
      </c>
    </row>
    <row r="31" spans="1:44" s="24" customFormat="1" ht="11.25" x14ac:dyDescent="0.2">
      <c r="A31" s="22" t="s">
        <v>81</v>
      </c>
      <c r="B31" s="25">
        <v>300</v>
      </c>
      <c r="C31" s="23">
        <v>500</v>
      </c>
      <c r="D31" s="23">
        <v>700</v>
      </c>
      <c r="E31" s="23">
        <v>900</v>
      </c>
      <c r="F31" s="23">
        <v>1100</v>
      </c>
      <c r="G31" s="23">
        <v>1300</v>
      </c>
      <c r="H31" s="23">
        <v>1500</v>
      </c>
      <c r="I31" s="23">
        <v>1800</v>
      </c>
      <c r="J31" s="23">
        <v>2400</v>
      </c>
      <c r="K31" s="23">
        <v>3000</v>
      </c>
      <c r="L31" s="23">
        <v>3600</v>
      </c>
      <c r="M31" s="23">
        <v>4200</v>
      </c>
      <c r="N31" s="23">
        <v>4800</v>
      </c>
      <c r="O31" s="23">
        <v>5400</v>
      </c>
      <c r="P31" s="23">
        <v>6000</v>
      </c>
      <c r="Q31" s="23">
        <v>6300</v>
      </c>
      <c r="R31" s="23">
        <v>6600</v>
      </c>
      <c r="S31" s="23">
        <v>6900</v>
      </c>
      <c r="T31" s="23">
        <v>7200</v>
      </c>
      <c r="U31" s="23"/>
      <c r="V31" s="23"/>
      <c r="W31" s="23"/>
    </row>
    <row r="32" spans="1:44" s="24" customFormat="1" ht="11.25" x14ac:dyDescent="0.2">
      <c r="A32" s="22"/>
      <c r="B32" s="25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s="24" customFormat="1" ht="11.25" x14ac:dyDescent="0.2">
      <c r="A33" s="22"/>
      <c r="B33" s="25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s="24" customFormat="1" ht="11.25" x14ac:dyDescent="0.2">
      <c r="A34" s="13" t="s">
        <v>86</v>
      </c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27" x14ac:dyDescent="0.25">
      <c r="A35" s="18" t="s">
        <v>79</v>
      </c>
      <c r="B35" s="8">
        <f t="shared" ref="B35:T35" si="64">B29+B27</f>
        <v>-2.5</v>
      </c>
      <c r="C35" s="8">
        <f t="shared" si="64"/>
        <v>-55.5</v>
      </c>
      <c r="D35" s="8">
        <f t="shared" si="64"/>
        <v>-15.5</v>
      </c>
      <c r="E35" s="8">
        <f t="shared" si="64"/>
        <v>22.5</v>
      </c>
      <c r="F35" s="8">
        <f t="shared" si="64"/>
        <v>57.5</v>
      </c>
      <c r="G35" s="8">
        <f t="shared" si="64"/>
        <v>92.5</v>
      </c>
      <c r="H35" s="8">
        <f t="shared" si="64"/>
        <v>107.5</v>
      </c>
      <c r="I35" s="8">
        <f t="shared" si="64"/>
        <v>-10</v>
      </c>
      <c r="J35" s="8">
        <f t="shared" si="64"/>
        <v>65</v>
      </c>
      <c r="K35" s="8">
        <f t="shared" si="64"/>
        <v>170</v>
      </c>
      <c r="L35" s="8">
        <f t="shared" si="64"/>
        <v>275</v>
      </c>
      <c r="M35" s="8">
        <f t="shared" si="64"/>
        <v>344</v>
      </c>
      <c r="N35" s="8">
        <f t="shared" si="64"/>
        <v>473</v>
      </c>
      <c r="O35" s="8">
        <f t="shared" si="64"/>
        <v>518</v>
      </c>
      <c r="P35" s="8">
        <f t="shared" si="64"/>
        <v>635</v>
      </c>
      <c r="Q35" s="8">
        <f t="shared" si="64"/>
        <v>737.5</v>
      </c>
      <c r="R35" s="8">
        <f t="shared" si="64"/>
        <v>980</v>
      </c>
      <c r="S35" s="8">
        <f t="shared" si="64"/>
        <v>1062.5</v>
      </c>
      <c r="T35" s="8">
        <f t="shared" si="64"/>
        <v>1185</v>
      </c>
    </row>
    <row r="36" spans="1:23" ht="27" x14ac:dyDescent="0.25">
      <c r="A36" s="18" t="s">
        <v>85</v>
      </c>
      <c r="B36" s="8">
        <v>-2.5</v>
      </c>
      <c r="C36" s="8">
        <f>B36+C35</f>
        <v>-58</v>
      </c>
      <c r="D36" s="8">
        <f>C36+D35</f>
        <v>-73.5</v>
      </c>
      <c r="E36" s="8">
        <f>D36+E35</f>
        <v>-51</v>
      </c>
      <c r="F36" s="8">
        <f t="shared" ref="F36:T36" si="65">E36+F35</f>
        <v>6.5</v>
      </c>
      <c r="G36" s="8">
        <f t="shared" si="65"/>
        <v>99</v>
      </c>
      <c r="H36" s="8">
        <f t="shared" si="65"/>
        <v>206.5</v>
      </c>
      <c r="I36" s="8">
        <f t="shared" si="65"/>
        <v>196.5</v>
      </c>
      <c r="J36" s="8">
        <f t="shared" si="65"/>
        <v>261.5</v>
      </c>
      <c r="K36" s="8">
        <f t="shared" si="65"/>
        <v>431.5</v>
      </c>
      <c r="L36" s="8">
        <f t="shared" si="65"/>
        <v>706.5</v>
      </c>
      <c r="M36" s="8">
        <f t="shared" si="65"/>
        <v>1050.5</v>
      </c>
      <c r="N36" s="8">
        <f t="shared" si="65"/>
        <v>1523.5</v>
      </c>
      <c r="O36" s="8">
        <f t="shared" si="65"/>
        <v>2041.5</v>
      </c>
      <c r="P36" s="8">
        <f t="shared" si="65"/>
        <v>2676.5</v>
      </c>
      <c r="Q36" s="8">
        <f t="shared" si="65"/>
        <v>3414</v>
      </c>
      <c r="R36" s="8">
        <f t="shared" si="65"/>
        <v>4394</v>
      </c>
      <c r="S36" s="8">
        <f t="shared" si="65"/>
        <v>5456.5</v>
      </c>
      <c r="T36" s="8">
        <f t="shared" si="65"/>
        <v>6641.5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6"/>
  <sheetViews>
    <sheetView tabSelected="1" workbookViewId="0">
      <pane xSplit="1" ySplit="1" topLeftCell="B21" activePane="bottomRight" state="frozen"/>
      <selection pane="topRight" activeCell="B1" sqref="B1"/>
      <selection pane="bottomLeft" activeCell="A2" sqref="A2"/>
      <selection pane="bottomRight" activeCell="A36" sqref="A36"/>
    </sheetView>
  </sheetViews>
  <sheetFormatPr defaultRowHeight="13.5" x14ac:dyDescent="0.25"/>
  <cols>
    <col min="1" max="1" width="19.375" style="10" customWidth="1"/>
    <col min="2" max="8" width="10.5" style="8" bestFit="1" customWidth="1"/>
    <col min="9" max="11" width="11.625" style="8" bestFit="1" customWidth="1"/>
    <col min="12" max="20" width="10.5" style="8" bestFit="1" customWidth="1"/>
    <col min="21" max="23" width="11.625" style="8" bestFit="1" customWidth="1"/>
    <col min="24" max="32" width="10.5" style="10" bestFit="1" customWidth="1"/>
    <col min="33" max="35" width="11.625" style="10" bestFit="1" customWidth="1"/>
    <col min="36" max="43" width="10.5" style="10" bestFit="1" customWidth="1"/>
    <col min="44" max="16384" width="9" style="10"/>
  </cols>
  <sheetData>
    <row r="1" spans="1:46" s="1" customFormat="1" x14ac:dyDescent="0.15">
      <c r="B1" s="11">
        <v>43160</v>
      </c>
      <c r="C1" s="11">
        <v>43191</v>
      </c>
      <c r="D1" s="11">
        <v>43221</v>
      </c>
      <c r="E1" s="11">
        <v>43252</v>
      </c>
      <c r="F1" s="11">
        <v>43282</v>
      </c>
      <c r="G1" s="11">
        <v>43313</v>
      </c>
      <c r="H1" s="11">
        <v>43344</v>
      </c>
      <c r="I1" s="11">
        <v>43374</v>
      </c>
      <c r="J1" s="11">
        <v>43405</v>
      </c>
      <c r="K1" s="11">
        <v>43435</v>
      </c>
      <c r="L1" s="11">
        <v>43466</v>
      </c>
      <c r="M1" s="11">
        <v>43497</v>
      </c>
      <c r="N1" s="11">
        <v>43525</v>
      </c>
      <c r="O1" s="11">
        <v>43556</v>
      </c>
      <c r="P1" s="11">
        <v>43586</v>
      </c>
      <c r="Q1" s="11">
        <v>43617</v>
      </c>
      <c r="R1" s="11">
        <v>43647</v>
      </c>
      <c r="S1" s="11">
        <v>43678</v>
      </c>
      <c r="T1" s="11">
        <v>43709</v>
      </c>
      <c r="U1" s="11">
        <v>43739</v>
      </c>
      <c r="V1" s="11">
        <v>43770</v>
      </c>
      <c r="W1" s="11">
        <v>43800</v>
      </c>
      <c r="X1" s="9">
        <v>43831</v>
      </c>
      <c r="Y1" s="9">
        <v>43862</v>
      </c>
      <c r="Z1" s="9">
        <v>43891</v>
      </c>
      <c r="AA1" s="9">
        <v>43922</v>
      </c>
      <c r="AB1" s="9">
        <v>43952</v>
      </c>
      <c r="AC1" s="9">
        <v>43983</v>
      </c>
      <c r="AD1" s="9">
        <v>44013</v>
      </c>
      <c r="AE1" s="9">
        <v>44044</v>
      </c>
      <c r="AF1" s="9">
        <v>44075</v>
      </c>
      <c r="AG1" s="9">
        <v>44105</v>
      </c>
      <c r="AH1" s="9">
        <v>44136</v>
      </c>
      <c r="AI1" s="9">
        <v>44166</v>
      </c>
      <c r="AJ1" s="9">
        <v>44197</v>
      </c>
      <c r="AK1" s="9">
        <v>44228</v>
      </c>
      <c r="AL1" s="9">
        <v>44256</v>
      </c>
      <c r="AM1" s="9">
        <v>44287</v>
      </c>
      <c r="AN1" s="9">
        <v>44317</v>
      </c>
      <c r="AO1" s="9">
        <v>44348</v>
      </c>
      <c r="AP1" s="9">
        <v>44378</v>
      </c>
      <c r="AQ1" s="9">
        <v>44409</v>
      </c>
    </row>
    <row r="2" spans="1:46" ht="15" x14ac:dyDescent="0.25">
      <c r="A2" s="1" t="s">
        <v>59</v>
      </c>
      <c r="B2" s="8">
        <v>1</v>
      </c>
      <c r="C2" s="8">
        <v>6</v>
      </c>
      <c r="D2" s="8">
        <v>5</v>
      </c>
      <c r="E2" s="8">
        <v>5</v>
      </c>
      <c r="F2" s="8">
        <v>5</v>
      </c>
      <c r="G2" s="8">
        <v>5</v>
      </c>
      <c r="H2" s="8">
        <v>5</v>
      </c>
      <c r="I2" s="8">
        <v>15</v>
      </c>
      <c r="J2" s="8">
        <v>15</v>
      </c>
      <c r="K2" s="8">
        <v>15</v>
      </c>
      <c r="L2" s="8">
        <v>15</v>
      </c>
      <c r="M2" s="8">
        <v>15</v>
      </c>
      <c r="N2" s="8">
        <v>15</v>
      </c>
      <c r="O2" s="8">
        <v>15</v>
      </c>
      <c r="P2" s="8">
        <v>15</v>
      </c>
      <c r="Q2" s="8">
        <v>15</v>
      </c>
      <c r="R2" s="8">
        <v>5</v>
      </c>
      <c r="S2" s="8">
        <v>5</v>
      </c>
      <c r="T2" s="8">
        <v>0</v>
      </c>
      <c r="U2" s="8">
        <v>0</v>
      </c>
      <c r="V2" s="8">
        <v>0</v>
      </c>
      <c r="W2" s="8">
        <v>0</v>
      </c>
    </row>
    <row r="3" spans="1:46" ht="15" x14ac:dyDescent="0.25">
      <c r="A3" s="1" t="s">
        <v>54</v>
      </c>
      <c r="B3" s="8">
        <v>4</v>
      </c>
      <c r="C3" s="8">
        <v>10</v>
      </c>
      <c r="D3" s="8">
        <v>15</v>
      </c>
      <c r="E3" s="8">
        <v>20</v>
      </c>
      <c r="F3" s="8">
        <v>25</v>
      </c>
      <c r="G3" s="8">
        <v>30</v>
      </c>
      <c r="H3" s="8">
        <f t="shared" ref="H3:W3" si="0">G3+H2</f>
        <v>35</v>
      </c>
      <c r="I3" s="8">
        <f t="shared" si="0"/>
        <v>50</v>
      </c>
      <c r="J3" s="8">
        <f t="shared" si="0"/>
        <v>65</v>
      </c>
      <c r="K3" s="8">
        <f t="shared" si="0"/>
        <v>80</v>
      </c>
      <c r="L3" s="8">
        <f t="shared" si="0"/>
        <v>95</v>
      </c>
      <c r="M3" s="8">
        <f t="shared" si="0"/>
        <v>110</v>
      </c>
      <c r="N3" s="8">
        <f t="shared" si="0"/>
        <v>125</v>
      </c>
      <c r="O3" s="8">
        <f t="shared" si="0"/>
        <v>140</v>
      </c>
      <c r="P3" s="8">
        <f t="shared" si="0"/>
        <v>155</v>
      </c>
      <c r="Q3" s="8">
        <f t="shared" si="0"/>
        <v>170</v>
      </c>
      <c r="R3" s="8">
        <f t="shared" si="0"/>
        <v>175</v>
      </c>
      <c r="S3" s="8">
        <f t="shared" si="0"/>
        <v>180</v>
      </c>
      <c r="T3" s="8">
        <f t="shared" si="0"/>
        <v>180</v>
      </c>
      <c r="U3" s="8">
        <f t="shared" si="0"/>
        <v>180</v>
      </c>
      <c r="V3" s="8">
        <f t="shared" si="0"/>
        <v>180</v>
      </c>
      <c r="W3" s="8">
        <f t="shared" si="0"/>
        <v>180</v>
      </c>
    </row>
    <row r="4" spans="1:46" ht="15" x14ac:dyDescent="0.25">
      <c r="A4" s="1"/>
      <c r="B4" s="12" t="s">
        <v>65</v>
      </c>
    </row>
    <row r="5" spans="1:46" ht="15" x14ac:dyDescent="0.25">
      <c r="A5" s="1" t="s">
        <v>60</v>
      </c>
      <c r="B5" s="8">
        <v>6</v>
      </c>
      <c r="C5" s="8">
        <v>5</v>
      </c>
      <c r="D5" s="8">
        <v>5</v>
      </c>
      <c r="E5" s="8">
        <v>5</v>
      </c>
      <c r="F5" s="8">
        <v>5</v>
      </c>
      <c r="G5" s="8">
        <v>5</v>
      </c>
      <c r="H5" s="8">
        <v>15</v>
      </c>
      <c r="I5" s="8">
        <v>15</v>
      </c>
      <c r="J5" s="8">
        <v>15</v>
      </c>
      <c r="K5" s="8">
        <v>15</v>
      </c>
      <c r="L5" s="8">
        <v>15</v>
      </c>
      <c r="M5" s="8">
        <v>15</v>
      </c>
      <c r="N5" s="8">
        <v>15</v>
      </c>
      <c r="O5" s="8">
        <v>15</v>
      </c>
      <c r="P5" s="8">
        <v>15</v>
      </c>
      <c r="Q5" s="8">
        <v>5</v>
      </c>
      <c r="R5" s="8">
        <v>5</v>
      </c>
      <c r="S5" s="8">
        <v>0</v>
      </c>
      <c r="T5" s="8">
        <v>0</v>
      </c>
      <c r="U5" s="8">
        <v>0</v>
      </c>
      <c r="V5" s="8">
        <v>0</v>
      </c>
    </row>
    <row r="6" spans="1:46" ht="15" x14ac:dyDescent="0.25">
      <c r="A6" s="1" t="s">
        <v>55</v>
      </c>
      <c r="B6" s="8">
        <f t="shared" ref="B6:W6" si="1">B3+B5</f>
        <v>10</v>
      </c>
      <c r="C6" s="8">
        <f t="shared" si="1"/>
        <v>15</v>
      </c>
      <c r="D6" s="8">
        <f t="shared" si="1"/>
        <v>20</v>
      </c>
      <c r="E6" s="8">
        <f t="shared" si="1"/>
        <v>25</v>
      </c>
      <c r="F6" s="8">
        <f t="shared" si="1"/>
        <v>30</v>
      </c>
      <c r="G6" s="8">
        <f t="shared" si="1"/>
        <v>35</v>
      </c>
      <c r="H6" s="8">
        <f t="shared" si="1"/>
        <v>50</v>
      </c>
      <c r="I6" s="8">
        <f t="shared" si="1"/>
        <v>65</v>
      </c>
      <c r="J6" s="8">
        <f t="shared" si="1"/>
        <v>80</v>
      </c>
      <c r="K6" s="8">
        <f t="shared" si="1"/>
        <v>95</v>
      </c>
      <c r="L6" s="8">
        <f t="shared" si="1"/>
        <v>110</v>
      </c>
      <c r="M6" s="8">
        <f t="shared" si="1"/>
        <v>125</v>
      </c>
      <c r="N6" s="8">
        <f t="shared" si="1"/>
        <v>140</v>
      </c>
      <c r="O6" s="8">
        <f t="shared" si="1"/>
        <v>155</v>
      </c>
      <c r="P6" s="8">
        <f t="shared" si="1"/>
        <v>170</v>
      </c>
      <c r="Q6" s="8">
        <f t="shared" si="1"/>
        <v>175</v>
      </c>
      <c r="R6" s="8">
        <f t="shared" si="1"/>
        <v>180</v>
      </c>
      <c r="S6" s="8">
        <f t="shared" si="1"/>
        <v>180</v>
      </c>
      <c r="T6" s="8">
        <f t="shared" si="1"/>
        <v>180</v>
      </c>
      <c r="U6" s="8">
        <f t="shared" si="1"/>
        <v>180</v>
      </c>
      <c r="V6" s="8">
        <f t="shared" si="1"/>
        <v>180</v>
      </c>
      <c r="W6" s="8">
        <f t="shared" si="1"/>
        <v>180</v>
      </c>
    </row>
    <row r="7" spans="1:46" ht="15" x14ac:dyDescent="0.25">
      <c r="A7" s="1"/>
    </row>
    <row r="8" spans="1:46" ht="15" x14ac:dyDescent="0.25">
      <c r="A8" s="1" t="s">
        <v>61</v>
      </c>
      <c r="B8" s="8">
        <f>B5*2</f>
        <v>12</v>
      </c>
      <c r="C8" s="8">
        <f>C5*2</f>
        <v>10</v>
      </c>
      <c r="D8" s="8">
        <f>D5*2</f>
        <v>10</v>
      </c>
      <c r="E8" s="8">
        <f t="shared" ref="E8:N8" si="2">E5*2</f>
        <v>10</v>
      </c>
      <c r="F8" s="8">
        <f t="shared" si="2"/>
        <v>10</v>
      </c>
      <c r="G8" s="8">
        <f t="shared" si="2"/>
        <v>10</v>
      </c>
      <c r="H8" s="8">
        <f t="shared" si="2"/>
        <v>30</v>
      </c>
      <c r="I8" s="8">
        <f t="shared" si="2"/>
        <v>30</v>
      </c>
      <c r="J8" s="8">
        <f t="shared" si="2"/>
        <v>30</v>
      </c>
      <c r="K8" s="8">
        <f t="shared" si="2"/>
        <v>30</v>
      </c>
      <c r="L8" s="8">
        <f t="shared" si="2"/>
        <v>30</v>
      </c>
      <c r="M8" s="8">
        <f t="shared" si="2"/>
        <v>30</v>
      </c>
      <c r="N8" s="8">
        <f t="shared" si="2"/>
        <v>30</v>
      </c>
      <c r="O8" s="8">
        <f>O5*2</f>
        <v>30</v>
      </c>
      <c r="P8" s="8">
        <f>P5*2</f>
        <v>30</v>
      </c>
      <c r="Q8" s="8">
        <f>Q5*2</f>
        <v>10</v>
      </c>
      <c r="R8" s="8">
        <f t="shared" ref="R8:W8" si="3">R5*2</f>
        <v>10</v>
      </c>
      <c r="S8" s="8">
        <f t="shared" si="3"/>
        <v>0</v>
      </c>
      <c r="T8" s="8">
        <f t="shared" si="3"/>
        <v>0</v>
      </c>
      <c r="U8" s="8">
        <f t="shared" si="3"/>
        <v>0</v>
      </c>
      <c r="V8" s="8">
        <f t="shared" si="3"/>
        <v>0</v>
      </c>
      <c r="W8" s="8">
        <f t="shared" si="3"/>
        <v>0</v>
      </c>
    </row>
    <row r="9" spans="1:46" ht="15" x14ac:dyDescent="0.25">
      <c r="A9" s="1" t="s">
        <v>56</v>
      </c>
      <c r="B9" s="14">
        <f>B6*5</f>
        <v>50</v>
      </c>
      <c r="C9" s="8">
        <f>B9+C8</f>
        <v>60</v>
      </c>
      <c r="D9" s="8">
        <f>C9+D8</f>
        <v>70</v>
      </c>
      <c r="E9" s="8">
        <f>D9+E8</f>
        <v>80</v>
      </c>
      <c r="F9" s="8">
        <f t="shared" ref="F9:W9" si="4">E9+F8</f>
        <v>90</v>
      </c>
      <c r="G9" s="8">
        <f t="shared" si="4"/>
        <v>100</v>
      </c>
      <c r="H9" s="8">
        <f t="shared" si="4"/>
        <v>130</v>
      </c>
      <c r="I9" s="8">
        <f t="shared" si="4"/>
        <v>160</v>
      </c>
      <c r="J9" s="8">
        <f t="shared" si="4"/>
        <v>190</v>
      </c>
      <c r="K9" s="8">
        <f t="shared" si="4"/>
        <v>220</v>
      </c>
      <c r="L9" s="8">
        <f t="shared" si="4"/>
        <v>250</v>
      </c>
      <c r="M9" s="8">
        <f t="shared" si="4"/>
        <v>280</v>
      </c>
      <c r="N9" s="8">
        <f t="shared" si="4"/>
        <v>310</v>
      </c>
      <c r="O9" s="8">
        <f t="shared" si="4"/>
        <v>340</v>
      </c>
      <c r="P9" s="8">
        <f t="shared" si="4"/>
        <v>370</v>
      </c>
      <c r="Q9" s="8">
        <f t="shared" si="4"/>
        <v>380</v>
      </c>
      <c r="R9" s="8">
        <f t="shared" si="4"/>
        <v>390</v>
      </c>
      <c r="S9" s="8">
        <f t="shared" si="4"/>
        <v>390</v>
      </c>
      <c r="T9" s="8">
        <f t="shared" si="4"/>
        <v>390</v>
      </c>
      <c r="U9" s="8">
        <f t="shared" si="4"/>
        <v>390</v>
      </c>
      <c r="V9" s="8">
        <f t="shared" si="4"/>
        <v>390</v>
      </c>
      <c r="W9" s="8">
        <f t="shared" si="4"/>
        <v>390</v>
      </c>
    </row>
    <row r="10" spans="1:46" ht="15" x14ac:dyDescent="0.25">
      <c r="A10" s="1"/>
      <c r="B10" s="12" t="s">
        <v>64</v>
      </c>
    </row>
    <row r="11" spans="1:46" ht="15" x14ac:dyDescent="0.25">
      <c r="A11" s="1" t="s">
        <v>62</v>
      </c>
      <c r="B11" s="8">
        <f t="shared" ref="B11:W12" si="5">B2*15</f>
        <v>15</v>
      </c>
      <c r="C11" s="8">
        <f t="shared" si="5"/>
        <v>90</v>
      </c>
      <c r="D11" s="8">
        <f t="shared" si="5"/>
        <v>75</v>
      </c>
      <c r="E11" s="8">
        <f t="shared" si="5"/>
        <v>75</v>
      </c>
      <c r="F11" s="8">
        <f t="shared" si="5"/>
        <v>75</v>
      </c>
      <c r="G11" s="8">
        <f t="shared" si="5"/>
        <v>75</v>
      </c>
      <c r="H11" s="8">
        <f t="shared" si="5"/>
        <v>75</v>
      </c>
      <c r="I11" s="8">
        <f t="shared" si="5"/>
        <v>225</v>
      </c>
      <c r="J11" s="8">
        <f t="shared" si="5"/>
        <v>225</v>
      </c>
      <c r="K11" s="8">
        <f t="shared" si="5"/>
        <v>225</v>
      </c>
      <c r="L11" s="8">
        <f t="shared" si="5"/>
        <v>225</v>
      </c>
      <c r="M11" s="8">
        <f t="shared" si="5"/>
        <v>225</v>
      </c>
      <c r="N11" s="8">
        <f t="shared" si="5"/>
        <v>225</v>
      </c>
      <c r="O11" s="8">
        <f t="shared" si="5"/>
        <v>225</v>
      </c>
      <c r="P11" s="8">
        <f t="shared" si="5"/>
        <v>225</v>
      </c>
      <c r="Q11" s="8">
        <f t="shared" si="5"/>
        <v>225</v>
      </c>
      <c r="R11" s="8">
        <f t="shared" si="5"/>
        <v>75</v>
      </c>
      <c r="S11" s="8">
        <f t="shared" si="5"/>
        <v>75</v>
      </c>
      <c r="T11" s="8">
        <f t="shared" si="5"/>
        <v>0</v>
      </c>
      <c r="U11" s="8">
        <f t="shared" si="5"/>
        <v>0</v>
      </c>
      <c r="V11" s="8">
        <f t="shared" si="5"/>
        <v>0</v>
      </c>
      <c r="W11" s="8">
        <f t="shared" si="5"/>
        <v>0</v>
      </c>
    </row>
    <row r="12" spans="1:46" ht="15" x14ac:dyDescent="0.25">
      <c r="A12" s="1" t="s">
        <v>57</v>
      </c>
      <c r="B12" s="8">
        <f t="shared" si="5"/>
        <v>60</v>
      </c>
      <c r="C12" s="8">
        <f t="shared" si="5"/>
        <v>150</v>
      </c>
      <c r="D12" s="8">
        <f t="shared" si="5"/>
        <v>225</v>
      </c>
      <c r="E12" s="8">
        <f t="shared" si="5"/>
        <v>300</v>
      </c>
      <c r="F12" s="8">
        <f t="shared" si="5"/>
        <v>375</v>
      </c>
      <c r="G12" s="8">
        <f t="shared" si="5"/>
        <v>450</v>
      </c>
      <c r="H12" s="8">
        <f t="shared" si="5"/>
        <v>525</v>
      </c>
      <c r="I12" s="8">
        <f t="shared" si="5"/>
        <v>750</v>
      </c>
      <c r="J12" s="8">
        <f t="shared" si="5"/>
        <v>975</v>
      </c>
      <c r="K12" s="8">
        <f t="shared" si="5"/>
        <v>1200</v>
      </c>
      <c r="L12" s="8">
        <f t="shared" si="5"/>
        <v>1425</v>
      </c>
      <c r="M12" s="8">
        <f t="shared" si="5"/>
        <v>1650</v>
      </c>
      <c r="N12" s="8">
        <f t="shared" si="5"/>
        <v>1875</v>
      </c>
      <c r="O12" s="8">
        <f t="shared" si="5"/>
        <v>2100</v>
      </c>
      <c r="P12" s="8">
        <f t="shared" si="5"/>
        <v>2325</v>
      </c>
      <c r="Q12" s="8">
        <f t="shared" si="5"/>
        <v>2550</v>
      </c>
      <c r="R12" s="8">
        <f t="shared" si="5"/>
        <v>2625</v>
      </c>
      <c r="S12" s="8">
        <f t="shared" si="5"/>
        <v>2700</v>
      </c>
      <c r="T12" s="8">
        <f t="shared" si="5"/>
        <v>2700</v>
      </c>
      <c r="U12" s="8">
        <f t="shared" si="5"/>
        <v>2700</v>
      </c>
      <c r="V12" s="8">
        <f t="shared" si="5"/>
        <v>2700</v>
      </c>
      <c r="W12" s="8">
        <f t="shared" si="5"/>
        <v>2700</v>
      </c>
    </row>
    <row r="14" spans="1:46" ht="15" x14ac:dyDescent="0.25">
      <c r="A14" s="1" t="s">
        <v>63</v>
      </c>
      <c r="B14" s="8">
        <f>3*1</f>
        <v>3</v>
      </c>
      <c r="C14" s="8">
        <f>B14+B2</f>
        <v>4</v>
      </c>
      <c r="D14" s="8">
        <f>C14+C2</f>
        <v>10</v>
      </c>
      <c r="E14" s="8">
        <f>D14+D2</f>
        <v>15</v>
      </c>
      <c r="F14" s="8">
        <f>E14+E2</f>
        <v>20</v>
      </c>
      <c r="G14" s="8">
        <f t="shared" ref="F14:Y14" si="6">F14+F2</f>
        <v>25</v>
      </c>
      <c r="H14" s="8">
        <f t="shared" si="6"/>
        <v>30</v>
      </c>
      <c r="I14" s="8">
        <f t="shared" si="6"/>
        <v>35</v>
      </c>
      <c r="J14" s="8">
        <f t="shared" si="6"/>
        <v>50</v>
      </c>
      <c r="K14" s="8">
        <f t="shared" si="6"/>
        <v>65</v>
      </c>
      <c r="L14" s="8">
        <f t="shared" si="6"/>
        <v>80</v>
      </c>
      <c r="M14" s="8">
        <f>L14+L2</f>
        <v>95</v>
      </c>
      <c r="N14" s="8">
        <f>M14+M2</f>
        <v>110</v>
      </c>
      <c r="O14" s="8">
        <f t="shared" si="6"/>
        <v>125</v>
      </c>
      <c r="P14" s="8">
        <f t="shared" si="6"/>
        <v>140</v>
      </c>
      <c r="Q14" s="8">
        <f t="shared" si="6"/>
        <v>155</v>
      </c>
      <c r="R14" s="8">
        <f t="shared" si="6"/>
        <v>170</v>
      </c>
      <c r="S14" s="8">
        <f t="shared" si="6"/>
        <v>175</v>
      </c>
      <c r="T14" s="8">
        <f t="shared" si="6"/>
        <v>180</v>
      </c>
      <c r="U14" s="8">
        <f>T14+T2</f>
        <v>180</v>
      </c>
      <c r="V14" s="8">
        <f t="shared" si="6"/>
        <v>180</v>
      </c>
      <c r="W14" s="8">
        <f t="shared" si="6"/>
        <v>180</v>
      </c>
      <c r="X14" s="8">
        <f t="shared" si="6"/>
        <v>180</v>
      </c>
      <c r="Y14" s="8">
        <f>X14+X2</f>
        <v>180</v>
      </c>
      <c r="Z14" s="8">
        <f>Y14-B2</f>
        <v>179</v>
      </c>
      <c r="AA14" s="8">
        <f>Z14-C2</f>
        <v>173</v>
      </c>
      <c r="AB14" s="8">
        <f>AA14-D2</f>
        <v>168</v>
      </c>
      <c r="AC14" s="8">
        <f t="shared" ref="AC14:AT14" si="7">AB14-E2</f>
        <v>163</v>
      </c>
      <c r="AD14" s="8">
        <f t="shared" si="7"/>
        <v>158</v>
      </c>
      <c r="AE14" s="8">
        <f t="shared" si="7"/>
        <v>153</v>
      </c>
      <c r="AF14" s="8">
        <f t="shared" si="7"/>
        <v>148</v>
      </c>
      <c r="AG14" s="8">
        <f t="shared" si="7"/>
        <v>133</v>
      </c>
      <c r="AH14" s="8">
        <f t="shared" si="7"/>
        <v>118</v>
      </c>
      <c r="AI14" s="8">
        <f>AH14-K2</f>
        <v>103</v>
      </c>
      <c r="AJ14" s="8">
        <f t="shared" si="7"/>
        <v>88</v>
      </c>
      <c r="AK14" s="8">
        <f t="shared" si="7"/>
        <v>73</v>
      </c>
      <c r="AL14" s="8">
        <f t="shared" si="7"/>
        <v>58</v>
      </c>
      <c r="AM14" s="8">
        <f t="shared" si="7"/>
        <v>43</v>
      </c>
      <c r="AN14" s="8">
        <f t="shared" si="7"/>
        <v>28</v>
      </c>
      <c r="AO14" s="8">
        <f t="shared" si="7"/>
        <v>13</v>
      </c>
      <c r="AP14" s="8">
        <f t="shared" si="7"/>
        <v>8</v>
      </c>
      <c r="AQ14" s="8">
        <f>AP14-S2</f>
        <v>3</v>
      </c>
      <c r="AR14" s="8"/>
      <c r="AS14" s="8"/>
      <c r="AT14" s="8"/>
    </row>
    <row r="15" spans="1:46" ht="15" x14ac:dyDescent="0.25">
      <c r="A15" s="1" t="s">
        <v>58</v>
      </c>
      <c r="B15" s="8">
        <f>B14</f>
        <v>3</v>
      </c>
      <c r="C15" s="8">
        <f>B15+C14</f>
        <v>7</v>
      </c>
      <c r="D15" s="8">
        <f>C15+D14</f>
        <v>17</v>
      </c>
      <c r="E15" s="8">
        <f t="shared" ref="E15:I15" si="8">D15+E14</f>
        <v>32</v>
      </c>
      <c r="F15" s="8">
        <f t="shared" si="8"/>
        <v>52</v>
      </c>
      <c r="G15" s="8">
        <f t="shared" si="8"/>
        <v>77</v>
      </c>
      <c r="H15" s="8">
        <f t="shared" si="8"/>
        <v>107</v>
      </c>
      <c r="I15" s="8">
        <f t="shared" si="8"/>
        <v>142</v>
      </c>
      <c r="J15" s="8">
        <f>I15+J14</f>
        <v>192</v>
      </c>
      <c r="K15" s="8">
        <f>J15+K14</f>
        <v>257</v>
      </c>
      <c r="L15" s="8">
        <f t="shared" ref="L15" si="9">K15+L14</f>
        <v>337</v>
      </c>
      <c r="M15" s="8">
        <f t="shared" ref="M15" si="10">L15+M14</f>
        <v>432</v>
      </c>
      <c r="N15" s="8">
        <f>M15+N14</f>
        <v>542</v>
      </c>
      <c r="O15" s="8">
        <f>N15+O14</f>
        <v>667</v>
      </c>
      <c r="P15" s="8">
        <f t="shared" ref="P15" si="11">O15+P14</f>
        <v>807</v>
      </c>
      <c r="Q15" s="8">
        <f t="shared" ref="Q15" si="12">P15+Q14</f>
        <v>962</v>
      </c>
      <c r="R15" s="8">
        <f>Q15+R14</f>
        <v>1132</v>
      </c>
      <c r="S15" s="8">
        <f t="shared" ref="S15" si="13">R15+S14</f>
        <v>1307</v>
      </c>
      <c r="T15" s="8">
        <f t="shared" ref="T15:U15" si="14">S15+T14</f>
        <v>1487</v>
      </c>
      <c r="U15" s="8">
        <f t="shared" si="14"/>
        <v>1667</v>
      </c>
      <c r="V15" s="8">
        <f>U15+V14</f>
        <v>1847</v>
      </c>
      <c r="W15" s="8">
        <f t="shared" ref="W15:X15" si="15">V15+W14</f>
        <v>2027</v>
      </c>
      <c r="X15" s="8">
        <f t="shared" si="15"/>
        <v>2207</v>
      </c>
      <c r="Y15" s="8">
        <f t="shared" ref="Y15" si="16">X15+Y14</f>
        <v>2387</v>
      </c>
      <c r="Z15" s="8">
        <f t="shared" ref="Z15:AA15" si="17">Y15+Z14</f>
        <v>2566</v>
      </c>
      <c r="AA15" s="8">
        <f t="shared" si="17"/>
        <v>2739</v>
      </c>
      <c r="AB15" s="8">
        <f t="shared" ref="AB15" si="18">AA15+AB14</f>
        <v>2907</v>
      </c>
      <c r="AC15" s="8">
        <f t="shared" ref="AC15:AD15" si="19">AB15+AC14</f>
        <v>3070</v>
      </c>
      <c r="AD15" s="8">
        <f t="shared" si="19"/>
        <v>3228</v>
      </c>
      <c r="AE15" s="8">
        <f t="shared" ref="AE15" si="20">AD15+AE14</f>
        <v>3381</v>
      </c>
      <c r="AF15" s="8">
        <f t="shared" ref="AF15:AG15" si="21">AE15+AF14</f>
        <v>3529</v>
      </c>
      <c r="AG15" s="8">
        <f t="shared" si="21"/>
        <v>3662</v>
      </c>
      <c r="AH15" s="8">
        <f t="shared" ref="AH15" si="22">AG15+AH14</f>
        <v>3780</v>
      </c>
      <c r="AI15" s="8">
        <f t="shared" ref="AI15:AJ15" si="23">AH15+AI14</f>
        <v>3883</v>
      </c>
      <c r="AJ15" s="8">
        <f t="shared" si="23"/>
        <v>3971</v>
      </c>
      <c r="AK15" s="8">
        <f t="shared" ref="AK15" si="24">AJ15+AK14</f>
        <v>4044</v>
      </c>
      <c r="AL15" s="8">
        <f t="shared" ref="AL15:AM15" si="25">AK15+AL14</f>
        <v>4102</v>
      </c>
      <c r="AM15" s="8">
        <f t="shared" si="25"/>
        <v>4145</v>
      </c>
      <c r="AN15" s="8">
        <f t="shared" ref="AN15" si="26">AM15+AN14</f>
        <v>4173</v>
      </c>
      <c r="AO15" s="8">
        <f t="shared" ref="AO15:AP15" si="27">AN15+AO14</f>
        <v>4186</v>
      </c>
      <c r="AP15" s="8">
        <f t="shared" si="27"/>
        <v>4194</v>
      </c>
      <c r="AQ15" s="8">
        <f t="shared" ref="AQ15" si="28">AP15+AQ14</f>
        <v>4197</v>
      </c>
    </row>
    <row r="17" spans="1:44" ht="30" x14ac:dyDescent="0.25">
      <c r="A17" s="15" t="s">
        <v>69</v>
      </c>
      <c r="B17" s="8">
        <f t="shared" ref="B17:S17" si="29">B2*(-1)</f>
        <v>-1</v>
      </c>
      <c r="C17" s="8">
        <f t="shared" si="29"/>
        <v>-6</v>
      </c>
      <c r="D17" s="8">
        <f t="shared" si="29"/>
        <v>-5</v>
      </c>
      <c r="E17" s="8">
        <f t="shared" si="29"/>
        <v>-5</v>
      </c>
      <c r="F17" s="8">
        <f t="shared" si="29"/>
        <v>-5</v>
      </c>
      <c r="G17" s="8">
        <f t="shared" si="29"/>
        <v>-5</v>
      </c>
      <c r="H17" s="8">
        <f t="shared" si="29"/>
        <v>-5</v>
      </c>
      <c r="I17" s="8">
        <f t="shared" si="29"/>
        <v>-15</v>
      </c>
      <c r="J17" s="8">
        <f t="shared" si="29"/>
        <v>-15</v>
      </c>
      <c r="K17" s="8">
        <f t="shared" si="29"/>
        <v>-15</v>
      </c>
      <c r="L17" s="8">
        <f t="shared" si="29"/>
        <v>-15</v>
      </c>
      <c r="M17" s="8">
        <f t="shared" si="29"/>
        <v>-15</v>
      </c>
      <c r="N17" s="8">
        <f t="shared" si="29"/>
        <v>-15</v>
      </c>
      <c r="O17" s="8">
        <f t="shared" si="29"/>
        <v>-15</v>
      </c>
      <c r="P17" s="8">
        <f t="shared" si="29"/>
        <v>-15</v>
      </c>
      <c r="Q17" s="8">
        <f t="shared" si="29"/>
        <v>-15</v>
      </c>
      <c r="R17" s="8">
        <f t="shared" si="29"/>
        <v>-5</v>
      </c>
      <c r="S17" s="8">
        <f t="shared" si="29"/>
        <v>-5</v>
      </c>
    </row>
    <row r="18" spans="1:44" ht="30" x14ac:dyDescent="0.25">
      <c r="A18" s="15" t="s">
        <v>70</v>
      </c>
      <c r="B18" s="8">
        <f>3*1</f>
        <v>3</v>
      </c>
      <c r="C18" s="8">
        <f t="shared" ref="C18:T18" si="30">B2*1</f>
        <v>1</v>
      </c>
      <c r="D18" s="8">
        <f t="shared" si="30"/>
        <v>6</v>
      </c>
      <c r="E18" s="8">
        <f t="shared" si="30"/>
        <v>5</v>
      </c>
      <c r="F18" s="8">
        <f t="shared" si="30"/>
        <v>5</v>
      </c>
      <c r="G18" s="8">
        <f t="shared" si="30"/>
        <v>5</v>
      </c>
      <c r="H18" s="8">
        <f t="shared" si="30"/>
        <v>5</v>
      </c>
      <c r="I18" s="8">
        <f t="shared" si="30"/>
        <v>5</v>
      </c>
      <c r="J18" s="8">
        <f t="shared" si="30"/>
        <v>15</v>
      </c>
      <c r="K18" s="8">
        <f t="shared" si="30"/>
        <v>15</v>
      </c>
      <c r="L18" s="8">
        <f t="shared" si="30"/>
        <v>15</v>
      </c>
      <c r="M18" s="8">
        <f t="shared" si="30"/>
        <v>15</v>
      </c>
      <c r="N18" s="8">
        <f t="shared" si="30"/>
        <v>15</v>
      </c>
      <c r="O18" s="8">
        <f t="shared" si="30"/>
        <v>15</v>
      </c>
      <c r="P18" s="8">
        <f t="shared" si="30"/>
        <v>15</v>
      </c>
      <c r="Q18" s="8">
        <f t="shared" si="30"/>
        <v>15</v>
      </c>
      <c r="R18" s="8">
        <f t="shared" si="30"/>
        <v>15</v>
      </c>
      <c r="S18" s="8">
        <f t="shared" si="30"/>
        <v>5</v>
      </c>
      <c r="T18" s="8">
        <f t="shared" si="30"/>
        <v>5</v>
      </c>
      <c r="X18" s="8"/>
      <c r="Y18" s="8"/>
      <c r="Z18" s="8"/>
      <c r="AA18" s="8"/>
      <c r="AB18" s="8"/>
      <c r="AC18" s="8"/>
      <c r="AD18" s="8"/>
      <c r="AE18" s="8"/>
      <c r="AF18" s="8"/>
    </row>
    <row r="19" spans="1:44" ht="30" x14ac:dyDescent="0.25">
      <c r="A19" s="15" t="s">
        <v>71</v>
      </c>
      <c r="B19" s="8">
        <v>0</v>
      </c>
      <c r="C19" s="8">
        <f>3*4</f>
        <v>12</v>
      </c>
      <c r="D19" s="8">
        <f>B2*4</f>
        <v>4</v>
      </c>
      <c r="E19" s="8">
        <f>C2*4</f>
        <v>24</v>
      </c>
      <c r="F19" s="8">
        <f>D2*4</f>
        <v>20</v>
      </c>
      <c r="G19" s="8">
        <f>E2*4</f>
        <v>20</v>
      </c>
      <c r="H19" s="8">
        <f t="shared" ref="H19:U19" si="31">F2*4</f>
        <v>20</v>
      </c>
      <c r="I19" s="8">
        <f t="shared" si="31"/>
        <v>20</v>
      </c>
      <c r="J19" s="8">
        <f t="shared" si="31"/>
        <v>20</v>
      </c>
      <c r="K19" s="8">
        <f t="shared" si="31"/>
        <v>60</v>
      </c>
      <c r="L19" s="8">
        <f t="shared" si="31"/>
        <v>60</v>
      </c>
      <c r="M19" s="8">
        <f t="shared" si="31"/>
        <v>60</v>
      </c>
      <c r="N19" s="8">
        <f t="shared" si="31"/>
        <v>60</v>
      </c>
      <c r="O19" s="8">
        <f t="shared" si="31"/>
        <v>60</v>
      </c>
      <c r="P19" s="8">
        <f t="shared" si="31"/>
        <v>60</v>
      </c>
      <c r="Q19" s="8">
        <f t="shared" si="31"/>
        <v>60</v>
      </c>
      <c r="R19" s="8">
        <f t="shared" si="31"/>
        <v>60</v>
      </c>
      <c r="S19" s="8">
        <f t="shared" si="31"/>
        <v>60</v>
      </c>
      <c r="T19" s="8">
        <f t="shared" si="31"/>
        <v>20</v>
      </c>
      <c r="U19" s="8">
        <f t="shared" si="31"/>
        <v>20</v>
      </c>
      <c r="X19" s="8"/>
      <c r="Y19" s="8"/>
      <c r="Z19" s="8"/>
      <c r="AA19" s="8"/>
      <c r="AB19" s="8"/>
      <c r="AC19" s="8"/>
      <c r="AD19" s="8"/>
      <c r="AE19" s="8"/>
      <c r="AF19" s="8"/>
    </row>
    <row r="20" spans="1:44" ht="30" x14ac:dyDescent="0.25">
      <c r="A20" s="15" t="s">
        <v>72</v>
      </c>
      <c r="B20" s="8">
        <v>0</v>
      </c>
      <c r="C20" s="8">
        <v>0</v>
      </c>
      <c r="D20" s="8">
        <f t="shared" ref="D20:AQ20" si="32">C20+C19</f>
        <v>12</v>
      </c>
      <c r="E20" s="16">
        <f t="shared" si="32"/>
        <v>16</v>
      </c>
      <c r="F20" s="8">
        <f t="shared" si="32"/>
        <v>40</v>
      </c>
      <c r="G20" s="8">
        <f t="shared" si="32"/>
        <v>60</v>
      </c>
      <c r="H20" s="16">
        <f t="shared" si="32"/>
        <v>80</v>
      </c>
      <c r="I20" s="8">
        <f t="shared" si="32"/>
        <v>100</v>
      </c>
      <c r="J20" s="16">
        <f t="shared" si="32"/>
        <v>120</v>
      </c>
      <c r="K20" s="8">
        <f t="shared" si="32"/>
        <v>140</v>
      </c>
      <c r="L20" s="8">
        <f t="shared" si="32"/>
        <v>200</v>
      </c>
      <c r="M20" s="8">
        <f t="shared" si="32"/>
        <v>260</v>
      </c>
      <c r="N20" s="16">
        <f t="shared" si="32"/>
        <v>320</v>
      </c>
      <c r="O20" s="8">
        <f t="shared" si="32"/>
        <v>380</v>
      </c>
      <c r="P20" s="8">
        <f t="shared" si="32"/>
        <v>440</v>
      </c>
      <c r="Q20" s="16">
        <f t="shared" si="32"/>
        <v>500</v>
      </c>
      <c r="R20" s="8">
        <f t="shared" si="32"/>
        <v>560</v>
      </c>
      <c r="S20" s="16">
        <f t="shared" si="32"/>
        <v>620</v>
      </c>
      <c r="T20" s="8">
        <f t="shared" si="32"/>
        <v>680</v>
      </c>
      <c r="U20" s="8">
        <f t="shared" si="32"/>
        <v>700</v>
      </c>
      <c r="V20" s="8">
        <f>U20+U19</f>
        <v>720</v>
      </c>
      <c r="W20" s="16">
        <f t="shared" si="32"/>
        <v>720</v>
      </c>
      <c r="X20" s="8">
        <f t="shared" si="32"/>
        <v>720</v>
      </c>
      <c r="Y20" s="8">
        <f t="shared" si="32"/>
        <v>720</v>
      </c>
      <c r="Z20" s="16">
        <f t="shared" si="32"/>
        <v>720</v>
      </c>
      <c r="AA20" s="8">
        <f t="shared" si="32"/>
        <v>720</v>
      </c>
      <c r="AB20" s="16">
        <f t="shared" si="32"/>
        <v>720</v>
      </c>
      <c r="AC20" s="8">
        <f t="shared" si="32"/>
        <v>720</v>
      </c>
      <c r="AD20" s="8">
        <f t="shared" si="32"/>
        <v>720</v>
      </c>
      <c r="AE20" s="8">
        <f t="shared" si="32"/>
        <v>720</v>
      </c>
      <c r="AF20" s="16">
        <f t="shared" si="32"/>
        <v>720</v>
      </c>
      <c r="AG20" s="8">
        <f t="shared" si="32"/>
        <v>720</v>
      </c>
      <c r="AH20" s="16">
        <f t="shared" si="32"/>
        <v>720</v>
      </c>
      <c r="AI20" s="8">
        <f t="shared" si="32"/>
        <v>720</v>
      </c>
      <c r="AJ20" s="16">
        <f t="shared" si="32"/>
        <v>720</v>
      </c>
      <c r="AK20" s="8">
        <f t="shared" si="32"/>
        <v>720</v>
      </c>
      <c r="AL20" s="16">
        <f t="shared" si="32"/>
        <v>720</v>
      </c>
      <c r="AM20" s="8">
        <f t="shared" si="32"/>
        <v>720</v>
      </c>
      <c r="AN20" s="16">
        <f t="shared" si="32"/>
        <v>720</v>
      </c>
      <c r="AO20" s="8">
        <f t="shared" si="32"/>
        <v>720</v>
      </c>
      <c r="AP20" s="16">
        <f t="shared" si="32"/>
        <v>720</v>
      </c>
      <c r="AQ20" s="8">
        <f t="shared" si="32"/>
        <v>720</v>
      </c>
    </row>
    <row r="21" spans="1:44" ht="15" x14ac:dyDescent="0.25">
      <c r="A21" s="15"/>
      <c r="B21" s="17" t="s">
        <v>80</v>
      </c>
      <c r="E21" s="16"/>
      <c r="J21" s="16"/>
      <c r="N21" s="16"/>
      <c r="Q21" s="16"/>
      <c r="S21" s="16"/>
      <c r="W21" s="16"/>
      <c r="X21" s="8"/>
      <c r="Y21" s="8"/>
      <c r="Z21" s="16"/>
      <c r="AA21" s="8"/>
      <c r="AB21" s="16"/>
      <c r="AC21" s="8"/>
      <c r="AD21" s="8"/>
      <c r="AE21" s="8"/>
      <c r="AF21" s="16"/>
    </row>
    <row r="22" spans="1:44" ht="28.5" x14ac:dyDescent="0.25">
      <c r="A22" s="19" t="s">
        <v>68</v>
      </c>
      <c r="B22" s="8">
        <f>SUM(B17:B20)</f>
        <v>2</v>
      </c>
      <c r="C22" s="8">
        <f>SUM(C17:C20)</f>
        <v>7</v>
      </c>
      <c r="D22" s="8">
        <f>SUM(D17:D20)</f>
        <v>17</v>
      </c>
      <c r="E22" s="8">
        <f>SUM(E17:E20)</f>
        <v>40</v>
      </c>
      <c r="F22" s="8">
        <f t="shared" ref="F22:AQ22" si="33">SUM(F17:F20)</f>
        <v>60</v>
      </c>
      <c r="G22" s="8">
        <f t="shared" si="33"/>
        <v>80</v>
      </c>
      <c r="H22" s="8">
        <f t="shared" si="33"/>
        <v>100</v>
      </c>
      <c r="I22" s="8">
        <f t="shared" si="33"/>
        <v>110</v>
      </c>
      <c r="J22" s="8">
        <f t="shared" si="33"/>
        <v>140</v>
      </c>
      <c r="K22" s="8">
        <f t="shared" si="33"/>
        <v>200</v>
      </c>
      <c r="L22" s="8">
        <f t="shared" si="33"/>
        <v>260</v>
      </c>
      <c r="M22" s="8">
        <f t="shared" si="33"/>
        <v>320</v>
      </c>
      <c r="N22" s="8">
        <f t="shared" si="33"/>
        <v>380</v>
      </c>
      <c r="O22" s="8">
        <f t="shared" si="33"/>
        <v>440</v>
      </c>
      <c r="P22" s="8">
        <f t="shared" si="33"/>
        <v>500</v>
      </c>
      <c r="Q22" s="8">
        <f t="shared" si="33"/>
        <v>560</v>
      </c>
      <c r="R22" s="8">
        <f t="shared" si="33"/>
        <v>630</v>
      </c>
      <c r="S22" s="8">
        <f t="shared" si="33"/>
        <v>680</v>
      </c>
      <c r="T22" s="8">
        <f t="shared" si="33"/>
        <v>705</v>
      </c>
      <c r="U22" s="8">
        <f t="shared" si="33"/>
        <v>720</v>
      </c>
      <c r="V22" s="8">
        <f t="shared" si="33"/>
        <v>720</v>
      </c>
      <c r="W22" s="8">
        <f t="shared" si="33"/>
        <v>720</v>
      </c>
      <c r="X22" s="8">
        <f t="shared" si="33"/>
        <v>720</v>
      </c>
      <c r="Y22" s="8">
        <f t="shared" si="33"/>
        <v>720</v>
      </c>
      <c r="Z22" s="8">
        <f t="shared" si="33"/>
        <v>720</v>
      </c>
      <c r="AA22" s="8">
        <f t="shared" si="33"/>
        <v>720</v>
      </c>
      <c r="AB22" s="8">
        <f t="shared" si="33"/>
        <v>720</v>
      </c>
      <c r="AC22" s="8">
        <f t="shared" si="33"/>
        <v>720</v>
      </c>
      <c r="AD22" s="8">
        <f t="shared" si="33"/>
        <v>720</v>
      </c>
      <c r="AE22" s="8">
        <f t="shared" si="33"/>
        <v>720</v>
      </c>
      <c r="AF22" s="8">
        <f>SUM(AF17:AF20)</f>
        <v>720</v>
      </c>
      <c r="AG22" s="8">
        <f t="shared" si="33"/>
        <v>720</v>
      </c>
      <c r="AH22" s="8">
        <f t="shared" si="33"/>
        <v>720</v>
      </c>
      <c r="AI22" s="8">
        <f t="shared" si="33"/>
        <v>720</v>
      </c>
      <c r="AJ22" s="8">
        <f t="shared" si="33"/>
        <v>720</v>
      </c>
      <c r="AK22" s="8">
        <f t="shared" si="33"/>
        <v>720</v>
      </c>
      <c r="AL22" s="8">
        <f t="shared" si="33"/>
        <v>720</v>
      </c>
      <c r="AM22" s="8">
        <f t="shared" si="33"/>
        <v>720</v>
      </c>
      <c r="AN22" s="8">
        <f t="shared" si="33"/>
        <v>720</v>
      </c>
      <c r="AO22" s="8">
        <f t="shared" si="33"/>
        <v>720</v>
      </c>
      <c r="AP22" s="8">
        <f t="shared" si="33"/>
        <v>720</v>
      </c>
      <c r="AQ22" s="8">
        <f t="shared" si="33"/>
        <v>720</v>
      </c>
    </row>
    <row r="23" spans="1:44" ht="15" x14ac:dyDescent="0.25">
      <c r="A23" s="1" t="s">
        <v>74</v>
      </c>
      <c r="B23" s="8">
        <f>B22</f>
        <v>2</v>
      </c>
      <c r="C23" s="8">
        <f>B23+C22</f>
        <v>9</v>
      </c>
      <c r="D23" s="8">
        <f>C23+D22</f>
        <v>26</v>
      </c>
      <c r="E23" s="8">
        <f>D23+E22</f>
        <v>66</v>
      </c>
      <c r="F23" s="8">
        <f t="shared" ref="F23:AD23" si="34">E23+F22</f>
        <v>126</v>
      </c>
      <c r="G23" s="8">
        <f t="shared" si="34"/>
        <v>206</v>
      </c>
      <c r="H23" s="8">
        <f t="shared" si="34"/>
        <v>306</v>
      </c>
      <c r="I23" s="8">
        <f t="shared" si="34"/>
        <v>416</v>
      </c>
      <c r="J23" s="8">
        <f t="shared" si="34"/>
        <v>556</v>
      </c>
      <c r="K23" s="8">
        <f t="shared" si="34"/>
        <v>756</v>
      </c>
      <c r="L23" s="16">
        <f t="shared" si="34"/>
        <v>1016</v>
      </c>
      <c r="M23" s="8">
        <f t="shared" si="34"/>
        <v>1336</v>
      </c>
      <c r="N23" s="8">
        <f t="shared" si="34"/>
        <v>1716</v>
      </c>
      <c r="O23" s="8">
        <f t="shared" si="34"/>
        <v>2156</v>
      </c>
      <c r="P23" s="8">
        <f t="shared" si="34"/>
        <v>2656</v>
      </c>
      <c r="Q23" s="8">
        <f t="shared" si="34"/>
        <v>3216</v>
      </c>
      <c r="R23" s="8">
        <f t="shared" si="34"/>
        <v>3846</v>
      </c>
      <c r="S23" s="8">
        <f t="shared" si="34"/>
        <v>4526</v>
      </c>
      <c r="T23" s="8">
        <f t="shared" si="34"/>
        <v>5231</v>
      </c>
      <c r="U23" s="8">
        <f t="shared" si="34"/>
        <v>5951</v>
      </c>
      <c r="V23" s="8">
        <f t="shared" si="34"/>
        <v>6671</v>
      </c>
      <c r="W23" s="8">
        <f t="shared" si="34"/>
        <v>7391</v>
      </c>
      <c r="X23" s="8">
        <f t="shared" si="34"/>
        <v>8111</v>
      </c>
      <c r="Y23" s="8">
        <f t="shared" si="34"/>
        <v>8831</v>
      </c>
      <c r="Z23" s="8">
        <f t="shared" si="34"/>
        <v>9551</v>
      </c>
      <c r="AA23" s="8">
        <f t="shared" si="34"/>
        <v>10271</v>
      </c>
      <c r="AB23" s="8">
        <f t="shared" si="34"/>
        <v>10991</v>
      </c>
      <c r="AC23" s="8">
        <f t="shared" si="34"/>
        <v>11711</v>
      </c>
      <c r="AD23" s="8">
        <f t="shared" si="34"/>
        <v>12431</v>
      </c>
      <c r="AE23" s="8">
        <f>AD23+AE22</f>
        <v>13151</v>
      </c>
      <c r="AF23" s="8">
        <f t="shared" ref="AF23:AQ23" si="35">AE23+AF22</f>
        <v>13871</v>
      </c>
      <c r="AG23" s="8">
        <f t="shared" si="35"/>
        <v>14591</v>
      </c>
      <c r="AH23" s="8">
        <f t="shared" si="35"/>
        <v>15311</v>
      </c>
      <c r="AI23" s="8">
        <f t="shared" si="35"/>
        <v>16031</v>
      </c>
      <c r="AJ23" s="8">
        <f t="shared" si="35"/>
        <v>16751</v>
      </c>
      <c r="AK23" s="8">
        <f t="shared" si="35"/>
        <v>17471</v>
      </c>
      <c r="AL23" s="8">
        <f t="shared" si="35"/>
        <v>18191</v>
      </c>
      <c r="AM23" s="8">
        <f t="shared" si="35"/>
        <v>18911</v>
      </c>
      <c r="AN23" s="8">
        <f t="shared" si="35"/>
        <v>19631</v>
      </c>
      <c r="AO23" s="8">
        <f t="shared" si="35"/>
        <v>20351</v>
      </c>
      <c r="AP23" s="8">
        <f t="shared" si="35"/>
        <v>21071</v>
      </c>
      <c r="AQ23" s="8">
        <f t="shared" si="35"/>
        <v>21791</v>
      </c>
    </row>
    <row r="24" spans="1:44" ht="15" x14ac:dyDescent="0.25">
      <c r="A24" s="1"/>
      <c r="L24" s="16"/>
      <c r="X24" s="8"/>
      <c r="Y24" s="8"/>
      <c r="Z24" s="8"/>
      <c r="AA24" s="8"/>
      <c r="AB24" s="8"/>
      <c r="AC24" s="8"/>
      <c r="AD24" s="8"/>
      <c r="AE24" s="8"/>
      <c r="AF24" s="8"/>
    </row>
    <row r="25" spans="1:44" ht="27" x14ac:dyDescent="0.25">
      <c r="A25" s="20" t="s">
        <v>73</v>
      </c>
      <c r="B25" s="8">
        <f>B8+B11+B14</f>
        <v>30</v>
      </c>
      <c r="C25" s="8">
        <f>C8+C11+C14</f>
        <v>104</v>
      </c>
      <c r="D25" s="8">
        <f t="shared" ref="D25:AQ25" si="36">D8+D11+D14</f>
        <v>95</v>
      </c>
      <c r="E25" s="8">
        <f t="shared" si="36"/>
        <v>100</v>
      </c>
      <c r="F25" s="8">
        <f t="shared" si="36"/>
        <v>105</v>
      </c>
      <c r="G25" s="8">
        <f t="shared" si="36"/>
        <v>110</v>
      </c>
      <c r="H25" s="8">
        <f t="shared" si="36"/>
        <v>135</v>
      </c>
      <c r="I25" s="8">
        <f t="shared" si="36"/>
        <v>290</v>
      </c>
      <c r="J25" s="8">
        <f t="shared" si="36"/>
        <v>305</v>
      </c>
      <c r="K25" s="8">
        <f t="shared" si="36"/>
        <v>320</v>
      </c>
      <c r="L25" s="8">
        <f t="shared" si="36"/>
        <v>335</v>
      </c>
      <c r="M25" s="8">
        <f t="shared" si="36"/>
        <v>350</v>
      </c>
      <c r="N25" s="8">
        <f t="shared" si="36"/>
        <v>365</v>
      </c>
      <c r="O25" s="8">
        <f t="shared" si="36"/>
        <v>380</v>
      </c>
      <c r="P25" s="8">
        <f t="shared" si="36"/>
        <v>395</v>
      </c>
      <c r="Q25" s="8">
        <f t="shared" si="36"/>
        <v>390</v>
      </c>
      <c r="R25" s="8">
        <f t="shared" si="36"/>
        <v>255</v>
      </c>
      <c r="S25" s="8">
        <f t="shared" si="36"/>
        <v>250</v>
      </c>
      <c r="T25" s="8">
        <f t="shared" si="36"/>
        <v>180</v>
      </c>
      <c r="U25" s="8">
        <f t="shared" si="36"/>
        <v>180</v>
      </c>
      <c r="V25" s="8">
        <f t="shared" si="36"/>
        <v>180</v>
      </c>
      <c r="W25" s="8">
        <f t="shared" si="36"/>
        <v>180</v>
      </c>
      <c r="X25" s="8">
        <f t="shared" si="36"/>
        <v>180</v>
      </c>
      <c r="Y25" s="8">
        <f t="shared" si="36"/>
        <v>180</v>
      </c>
      <c r="Z25" s="8">
        <f t="shared" si="36"/>
        <v>179</v>
      </c>
      <c r="AA25" s="8">
        <f t="shared" si="36"/>
        <v>173</v>
      </c>
      <c r="AB25" s="8">
        <f t="shared" si="36"/>
        <v>168</v>
      </c>
      <c r="AC25" s="8">
        <f t="shared" si="36"/>
        <v>163</v>
      </c>
      <c r="AD25" s="8">
        <f t="shared" si="36"/>
        <v>158</v>
      </c>
      <c r="AE25" s="8">
        <f t="shared" si="36"/>
        <v>153</v>
      </c>
      <c r="AF25" s="8">
        <f>AF8+AF11+AF14</f>
        <v>148</v>
      </c>
      <c r="AG25" s="8">
        <f t="shared" si="36"/>
        <v>133</v>
      </c>
      <c r="AH25" s="8">
        <f t="shared" si="36"/>
        <v>118</v>
      </c>
      <c r="AI25" s="8">
        <f t="shared" si="36"/>
        <v>103</v>
      </c>
      <c r="AJ25" s="8">
        <f t="shared" si="36"/>
        <v>88</v>
      </c>
      <c r="AK25" s="8">
        <f t="shared" si="36"/>
        <v>73</v>
      </c>
      <c r="AL25" s="8">
        <f t="shared" si="36"/>
        <v>58</v>
      </c>
      <c r="AM25" s="8">
        <f t="shared" si="36"/>
        <v>43</v>
      </c>
      <c r="AN25" s="8">
        <f t="shared" si="36"/>
        <v>28</v>
      </c>
      <c r="AO25" s="8">
        <f t="shared" si="36"/>
        <v>13</v>
      </c>
      <c r="AP25" s="8">
        <f t="shared" si="36"/>
        <v>8</v>
      </c>
      <c r="AQ25" s="8">
        <f t="shared" si="36"/>
        <v>3</v>
      </c>
      <c r="AR25" s="8"/>
    </row>
    <row r="26" spans="1:44" ht="15" x14ac:dyDescent="0.25">
      <c r="B26" s="13" t="s">
        <v>75</v>
      </c>
    </row>
    <row r="27" spans="1:44" ht="27" x14ac:dyDescent="0.25">
      <c r="A27" s="18" t="s">
        <v>76</v>
      </c>
      <c r="B27" s="8">
        <f>B22-B25</f>
        <v>-28</v>
      </c>
      <c r="C27" s="8">
        <f>C22-C25</f>
        <v>-97</v>
      </c>
      <c r="D27" s="8">
        <f>D22-D25</f>
        <v>-78</v>
      </c>
      <c r="E27" s="8">
        <f>E22-E25</f>
        <v>-60</v>
      </c>
      <c r="F27" s="8">
        <f t="shared" ref="F27:AQ27" si="37">F22-F25</f>
        <v>-45</v>
      </c>
      <c r="G27" s="8">
        <f t="shared" si="37"/>
        <v>-30</v>
      </c>
      <c r="H27" s="8">
        <f t="shared" si="37"/>
        <v>-35</v>
      </c>
      <c r="I27" s="14">
        <f>I22-I25</f>
        <v>-180</v>
      </c>
      <c r="J27" s="8">
        <f t="shared" si="37"/>
        <v>-165</v>
      </c>
      <c r="K27" s="8">
        <f t="shared" si="37"/>
        <v>-120</v>
      </c>
      <c r="L27" s="8">
        <f t="shared" si="37"/>
        <v>-75</v>
      </c>
      <c r="M27" s="8">
        <f t="shared" si="37"/>
        <v>-30</v>
      </c>
      <c r="N27" s="8">
        <f t="shared" si="37"/>
        <v>15</v>
      </c>
      <c r="O27" s="8">
        <f t="shared" si="37"/>
        <v>60</v>
      </c>
      <c r="P27" s="8">
        <f t="shared" si="37"/>
        <v>105</v>
      </c>
      <c r="Q27" s="8">
        <f t="shared" si="37"/>
        <v>170</v>
      </c>
      <c r="R27" s="8">
        <f t="shared" si="37"/>
        <v>375</v>
      </c>
      <c r="S27" s="8">
        <f t="shared" si="37"/>
        <v>430</v>
      </c>
      <c r="T27" s="8">
        <f t="shared" si="37"/>
        <v>525</v>
      </c>
      <c r="U27" s="8">
        <f t="shared" si="37"/>
        <v>540</v>
      </c>
      <c r="V27" s="8">
        <f t="shared" si="37"/>
        <v>540</v>
      </c>
      <c r="W27" s="8">
        <f t="shared" si="37"/>
        <v>540</v>
      </c>
      <c r="X27" s="8">
        <f t="shared" si="37"/>
        <v>540</v>
      </c>
      <c r="Y27" s="8">
        <f t="shared" si="37"/>
        <v>540</v>
      </c>
      <c r="Z27" s="8">
        <f t="shared" si="37"/>
        <v>541</v>
      </c>
      <c r="AA27" s="8">
        <f t="shared" si="37"/>
        <v>547</v>
      </c>
      <c r="AB27" s="8">
        <f t="shared" si="37"/>
        <v>552</v>
      </c>
      <c r="AC27" s="8">
        <f t="shared" si="37"/>
        <v>557</v>
      </c>
      <c r="AD27" s="8">
        <f t="shared" si="37"/>
        <v>562</v>
      </c>
      <c r="AE27" s="8">
        <f t="shared" si="37"/>
        <v>567</v>
      </c>
      <c r="AF27" s="8">
        <f t="shared" si="37"/>
        <v>572</v>
      </c>
      <c r="AG27" s="8">
        <f t="shared" si="37"/>
        <v>587</v>
      </c>
      <c r="AH27" s="8">
        <f t="shared" si="37"/>
        <v>602</v>
      </c>
      <c r="AI27" s="8">
        <f t="shared" si="37"/>
        <v>617</v>
      </c>
      <c r="AJ27" s="8">
        <f t="shared" si="37"/>
        <v>632</v>
      </c>
      <c r="AK27" s="8">
        <f t="shared" si="37"/>
        <v>647</v>
      </c>
      <c r="AL27" s="8">
        <f t="shared" si="37"/>
        <v>662</v>
      </c>
      <c r="AM27" s="8">
        <f t="shared" si="37"/>
        <v>677</v>
      </c>
      <c r="AN27" s="8">
        <f t="shared" si="37"/>
        <v>692</v>
      </c>
      <c r="AO27" s="8">
        <f t="shared" si="37"/>
        <v>707</v>
      </c>
      <c r="AP27" s="8">
        <f t="shared" si="37"/>
        <v>712</v>
      </c>
      <c r="AQ27" s="8">
        <f t="shared" si="37"/>
        <v>717</v>
      </c>
    </row>
    <row r="28" spans="1:44" ht="27" x14ac:dyDescent="0.25">
      <c r="A28" s="18" t="s">
        <v>78</v>
      </c>
      <c r="B28" s="8">
        <f>B27</f>
        <v>-28</v>
      </c>
      <c r="C28" s="8">
        <f>B28+C27</f>
        <v>-125</v>
      </c>
      <c r="D28" s="8">
        <f>C28+D27</f>
        <v>-203</v>
      </c>
      <c r="E28" s="8">
        <f>D28+E27</f>
        <v>-263</v>
      </c>
      <c r="F28" s="8">
        <f t="shared" ref="F28:AQ28" si="38">E28+F27</f>
        <v>-308</v>
      </c>
      <c r="G28" s="8">
        <f t="shared" si="38"/>
        <v>-338</v>
      </c>
      <c r="H28" s="8">
        <f t="shared" si="38"/>
        <v>-373</v>
      </c>
      <c r="I28" s="8">
        <f t="shared" si="38"/>
        <v>-553</v>
      </c>
      <c r="J28" s="8">
        <f t="shared" si="38"/>
        <v>-718</v>
      </c>
      <c r="K28" s="8">
        <f t="shared" si="38"/>
        <v>-838</v>
      </c>
      <c r="L28" s="14">
        <f t="shared" si="38"/>
        <v>-913</v>
      </c>
      <c r="M28" s="14">
        <f t="shared" si="38"/>
        <v>-943</v>
      </c>
      <c r="N28" s="14">
        <f t="shared" si="38"/>
        <v>-928</v>
      </c>
      <c r="O28" s="8">
        <f t="shared" si="38"/>
        <v>-868</v>
      </c>
      <c r="P28" s="8">
        <f t="shared" si="38"/>
        <v>-763</v>
      </c>
      <c r="Q28" s="8">
        <f t="shared" si="38"/>
        <v>-593</v>
      </c>
      <c r="R28" s="8">
        <f>Q28+R27</f>
        <v>-218</v>
      </c>
      <c r="S28" s="8">
        <f t="shared" si="38"/>
        <v>212</v>
      </c>
      <c r="T28" s="8">
        <f t="shared" si="38"/>
        <v>737</v>
      </c>
      <c r="U28" s="8">
        <f t="shared" si="38"/>
        <v>1277</v>
      </c>
      <c r="V28" s="8">
        <f t="shared" si="38"/>
        <v>1817</v>
      </c>
      <c r="W28" s="8">
        <f t="shared" si="38"/>
        <v>2357</v>
      </c>
      <c r="X28" s="8">
        <f t="shared" si="38"/>
        <v>2897</v>
      </c>
      <c r="Y28" s="8">
        <f t="shared" si="38"/>
        <v>3437</v>
      </c>
      <c r="Z28" s="8">
        <f t="shared" si="38"/>
        <v>3978</v>
      </c>
      <c r="AA28" s="8">
        <f t="shared" si="38"/>
        <v>4525</v>
      </c>
      <c r="AB28" s="8">
        <f t="shared" si="38"/>
        <v>5077</v>
      </c>
      <c r="AC28" s="8">
        <f t="shared" si="38"/>
        <v>5634</v>
      </c>
      <c r="AD28" s="8">
        <f t="shared" si="38"/>
        <v>6196</v>
      </c>
      <c r="AE28" s="8">
        <f t="shared" si="38"/>
        <v>6763</v>
      </c>
      <c r="AF28" s="8">
        <f t="shared" si="38"/>
        <v>7335</v>
      </c>
      <c r="AG28" s="8">
        <f t="shared" si="38"/>
        <v>7922</v>
      </c>
      <c r="AH28" s="8">
        <f t="shared" si="38"/>
        <v>8524</v>
      </c>
      <c r="AI28" s="8">
        <f t="shared" si="38"/>
        <v>9141</v>
      </c>
      <c r="AJ28" s="8">
        <f t="shared" si="38"/>
        <v>9773</v>
      </c>
      <c r="AK28" s="8">
        <f t="shared" si="38"/>
        <v>10420</v>
      </c>
      <c r="AL28" s="8">
        <f t="shared" si="38"/>
        <v>11082</v>
      </c>
      <c r="AM28" s="8">
        <f t="shared" si="38"/>
        <v>11759</v>
      </c>
      <c r="AN28" s="8">
        <f t="shared" si="38"/>
        <v>12451</v>
      </c>
      <c r="AO28" s="8">
        <f t="shared" si="38"/>
        <v>13158</v>
      </c>
      <c r="AP28" s="8">
        <f t="shared" si="38"/>
        <v>13870</v>
      </c>
      <c r="AQ28" s="8">
        <f t="shared" si="38"/>
        <v>14587</v>
      </c>
    </row>
    <row r="29" spans="1:44" ht="27" x14ac:dyDescent="0.25">
      <c r="A29" s="18" t="s">
        <v>77</v>
      </c>
      <c r="B29" s="8">
        <f>B31*60%/(4*2)</f>
        <v>22.5</v>
      </c>
      <c r="C29" s="8">
        <f>C31*60%/(4*2)</f>
        <v>37.5</v>
      </c>
      <c r="D29" s="8">
        <f t="shared" ref="D29:T29" si="39">D31*60%/(4*2)</f>
        <v>52.5</v>
      </c>
      <c r="E29" s="8">
        <f t="shared" si="39"/>
        <v>67.5</v>
      </c>
      <c r="F29" s="8">
        <f t="shared" si="39"/>
        <v>82.5</v>
      </c>
      <c r="G29" s="8">
        <f t="shared" si="39"/>
        <v>97.5</v>
      </c>
      <c r="H29" s="8">
        <f t="shared" si="39"/>
        <v>112.5</v>
      </c>
      <c r="I29" s="8">
        <f t="shared" si="39"/>
        <v>135</v>
      </c>
      <c r="J29" s="8">
        <f t="shared" si="39"/>
        <v>180</v>
      </c>
      <c r="K29" s="8">
        <f t="shared" si="39"/>
        <v>225</v>
      </c>
      <c r="L29" s="8">
        <f t="shared" si="39"/>
        <v>270</v>
      </c>
      <c r="M29" s="8">
        <f t="shared" si="39"/>
        <v>315</v>
      </c>
      <c r="N29" s="8">
        <f t="shared" si="39"/>
        <v>360</v>
      </c>
      <c r="O29" s="8">
        <f t="shared" si="39"/>
        <v>405</v>
      </c>
      <c r="P29" s="8">
        <f t="shared" si="39"/>
        <v>450</v>
      </c>
      <c r="Q29" s="8">
        <f t="shared" si="39"/>
        <v>472.5</v>
      </c>
      <c r="R29" s="8">
        <f t="shared" si="39"/>
        <v>495</v>
      </c>
      <c r="S29" s="8">
        <f t="shared" si="39"/>
        <v>517.5</v>
      </c>
      <c r="T29" s="8">
        <f t="shared" si="39"/>
        <v>540</v>
      </c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</row>
    <row r="30" spans="1:44" ht="15" x14ac:dyDescent="0.25">
      <c r="A30" s="18"/>
      <c r="B30" s="21" t="s">
        <v>84</v>
      </c>
    </row>
    <row r="31" spans="1:44" s="24" customFormat="1" ht="11.25" x14ac:dyDescent="0.2">
      <c r="A31" s="22" t="s">
        <v>81</v>
      </c>
      <c r="B31" s="25">
        <v>300</v>
      </c>
      <c r="C31" s="23">
        <v>500</v>
      </c>
      <c r="D31" s="23">
        <v>700</v>
      </c>
      <c r="E31" s="23">
        <v>900</v>
      </c>
      <c r="F31" s="23">
        <v>1100</v>
      </c>
      <c r="G31" s="23">
        <v>1300</v>
      </c>
      <c r="H31" s="23">
        <v>1500</v>
      </c>
      <c r="I31" s="23">
        <v>1800</v>
      </c>
      <c r="J31" s="23">
        <v>2400</v>
      </c>
      <c r="K31" s="23">
        <v>3000</v>
      </c>
      <c r="L31" s="23">
        <v>3600</v>
      </c>
      <c r="M31" s="23">
        <v>4200</v>
      </c>
      <c r="N31" s="23">
        <v>4800</v>
      </c>
      <c r="O31" s="23">
        <v>5400</v>
      </c>
      <c r="P31" s="23">
        <v>6000</v>
      </c>
      <c r="Q31" s="23">
        <v>6300</v>
      </c>
      <c r="R31" s="23">
        <v>6600</v>
      </c>
      <c r="S31" s="23">
        <v>6900</v>
      </c>
      <c r="T31" s="23">
        <v>7200</v>
      </c>
      <c r="U31" s="23"/>
      <c r="V31" s="23"/>
      <c r="W31" s="23"/>
    </row>
    <row r="32" spans="1:44" s="24" customFormat="1" ht="11.25" x14ac:dyDescent="0.2">
      <c r="A32" s="22"/>
      <c r="B32" s="25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s="24" customFormat="1" ht="11.25" x14ac:dyDescent="0.2">
      <c r="A33" s="22"/>
      <c r="B33" s="25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s="24" customFormat="1" ht="11.25" x14ac:dyDescent="0.2">
      <c r="A34" s="13" t="s">
        <v>86</v>
      </c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27" x14ac:dyDescent="0.25">
      <c r="A35" s="18" t="s">
        <v>93</v>
      </c>
      <c r="B35" s="8">
        <f t="shared" ref="B35:T35" si="40">B29+B27</f>
        <v>-5.5</v>
      </c>
      <c r="C35" s="8">
        <f t="shared" si="40"/>
        <v>-59.5</v>
      </c>
      <c r="D35" s="8">
        <f t="shared" si="40"/>
        <v>-25.5</v>
      </c>
      <c r="E35" s="8">
        <f t="shared" si="40"/>
        <v>7.5</v>
      </c>
      <c r="F35" s="8">
        <f t="shared" si="40"/>
        <v>37.5</v>
      </c>
      <c r="G35" s="8">
        <f t="shared" si="40"/>
        <v>67.5</v>
      </c>
      <c r="H35" s="8">
        <f t="shared" si="40"/>
        <v>77.5</v>
      </c>
      <c r="I35" s="8">
        <f t="shared" si="40"/>
        <v>-45</v>
      </c>
      <c r="J35" s="8">
        <f t="shared" si="40"/>
        <v>15</v>
      </c>
      <c r="K35" s="8">
        <f t="shared" si="40"/>
        <v>105</v>
      </c>
      <c r="L35" s="8">
        <f t="shared" si="40"/>
        <v>195</v>
      </c>
      <c r="M35" s="8">
        <f t="shared" si="40"/>
        <v>285</v>
      </c>
      <c r="N35" s="8">
        <f t="shared" si="40"/>
        <v>375</v>
      </c>
      <c r="O35" s="8">
        <f t="shared" si="40"/>
        <v>465</v>
      </c>
      <c r="P35" s="8">
        <f t="shared" si="40"/>
        <v>555</v>
      </c>
      <c r="Q35" s="8">
        <f t="shared" si="40"/>
        <v>642.5</v>
      </c>
      <c r="R35" s="8">
        <f t="shared" si="40"/>
        <v>870</v>
      </c>
      <c r="S35" s="8">
        <f t="shared" si="40"/>
        <v>947.5</v>
      </c>
      <c r="T35" s="8">
        <f t="shared" si="40"/>
        <v>1065</v>
      </c>
    </row>
    <row r="36" spans="1:23" ht="27" x14ac:dyDescent="0.25">
      <c r="A36" s="18" t="s">
        <v>85</v>
      </c>
      <c r="B36" s="8">
        <v>-2.5</v>
      </c>
      <c r="C36" s="8">
        <f>B36+C35</f>
        <v>-62</v>
      </c>
      <c r="D36" s="8">
        <f>C36+D35</f>
        <v>-87.5</v>
      </c>
      <c r="E36" s="8">
        <f>D36+E35</f>
        <v>-80</v>
      </c>
      <c r="F36" s="8">
        <f t="shared" ref="F36:T36" si="41">E36+F35</f>
        <v>-42.5</v>
      </c>
      <c r="G36" s="8">
        <f t="shared" si="41"/>
        <v>25</v>
      </c>
      <c r="H36" s="8">
        <f t="shared" si="41"/>
        <v>102.5</v>
      </c>
      <c r="I36" s="8">
        <f t="shared" si="41"/>
        <v>57.5</v>
      </c>
      <c r="J36" s="8">
        <f t="shared" si="41"/>
        <v>72.5</v>
      </c>
      <c r="K36" s="8">
        <f t="shared" si="41"/>
        <v>177.5</v>
      </c>
      <c r="L36" s="8">
        <f t="shared" si="41"/>
        <v>372.5</v>
      </c>
      <c r="M36" s="8">
        <f t="shared" si="41"/>
        <v>657.5</v>
      </c>
      <c r="N36" s="8">
        <f t="shared" si="41"/>
        <v>1032.5</v>
      </c>
      <c r="O36" s="8">
        <f t="shared" si="41"/>
        <v>1497.5</v>
      </c>
      <c r="P36" s="8">
        <f t="shared" si="41"/>
        <v>2052.5</v>
      </c>
      <c r="Q36" s="8">
        <f t="shared" si="41"/>
        <v>2695</v>
      </c>
      <c r="R36" s="8">
        <f t="shared" si="41"/>
        <v>3565</v>
      </c>
      <c r="S36" s="8">
        <f t="shared" si="41"/>
        <v>4512.5</v>
      </c>
      <c r="T36" s="8">
        <f t="shared" si="41"/>
        <v>5577.5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核心假设</vt:lpstr>
      <vt:lpstr>模型A (按年分期)</vt:lpstr>
      <vt:lpstr>模型B (按月分期)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2018-04-17T14:20:30Z</dcterms:modified>
</cp:coreProperties>
</file>