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I12"/>
  <c r="I11"/>
  <c r="I10"/>
  <c r="I9"/>
  <c r="I8"/>
  <c r="I7"/>
  <c r="I6"/>
  <c r="I5"/>
  <c r="I4"/>
  <c r="I3"/>
  <c r="H12"/>
  <c r="H11"/>
  <c r="H10"/>
  <c r="H9"/>
  <c r="H8"/>
  <c r="H7"/>
  <c r="H6"/>
  <c r="H5"/>
  <c r="H4"/>
  <c r="H3"/>
  <c r="H2"/>
  <c r="F11"/>
  <c r="F3"/>
  <c r="E12"/>
  <c r="F12" s="1"/>
  <c r="E11"/>
  <c r="E10"/>
  <c r="F10" s="1"/>
  <c r="E9"/>
  <c r="F9" s="1"/>
  <c r="E8"/>
  <c r="F8" s="1"/>
  <c r="E7"/>
  <c r="F7" s="1"/>
  <c r="E6"/>
  <c r="F6" s="1"/>
  <c r="E5"/>
  <c r="F5" s="1"/>
  <c r="E4"/>
  <c r="F4" s="1"/>
  <c r="E3"/>
  <c r="E2"/>
  <c r="F2" s="1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15-20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20-25</t>
        </r>
        <r>
          <rPr>
            <b/>
            <sz val="9"/>
            <color indexed="81"/>
            <rFont val="宋体"/>
            <family val="3"/>
            <charset val="134"/>
          </rPr>
          <t>人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<sst xmlns="http://schemas.openxmlformats.org/spreadsheetml/2006/main" count="27" uniqueCount="27">
  <si>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时间</t>
    <phoneticPr fontId="1" type="noConversion"/>
  </si>
  <si>
    <t>2019Q1</t>
    <phoneticPr fontId="1" type="noConversion"/>
  </si>
  <si>
    <t>2018Q4</t>
    <phoneticPr fontId="1" type="noConversion"/>
  </si>
  <si>
    <t>2018Q3</t>
    <phoneticPr fontId="1" type="noConversion"/>
  </si>
  <si>
    <t>2018Q2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</si>
  <si>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</si>
  <si>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</si>
  <si>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</si>
  <si>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</si>
  <si>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</si>
  <si>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</si>
  <si>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</si>
  <si>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服务城市数</t>
    <phoneticPr fontId="1" type="noConversion"/>
  </si>
  <si>
    <t>自营油罐车数</t>
    <phoneticPr fontId="1" type="noConversion"/>
  </si>
  <si>
    <t>加盟油罐车数</t>
    <phoneticPr fontId="1" type="noConversion"/>
  </si>
  <si>
    <t>营收毛利</t>
    <phoneticPr fontId="1" type="noConversion"/>
  </si>
  <si>
    <t>关键点说明</t>
    <phoneticPr fontId="1" type="noConversion"/>
  </si>
  <si>
    <t>覆盖华北地区一线物流城市</t>
    <phoneticPr fontId="1" type="noConversion"/>
  </si>
  <si>
    <t>覆盖华东一线物流城市</t>
    <phoneticPr fontId="1" type="noConversion"/>
  </si>
  <si>
    <t>覆盖华中和华南一线物流城市</t>
    <phoneticPr fontId="1" type="noConversion"/>
  </si>
  <si>
    <t>覆盖西北、西南、东北一线物流城市</t>
    <phoneticPr fontId="1" type="noConversion"/>
  </si>
  <si>
    <t>覆盖全国关键节点城市</t>
    <phoneticPr fontId="1" type="noConversion"/>
  </si>
  <si>
    <t>覆盖三、四线以上城市及重点物流区县</t>
    <phoneticPr fontId="1" type="noConversion"/>
  </si>
  <si>
    <t>营收（流水）(万元)</t>
    <phoneticPr fontId="1" type="noConversion"/>
  </si>
  <si>
    <t>研发成本(万元)</t>
    <phoneticPr fontId="1" type="noConversion"/>
  </si>
  <si>
    <t>运营成本(万元)</t>
    <phoneticPr fontId="1" type="noConversion"/>
  </si>
  <si>
    <t>市场成本(万元)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</si>
</sst>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H12" sqref="H12"/>
    </sheetView>
  </sheetViews>
  <sheetFormatPr defaultRowHeight="16.5"/>
  <cols>
    <col min="1" max="1" width="9" style="1"/>
    <col min="2" max="2" width="12.625" style="1" customWidth="1"/>
    <col min="3" max="3" width="13" style="1" bestFit="1" customWidth="1"/>
    <col min="4" max="4" width="14.375" style="1" customWidth="1"/>
    <col min="5" max="5" width="18.875" style="1" bestFit="1" customWidth="1"/>
    <col min="6" max="7" width="13.75" style="1" customWidth="1"/>
    <col min="8" max="8" width="13.375" style="1" customWidth="1"/>
    <col min="9" max="9" width="14.75" style="1" customWidth="1"/>
    <col min="10" max="10" width="35.875" style="1" bestFit="1" customWidth="1"/>
    <col min="11" max="16384" width="9" style="1"/>
  </cols>
  <sheetData>
    <row r="1" spans="1:10">
      <c r="A1" s="3" t="s">
        <v>0</v>
      </c>
      <c r="B1" s="3" t="s">
        <v>12</v>
      </c>
      <c r="C1" s="3" t="s">
        <v>13</v>
      </c>
      <c r="D1" s="3" t="s">
        <v>14</v>
      </c>
      <c r="E1" s="3" t="s">
        <v>23</v>
      </c>
      <c r="F1" s="3" t="s">
        <v>15</v>
      </c>
      <c r="G1" s="3" t="s">
        <v>24</v>
      </c>
      <c r="H1" s="3" t="s">
        <v>25</v>
      </c>
      <c r="I1" s="3" t="s">
        <v>26</v>
      </c>
      <c r="J1" s="3" t="s">
        <v>16</v>
      </c>
    </row>
    <row r="2" spans="1:10">
      <c r="A2" s="2" t="s">
        <v>4</v>
      </c>
      <c r="B2" s="2">
        <v>7</v>
      </c>
      <c r="C2" s="2">
        <v>15</v>
      </c>
      <c r="D2" s="2"/>
      <c r="E2" s="2">
        <f>(C2*10%*100+C2*20%*60+C2*60%*30)*3+D2*50</f>
        <v>1800</v>
      </c>
      <c r="F2" s="2">
        <f>E2*8%+D2*1</f>
        <v>144</v>
      </c>
      <c r="G2" s="2">
        <v>60</v>
      </c>
      <c r="H2" s="2">
        <f>G2*20%</f>
        <v>12</v>
      </c>
      <c r="I2" s="2">
        <f>(C2*0.8+D2*0.5)*1.5*3</f>
        <v>54</v>
      </c>
      <c r="J2" s="2"/>
    </row>
    <row r="3" spans="1:10">
      <c r="A3" s="2" t="s">
        <v>3</v>
      </c>
      <c r="B3" s="2">
        <v>15</v>
      </c>
      <c r="C3" s="2">
        <v>50</v>
      </c>
      <c r="D3" s="2"/>
      <c r="E3" s="2">
        <f t="shared" ref="E3:E8" si="0">(C3*10%*100+C3*20%*60+C3*60%*30)*3+D3*50</f>
        <v>6000</v>
      </c>
      <c r="F3" s="2">
        <f t="shared" ref="F3:F7" si="1">E3*8%+D3*1</f>
        <v>480</v>
      </c>
      <c r="G3" s="2">
        <v>100</v>
      </c>
      <c r="H3" s="2">
        <f t="shared" ref="H3:H12" si="2">G3*20%</f>
        <v>20</v>
      </c>
      <c r="I3" s="2">
        <f t="shared" ref="I3:I12" si="3">(C3*0.8+D3*0.5)*1.5*3</f>
        <v>180</v>
      </c>
      <c r="J3" s="2" t="s">
        <v>17</v>
      </c>
    </row>
    <row r="4" spans="1:10">
      <c r="A4" s="2" t="s">
        <v>2</v>
      </c>
      <c r="B4" s="2">
        <v>20</v>
      </c>
      <c r="C4" s="2">
        <v>80</v>
      </c>
      <c r="D4" s="2">
        <v>5</v>
      </c>
      <c r="E4" s="2">
        <f t="shared" si="0"/>
        <v>9850</v>
      </c>
      <c r="F4" s="2">
        <f t="shared" si="1"/>
        <v>793</v>
      </c>
      <c r="G4" s="2">
        <v>150</v>
      </c>
      <c r="H4" s="2">
        <f t="shared" si="2"/>
        <v>30</v>
      </c>
      <c r="I4" s="2">
        <f t="shared" si="3"/>
        <v>299.25</v>
      </c>
      <c r="J4" s="2"/>
    </row>
    <row r="5" spans="1:10">
      <c r="A5" s="2" t="s">
        <v>1</v>
      </c>
      <c r="B5" s="2">
        <v>25</v>
      </c>
      <c r="C5" s="2">
        <v>100</v>
      </c>
      <c r="D5" s="2">
        <v>25</v>
      </c>
      <c r="E5" s="2">
        <f t="shared" si="0"/>
        <v>13250</v>
      </c>
      <c r="F5" s="2">
        <f t="shared" si="1"/>
        <v>1085</v>
      </c>
      <c r="G5" s="2">
        <v>200</v>
      </c>
      <c r="H5" s="2">
        <f t="shared" si="2"/>
        <v>40</v>
      </c>
      <c r="I5" s="2">
        <f t="shared" si="3"/>
        <v>416.25</v>
      </c>
      <c r="J5" s="2" t="s">
        <v>18</v>
      </c>
    </row>
    <row r="6" spans="1:10">
      <c r="A6" s="2" t="s">
        <v>5</v>
      </c>
      <c r="B6" s="2">
        <v>35</v>
      </c>
      <c r="C6" s="2">
        <v>120</v>
      </c>
      <c r="D6" s="2">
        <v>70</v>
      </c>
      <c r="E6" s="2">
        <f t="shared" si="0"/>
        <v>17900</v>
      </c>
      <c r="F6" s="2">
        <f t="shared" si="1"/>
        <v>1502</v>
      </c>
      <c r="G6" s="2">
        <v>200</v>
      </c>
      <c r="H6" s="2">
        <f t="shared" si="2"/>
        <v>40</v>
      </c>
      <c r="I6" s="2">
        <f t="shared" si="3"/>
        <v>589.5</v>
      </c>
      <c r="J6" s="2" t="s">
        <v>19</v>
      </c>
    </row>
    <row r="7" spans="1:10">
      <c r="A7" s="2" t="s">
        <v>6</v>
      </c>
      <c r="B7" s="2">
        <v>50</v>
      </c>
      <c r="C7" s="2">
        <v>150</v>
      </c>
      <c r="D7" s="2">
        <v>160</v>
      </c>
      <c r="E7" s="2">
        <f t="shared" si="0"/>
        <v>26000</v>
      </c>
      <c r="F7" s="2">
        <f t="shared" si="1"/>
        <v>2240</v>
      </c>
      <c r="G7" s="2">
        <v>200</v>
      </c>
      <c r="H7" s="2">
        <f t="shared" si="2"/>
        <v>40</v>
      </c>
      <c r="I7" s="2">
        <f t="shared" si="3"/>
        <v>900</v>
      </c>
      <c r="J7" s="2" t="s">
        <v>20</v>
      </c>
    </row>
    <row r="8" spans="1:10">
      <c r="A8" s="2" t="s">
        <v>7</v>
      </c>
      <c r="B8" s="2">
        <v>70</v>
      </c>
      <c r="C8" s="2">
        <v>200</v>
      </c>
      <c r="D8" s="2">
        <v>300</v>
      </c>
      <c r="E8" s="2">
        <f t="shared" si="0"/>
        <v>39000</v>
      </c>
      <c r="F8" s="2">
        <f>E8*13%+D8*1+D8*50*5%</f>
        <v>6120</v>
      </c>
      <c r="G8" s="2">
        <v>360</v>
      </c>
      <c r="H8" s="2">
        <f t="shared" si="2"/>
        <v>72</v>
      </c>
      <c r="I8" s="2">
        <f t="shared" si="3"/>
        <v>1395</v>
      </c>
      <c r="J8" s="2" t="s">
        <v>21</v>
      </c>
    </row>
    <row r="9" spans="1:10">
      <c r="A9" s="2" t="s">
        <v>8</v>
      </c>
      <c r="B9" s="2">
        <v>100</v>
      </c>
      <c r="C9" s="2">
        <v>200</v>
      </c>
      <c r="D9" s="2">
        <v>600</v>
      </c>
      <c r="E9" s="2">
        <f>(C9*70%*100+C9*20%*60+C9*10%*30)*3+D9*50</f>
        <v>81000</v>
      </c>
      <c r="F9" s="2">
        <f t="shared" ref="F9:F12" si="4">E9*13%+D9*1+D9*50*5%</f>
        <v>12630</v>
      </c>
      <c r="G9" s="2">
        <v>360</v>
      </c>
      <c r="H9" s="2">
        <f t="shared" si="2"/>
        <v>72</v>
      </c>
      <c r="I9" s="2">
        <f t="shared" si="3"/>
        <v>2070</v>
      </c>
      <c r="J9" s="2"/>
    </row>
    <row r="10" spans="1:10">
      <c r="A10" s="2" t="s">
        <v>9</v>
      </c>
      <c r="B10" s="2">
        <v>150</v>
      </c>
      <c r="C10" s="2">
        <v>200</v>
      </c>
      <c r="D10" s="2">
        <v>1200</v>
      </c>
      <c r="E10" s="2">
        <f t="shared" ref="E10:E12" si="5">(C10*70%*100+C10*20%*60+C10*10%*30)*3+D10*50</f>
        <v>111000</v>
      </c>
      <c r="F10" s="2">
        <f t="shared" si="4"/>
        <v>18630</v>
      </c>
      <c r="G10" s="2">
        <v>360</v>
      </c>
      <c r="H10" s="2">
        <f t="shared" si="2"/>
        <v>72</v>
      </c>
      <c r="I10" s="2">
        <f t="shared" si="3"/>
        <v>3420</v>
      </c>
      <c r="J10" s="2"/>
    </row>
    <row r="11" spans="1:10">
      <c r="A11" s="2" t="s">
        <v>10</v>
      </c>
      <c r="B11" s="2">
        <v>200</v>
      </c>
      <c r="C11" s="2">
        <v>200</v>
      </c>
      <c r="D11" s="2">
        <v>2500</v>
      </c>
      <c r="E11" s="2">
        <f t="shared" si="5"/>
        <v>176000</v>
      </c>
      <c r="F11" s="2">
        <f t="shared" si="4"/>
        <v>31630</v>
      </c>
      <c r="G11" s="2">
        <v>360</v>
      </c>
      <c r="H11" s="2">
        <f t="shared" si="2"/>
        <v>72</v>
      </c>
      <c r="I11" s="2">
        <f t="shared" si="3"/>
        <v>6345</v>
      </c>
      <c r="J11" s="2"/>
    </row>
    <row r="12" spans="1:10">
      <c r="A12" s="2" t="s">
        <v>11</v>
      </c>
      <c r="B12" s="2">
        <v>300</v>
      </c>
      <c r="C12" s="2">
        <v>200</v>
      </c>
      <c r="D12" s="2">
        <v>5000</v>
      </c>
      <c r="E12" s="2">
        <f t="shared" si="5"/>
        <v>301000</v>
      </c>
      <c r="F12" s="2">
        <f t="shared" si="4"/>
        <v>56630</v>
      </c>
      <c r="G12" s="2">
        <v>360</v>
      </c>
      <c r="H12" s="2">
        <f t="shared" si="2"/>
        <v>72</v>
      </c>
      <c r="I12" s="2">
        <f t="shared" si="3"/>
        <v>11970</v>
      </c>
      <c r="J12" s="2" t="s">
        <v>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2018-06-05T00:59:08Z</dcterms:modified>
</cp:coreProperties>
</file>