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385" windowHeight="8520" activeTab="4"/>
  </bookViews>
  <sheets>
    <sheet name="8月" sheetId="1" r:id="rId1"/>
    <sheet name="9月" sheetId="2" r:id="rId2"/>
    <sheet name="10月" sheetId="3" r:id="rId3"/>
    <sheet name="11月" sheetId="4" r:id="rId4"/>
    <sheet name="12月" sheetId="5" r:id="rId5"/>
  </sheets>
  <calcPr calcId="124519" concurrentCalc="0"/>
</workbook>
</file>

<file path=xl/calcChain.xml><?xml version="1.0" encoding="utf-8"?>
<calcChain xmlns="http://schemas.openxmlformats.org/spreadsheetml/2006/main">
  <c r="M7" i="5"/>
  <c r="K7"/>
  <c r="O8" i="3"/>
  <c r="N7" i="4"/>
  <c r="L7"/>
  <c r="M8" i="3"/>
  <c r="I8" i="5"/>
  <c r="M10"/>
  <c r="I12"/>
  <c r="I11"/>
  <c r="K12"/>
  <c r="K11"/>
  <c r="J8" i="4"/>
  <c r="N10"/>
  <c r="J12"/>
  <c r="J11"/>
  <c r="L12"/>
  <c r="L11"/>
  <c r="K9" i="3"/>
  <c r="O11"/>
  <c r="K13"/>
  <c r="K12"/>
  <c r="M13"/>
  <c r="M12"/>
  <c r="M19" i="2"/>
  <c r="K19"/>
  <c r="K18"/>
  <c r="O17"/>
  <c r="K15"/>
  <c r="K12"/>
  <c r="K9"/>
  <c r="M16" i="1"/>
  <c r="K16"/>
  <c r="K15"/>
  <c r="O14"/>
  <c r="K12"/>
  <c r="K9"/>
</calcChain>
</file>

<file path=xl/sharedStrings.xml><?xml version="1.0" encoding="utf-8"?>
<sst xmlns="http://schemas.openxmlformats.org/spreadsheetml/2006/main" count="199" uniqueCount="49">
  <si>
    <t>西航石化城市合伙人收益表</t>
  </si>
  <si>
    <t>姓名</t>
  </si>
  <si>
    <t>李泉城</t>
  </si>
  <si>
    <t>地区</t>
  </si>
  <si>
    <t>山东淄博</t>
  </si>
  <si>
    <t>时间</t>
  </si>
  <si>
    <t>账户名</t>
  </si>
  <si>
    <t>账号</t>
  </si>
  <si>
    <t>6212261603000354225</t>
  </si>
  <si>
    <t>开户行</t>
  </si>
  <si>
    <t>中国工商银行淄博市临淄支行</t>
  </si>
  <si>
    <t>本月目标(吨)</t>
  </si>
  <si>
    <t>实际业绩(吨)</t>
  </si>
  <si>
    <t>本月考核</t>
  </si>
  <si>
    <t>低于预期</t>
  </si>
  <si>
    <t xml:space="preserve"> </t>
  </si>
  <si>
    <t>时间段</t>
  </si>
  <si>
    <t>8/3-8/14</t>
  </si>
  <si>
    <t>零售价格(元)</t>
  </si>
  <si>
    <t>加油量(升)</t>
  </si>
  <si>
    <t>加油金额(元)</t>
  </si>
  <si>
    <t>提成百分比</t>
  </si>
  <si>
    <t>提成费用(元)</t>
  </si>
  <si>
    <t>8/15-8/31</t>
  </si>
  <si>
    <t>零售价格(元/升)</t>
  </si>
  <si>
    <t>总计金额(元)</t>
  </si>
  <si>
    <t>扣款比例</t>
  </si>
  <si>
    <t>扣款金额(元)</t>
  </si>
  <si>
    <t>实际扣款金额(元)</t>
  </si>
  <si>
    <t>打款方式</t>
  </si>
  <si>
    <t>银行转账</t>
  </si>
  <si>
    <t>个人所得税率(元)</t>
  </si>
  <si>
    <t>个人所得税额(元)</t>
  </si>
  <si>
    <t xml:space="preserve">实际发放总额(元) </t>
  </si>
  <si>
    <t>发放时间</t>
  </si>
  <si>
    <t>扣款原因：8月份共计有7次未将加油款及时打回公司。</t>
  </si>
  <si>
    <r>
      <rPr>
        <b/>
        <sz val="11"/>
        <color theme="1"/>
        <rFont val="微软雅黑"/>
        <charset val="134"/>
      </rPr>
      <t>备注：</t>
    </r>
    <r>
      <rPr>
        <sz val="11"/>
        <color theme="1"/>
        <rFont val="微软雅黑"/>
        <charset val="134"/>
      </rPr>
      <t xml:space="preserve">
1. 本月山东淄博代理目标为30吨，但实际加油量为20.37吨，未能达到目标，考评低于预期，请及时调整策略。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7次未将加油款及时打回公司，扣款7%。但鉴于山东淄博地区第一个月合作，本月予以警告，不做实际扣款，下不为例。</t>
    </r>
  </si>
  <si>
    <t>9/1-9/15</t>
  </si>
  <si>
    <t>9/16-9/27</t>
  </si>
  <si>
    <t>9/27-9/30</t>
  </si>
  <si>
    <t>微信支付</t>
  </si>
  <si>
    <r>
      <rPr>
        <b/>
        <sz val="11"/>
        <color theme="1"/>
        <rFont val="微软雅黑"/>
        <charset val="134"/>
      </rPr>
      <t>备注：</t>
    </r>
    <r>
      <rPr>
        <sz val="11"/>
        <color theme="1"/>
        <rFont val="微软雅黑"/>
        <charset val="134"/>
      </rPr>
      <t xml:space="preserve">
1. 本月山东淄博代理目标为80吨，但实际加油量为50.73吨，未能达到目标，考评低于预期，请及时调整策略。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3次未将加油款及时打回公司，扣款3%。</t>
    </r>
  </si>
  <si>
    <t>10.1-10.31</t>
  </si>
  <si>
    <t>扣款原因：10月份共计有4次未将加油款及时打回公司。</t>
  </si>
  <si>
    <r>
      <rPr>
        <b/>
        <sz val="11"/>
        <color theme="1"/>
        <rFont val="微软雅黑"/>
        <charset val="134"/>
      </rPr>
      <t>备注：</t>
    </r>
    <r>
      <rPr>
        <sz val="11"/>
        <color theme="1"/>
        <rFont val="微软雅黑"/>
        <charset val="134"/>
      </rPr>
      <t xml:space="preserve">
1. 本月山东淄博代理目标为80吨，但实际加油量为32.48吨，未能达到目标，考评低于预期，请及时调整策略。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4次未将加油款及时打回公司，扣款4%。</t>
    </r>
  </si>
  <si>
    <t>11.1-11.30</t>
  </si>
  <si>
    <r>
      <t>备注：</t>
    </r>
    <r>
      <rPr>
        <sz val="11"/>
        <color theme="1"/>
        <rFont val="微软雅黑"/>
        <charset val="134"/>
      </rPr>
      <t xml:space="preserve">
1. 本月山东淄博代理目标为100吨，但实际加油量为82.6吨，未能达到目标，考评低于预期，请及时调整策略。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4次未将加油款及时打回公司，扣款4%。</t>
    </r>
  </si>
  <si>
    <t>12.1-12.31</t>
  </si>
  <si>
    <r>
      <t>备注：</t>
    </r>
    <r>
      <rPr>
        <sz val="11"/>
        <color theme="1"/>
        <rFont val="微软雅黑"/>
        <charset val="134"/>
      </rPr>
      <t xml:space="preserve">
1. 本月山东淄博代理目标为100吨，但实际加油量为77.86吨，未能达到目标，考评低于预期，请及时调整策略。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1次未将加油款及时打回公司，扣款4%。</t>
    </r>
  </si>
</sst>
</file>

<file path=xl/styles.xml><?xml version="1.0" encoding="utf-8"?>
<styleSheet xmlns="http://schemas.openxmlformats.org/spreadsheetml/2006/main">
  <numFmts count="1">
    <numFmt numFmtId="178" formatCode="\¥#,##0.00;\¥\-#,##0.00"/>
  </numFmts>
  <fonts count="6">
    <font>
      <sz val="11"/>
      <color theme="1"/>
      <name val="宋体"/>
      <charset val="134"/>
      <scheme val="minor"/>
    </font>
    <font>
      <b/>
      <sz val="16"/>
      <color theme="1"/>
      <name val="微软雅黑"/>
      <charset val="134"/>
    </font>
    <font>
      <sz val="11"/>
      <color theme="1"/>
      <name val="微软雅黑"/>
      <charset val="134"/>
    </font>
    <font>
      <b/>
      <sz val="11"/>
      <color theme="1"/>
      <name val="微软雅黑"/>
      <charset val="134"/>
    </font>
    <font>
      <b/>
      <sz val="11"/>
      <color rgb="FFFF0000"/>
      <name val="微软雅黑"/>
      <charset val="134"/>
    </font>
    <font>
      <sz val="9"/>
      <name val="宋体"/>
      <charset val="134"/>
      <scheme val="minor"/>
    </font>
  </fonts>
  <fills count="4">
    <fill>
      <patternFill patternType="none"/>
    </fill>
    <fill>
      <patternFill patternType="gray125"/>
    </fill>
    <fill>
      <patternFill patternType="solid">
        <fgColor theme="9" tint="0.79995117038483843"/>
        <bgColor indexed="64"/>
      </patternFill>
    </fill>
    <fill>
      <patternFill patternType="solid">
        <fgColor theme="3" tint="0.79995117038483843"/>
        <bgColor indexed="64"/>
      </patternFill>
    </fill>
  </fills>
  <borders count="1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38">
    <xf numFmtId="0" fontId="0" fillId="0" borderId="0" xfId="0">
      <alignment vertical="center"/>
    </xf>
    <xf numFmtId="0" fontId="3" fillId="0" borderId="5" xfId="0" applyFont="1" applyBorder="1">
      <alignment vertical="center"/>
    </xf>
    <xf numFmtId="0" fontId="2" fillId="0" borderId="6" xfId="0" applyFont="1" applyBorder="1">
      <alignment vertical="center"/>
    </xf>
    <xf numFmtId="0" fontId="3" fillId="0" borderId="6" xfId="0" applyFont="1" applyBorder="1">
      <alignment vertical="center"/>
    </xf>
    <xf numFmtId="0" fontId="2" fillId="0" borderId="6" xfId="0" applyFont="1" applyBorder="1" applyAlignment="1">
      <alignment horizontal="right" vertical="center"/>
    </xf>
    <xf numFmtId="10" fontId="2" fillId="0" borderId="6" xfId="0" applyNumberFormat="1" applyFont="1" applyBorder="1">
      <alignment vertical="center"/>
    </xf>
    <xf numFmtId="0" fontId="2" fillId="0" borderId="5" xfId="0" applyFont="1" applyBorder="1">
      <alignment vertical="center"/>
    </xf>
    <xf numFmtId="9" fontId="2" fillId="0" borderId="6" xfId="0" applyNumberFormat="1" applyFont="1" applyBorder="1">
      <alignment vertical="center"/>
    </xf>
    <xf numFmtId="57" fontId="2" fillId="0" borderId="6" xfId="0" applyNumberFormat="1" applyFont="1" applyBorder="1">
      <alignment vertical="center"/>
    </xf>
    <xf numFmtId="0" fontId="2" fillId="0" borderId="11" xfId="0" applyFont="1" applyBorder="1">
      <alignment vertical="center"/>
    </xf>
    <xf numFmtId="57" fontId="3" fillId="0" borderId="6" xfId="0" applyNumberFormat="1" applyFont="1" applyBorder="1">
      <alignment vertical="center"/>
    </xf>
    <xf numFmtId="0" fontId="4" fillId="0" borderId="6" xfId="0" applyFont="1" applyBorder="1">
      <alignment vertical="center"/>
    </xf>
    <xf numFmtId="178" fontId="2" fillId="0" borderId="6" xfId="0" applyNumberFormat="1" applyFont="1" applyBorder="1">
      <alignment vertical="center"/>
    </xf>
    <xf numFmtId="178" fontId="2" fillId="0" borderId="11" xfId="0" applyNumberFormat="1" applyFont="1" applyBorder="1">
      <alignment vertical="center"/>
    </xf>
    <xf numFmtId="178" fontId="4" fillId="0" borderId="6" xfId="0" applyNumberFormat="1" applyFont="1" applyBorder="1">
      <alignment vertical="center"/>
    </xf>
    <xf numFmtId="14" fontId="2" fillId="0" borderId="11" xfId="0" applyNumberFormat="1" applyFont="1" applyFill="1" applyBorder="1">
      <alignment vertical="center"/>
    </xf>
    <xf numFmtId="0" fontId="2" fillId="0" borderId="0" xfId="0" applyFont="1">
      <alignment vertical="center"/>
    </xf>
    <xf numFmtId="178" fontId="2" fillId="0" borderId="11" xfId="0" applyNumberFormat="1" applyFont="1" applyFill="1" applyBorder="1">
      <alignment vertical="center"/>
    </xf>
    <xf numFmtId="14" fontId="2" fillId="0" borderId="11" xfId="0" applyNumberFormat="1" applyFont="1" applyBorder="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9" xfId="0" applyFont="1" applyBorder="1" applyAlignment="1">
      <alignment horizontal="center" vertical="center"/>
    </xf>
    <xf numFmtId="0" fontId="2" fillId="2" borderId="3" xfId="0" applyFont="1" applyFill="1" applyBorder="1" applyAlignment="1">
      <alignment vertical="center"/>
    </xf>
    <xf numFmtId="0" fontId="2" fillId="2" borderId="4" xfId="0" applyFont="1" applyFill="1" applyBorder="1" applyAlignment="1">
      <alignment vertical="center"/>
    </xf>
    <xf numFmtId="0" fontId="2" fillId="2" borderId="10" xfId="0" applyFont="1" applyFill="1" applyBorder="1" applyAlignment="1">
      <alignment vertical="center"/>
    </xf>
    <xf numFmtId="49" fontId="2" fillId="0" borderId="12" xfId="0" applyNumberFormat="1" applyFont="1" applyBorder="1" applyAlignment="1">
      <alignment vertical="center"/>
    </xf>
    <xf numFmtId="49" fontId="0" fillId="0" borderId="13" xfId="0" applyNumberFormat="1" applyBorder="1" applyAlignment="1">
      <alignment vertical="center"/>
    </xf>
    <xf numFmtId="0" fontId="2" fillId="0" borderId="12" xfId="0" applyFont="1" applyBorder="1" applyAlignment="1">
      <alignment vertical="center"/>
    </xf>
    <xf numFmtId="0" fontId="0" fillId="0" borderId="10" xfId="0" applyBorder="1" applyAlignment="1">
      <alignment vertical="center"/>
    </xf>
    <xf numFmtId="0" fontId="2" fillId="3" borderId="3" xfId="0" applyFont="1" applyFill="1" applyBorder="1" applyAlignment="1">
      <alignment vertical="center"/>
    </xf>
    <xf numFmtId="0" fontId="2" fillId="3" borderId="4" xfId="0" applyFont="1" applyFill="1" applyBorder="1" applyAlignment="1">
      <alignment vertical="center"/>
    </xf>
    <xf numFmtId="0" fontId="2" fillId="3" borderId="10" xfId="0" applyFont="1" applyFill="1" applyBorder="1" applyAlignment="1">
      <alignment vertical="center"/>
    </xf>
    <xf numFmtId="0" fontId="2" fillId="0" borderId="3" xfId="0" applyFont="1" applyBorder="1" applyAlignment="1">
      <alignment vertical="center"/>
    </xf>
    <xf numFmtId="0" fontId="0" fillId="0" borderId="4" xfId="0" applyBorder="1" applyAlignment="1">
      <alignment vertical="center"/>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14" xfId="0" applyFont="1" applyBorder="1" applyAlignment="1">
      <alignment vertical="center" wrapText="1"/>
    </xf>
    <xf numFmtId="0" fontId="3" fillId="0" borderId="7" xfId="0" applyFont="1" applyBorder="1" applyAlignment="1">
      <alignmen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H2:R18"/>
  <sheetViews>
    <sheetView topLeftCell="F1" workbookViewId="0">
      <selection activeCell="K30" sqref="K30"/>
    </sheetView>
  </sheetViews>
  <sheetFormatPr defaultColWidth="9" defaultRowHeight="16.5"/>
  <cols>
    <col min="1" max="7" width="9" style="16"/>
    <col min="8" max="8" width="17" style="16" customWidth="1"/>
    <col min="9" max="9" width="10.75" style="16" customWidth="1"/>
    <col min="10" max="10" width="17" style="16" customWidth="1"/>
    <col min="11" max="11" width="9.125" style="16" customWidth="1"/>
    <col min="12" max="12" width="17.625" style="16" customWidth="1"/>
    <col min="13" max="13" width="11.25" style="16" customWidth="1"/>
    <col min="14" max="14" width="13" style="16" customWidth="1"/>
    <col min="15" max="15" width="11.875" style="16" customWidth="1"/>
    <col min="16" max="18" width="9" style="16"/>
    <col min="19" max="19" width="10.625" style="16" customWidth="1"/>
    <col min="20" max="16384" width="9" style="16"/>
  </cols>
  <sheetData>
    <row r="2" spans="8:18" ht="22.5">
      <c r="H2" s="19" t="s">
        <v>0</v>
      </c>
      <c r="I2" s="20"/>
      <c r="J2" s="20"/>
      <c r="K2" s="20"/>
      <c r="L2" s="20"/>
      <c r="M2" s="20"/>
      <c r="N2" s="20"/>
      <c r="O2" s="21"/>
    </row>
    <row r="3" spans="8:18">
      <c r="H3" s="22"/>
      <c r="I3" s="23"/>
      <c r="J3" s="23"/>
      <c r="K3" s="23"/>
      <c r="L3" s="23"/>
      <c r="M3" s="23"/>
      <c r="N3" s="23"/>
      <c r="O3" s="24"/>
    </row>
    <row r="4" spans="8:18">
      <c r="H4" s="1" t="s">
        <v>1</v>
      </c>
      <c r="I4" s="2" t="s">
        <v>2</v>
      </c>
      <c r="J4" s="3" t="s">
        <v>3</v>
      </c>
      <c r="K4" s="2" t="s">
        <v>4</v>
      </c>
      <c r="L4" s="3" t="s">
        <v>5</v>
      </c>
      <c r="M4" s="8">
        <v>42948</v>
      </c>
      <c r="N4" s="2"/>
      <c r="O4" s="9"/>
    </row>
    <row r="5" spans="8:18">
      <c r="H5" s="1" t="s">
        <v>6</v>
      </c>
      <c r="I5" s="2" t="s">
        <v>2</v>
      </c>
      <c r="J5" s="3" t="s">
        <v>7</v>
      </c>
      <c r="K5" s="25" t="s">
        <v>8</v>
      </c>
      <c r="L5" s="26"/>
      <c r="M5" s="10" t="s">
        <v>9</v>
      </c>
      <c r="N5" s="27" t="s">
        <v>10</v>
      </c>
      <c r="O5" s="28"/>
    </row>
    <row r="6" spans="8:18">
      <c r="H6" s="1" t="s">
        <v>11</v>
      </c>
      <c r="I6" s="2">
        <v>30</v>
      </c>
      <c r="J6" s="3" t="s">
        <v>12</v>
      </c>
      <c r="K6" s="2">
        <v>20.37</v>
      </c>
      <c r="L6" s="3" t="s">
        <v>13</v>
      </c>
      <c r="M6" s="11" t="s">
        <v>14</v>
      </c>
      <c r="N6" s="2"/>
      <c r="O6" s="9"/>
      <c r="R6" s="16" t="s">
        <v>15</v>
      </c>
    </row>
    <row r="7" spans="8:18">
      <c r="H7" s="29"/>
      <c r="I7" s="30"/>
      <c r="J7" s="30"/>
      <c r="K7" s="30"/>
      <c r="L7" s="30"/>
      <c r="M7" s="30"/>
      <c r="N7" s="30"/>
      <c r="O7" s="31"/>
    </row>
    <row r="8" spans="8:18">
      <c r="H8" s="1" t="s">
        <v>16</v>
      </c>
      <c r="I8" s="4" t="s">
        <v>17</v>
      </c>
      <c r="J8" s="3" t="s">
        <v>18</v>
      </c>
      <c r="K8" s="12">
        <v>4</v>
      </c>
      <c r="L8" s="3" t="s">
        <v>19</v>
      </c>
      <c r="M8" s="2">
        <v>831.75</v>
      </c>
      <c r="N8" s="3" t="s">
        <v>20</v>
      </c>
      <c r="O8" s="13">
        <v>3327</v>
      </c>
    </row>
    <row r="9" spans="8:18">
      <c r="H9" s="1" t="s">
        <v>21</v>
      </c>
      <c r="I9" s="5">
        <v>3.7900000000000003E-2</v>
      </c>
      <c r="J9" s="3" t="s">
        <v>22</v>
      </c>
      <c r="K9" s="12">
        <f>O8*I9</f>
        <v>126.0933</v>
      </c>
      <c r="L9" s="2"/>
      <c r="M9" s="7"/>
      <c r="N9" s="2"/>
      <c r="O9" s="13"/>
    </row>
    <row r="10" spans="8:18">
      <c r="H10" s="29"/>
      <c r="I10" s="30"/>
      <c r="J10" s="30"/>
      <c r="K10" s="30"/>
      <c r="L10" s="30"/>
      <c r="M10" s="30"/>
      <c r="N10" s="30"/>
      <c r="O10" s="31"/>
    </row>
    <row r="11" spans="8:18">
      <c r="H11" s="1" t="s">
        <v>16</v>
      </c>
      <c r="I11" s="2" t="s">
        <v>23</v>
      </c>
      <c r="J11" s="3" t="s">
        <v>24</v>
      </c>
      <c r="K11" s="12">
        <v>4.2</v>
      </c>
      <c r="L11" s="3" t="s">
        <v>19</v>
      </c>
      <c r="M11" s="2">
        <v>23617.17</v>
      </c>
      <c r="N11" s="3" t="s">
        <v>20</v>
      </c>
      <c r="O11" s="13">
        <v>99007</v>
      </c>
    </row>
    <row r="12" spans="8:18">
      <c r="H12" s="1" t="s">
        <v>21</v>
      </c>
      <c r="I12" s="5">
        <v>1.9599999999999999E-2</v>
      </c>
      <c r="J12" s="3" t="s">
        <v>22</v>
      </c>
      <c r="K12" s="2">
        <f>O11*I12</f>
        <v>1940.5372</v>
      </c>
      <c r="L12" s="2"/>
      <c r="M12" s="7"/>
      <c r="N12" s="3"/>
      <c r="O12" s="13"/>
    </row>
    <row r="13" spans="8:18">
      <c r="H13" s="22"/>
      <c r="I13" s="23"/>
      <c r="J13" s="23"/>
      <c r="K13" s="23"/>
      <c r="L13" s="23"/>
      <c r="M13" s="23"/>
      <c r="N13" s="23"/>
      <c r="O13" s="24"/>
    </row>
    <row r="14" spans="8:18">
      <c r="H14" s="6"/>
      <c r="I14" s="2"/>
      <c r="J14" s="2"/>
      <c r="K14" s="2"/>
      <c r="L14" s="2"/>
      <c r="M14" s="2"/>
      <c r="N14" s="3" t="s">
        <v>25</v>
      </c>
      <c r="O14" s="13">
        <f>K9+K12</f>
        <v>2066.6305000000002</v>
      </c>
    </row>
    <row r="15" spans="8:18">
      <c r="H15" s="3" t="s">
        <v>26</v>
      </c>
      <c r="I15" s="7">
        <v>7.0000000000000007E-2</v>
      </c>
      <c r="J15" s="3" t="s">
        <v>27</v>
      </c>
      <c r="K15" s="13">
        <f>O14*I15</f>
        <v>144.66413499999999</v>
      </c>
      <c r="L15" s="1" t="s">
        <v>28</v>
      </c>
      <c r="M15" s="12">
        <v>0</v>
      </c>
      <c r="N15" s="3" t="s">
        <v>29</v>
      </c>
      <c r="O15" s="4" t="s">
        <v>30</v>
      </c>
    </row>
    <row r="16" spans="8:18">
      <c r="H16" s="1" t="s">
        <v>31</v>
      </c>
      <c r="I16" s="7">
        <v>0.2</v>
      </c>
      <c r="J16" s="3" t="s">
        <v>32</v>
      </c>
      <c r="K16" s="12">
        <f>O14*I16</f>
        <v>413.3261</v>
      </c>
      <c r="L16" s="3" t="s">
        <v>33</v>
      </c>
      <c r="M16" s="14">
        <f>O14-K16</f>
        <v>1653.3044</v>
      </c>
      <c r="N16" s="3" t="s">
        <v>34</v>
      </c>
      <c r="O16" s="18">
        <v>42983</v>
      </c>
    </row>
    <row r="17" spans="8:15">
      <c r="H17" s="32" t="s">
        <v>35</v>
      </c>
      <c r="I17" s="33"/>
      <c r="J17" s="33"/>
      <c r="K17" s="33"/>
      <c r="L17" s="33"/>
      <c r="M17" s="33"/>
      <c r="N17" s="33"/>
      <c r="O17" s="28"/>
    </row>
    <row r="18" spans="8:15" ht="97.5" customHeight="1">
      <c r="H18" s="34" t="s">
        <v>36</v>
      </c>
      <c r="I18" s="35"/>
      <c r="J18" s="35"/>
      <c r="K18" s="35"/>
      <c r="L18" s="35"/>
      <c r="M18" s="35"/>
      <c r="N18" s="35"/>
      <c r="O18" s="36"/>
    </row>
  </sheetData>
  <mergeCells count="9">
    <mergeCell ref="H10:O10"/>
    <mergeCell ref="H13:O13"/>
    <mergeCell ref="H17:O17"/>
    <mergeCell ref="H18:O18"/>
    <mergeCell ref="H2:O2"/>
    <mergeCell ref="H3:O3"/>
    <mergeCell ref="K5:L5"/>
    <mergeCell ref="N5:O5"/>
    <mergeCell ref="H7:O7"/>
  </mergeCells>
  <phoneticPr fontId="5" type="noConversion"/>
  <dataValidations count="1">
    <dataValidation type="list" allowBlank="1" showInputMessage="1" showErrorMessage="1" sqref="M6">
      <formula1>"优秀,超出预期,符合预期,低于预期"</formula1>
    </dataValidation>
  </dataValidations>
  <pageMargins left="0.69930555555555596" right="0.69930555555555596" top="0.75" bottom="0.75" header="0.3" footer="0.3"/>
  <pageSetup paperSize="9" orientation="portrait" horizontalDpi="200" verticalDpi="300"/>
  <ignoredErrors>
    <ignoredError sqref="K5" numberStoredAsText="1"/>
  </ignoredErrors>
</worksheet>
</file>

<file path=xl/worksheets/sheet2.xml><?xml version="1.0" encoding="utf-8"?>
<worksheet xmlns="http://schemas.openxmlformats.org/spreadsheetml/2006/main" xmlns:r="http://schemas.openxmlformats.org/officeDocument/2006/relationships">
  <dimension ref="H2:R21"/>
  <sheetViews>
    <sheetView topLeftCell="E1" workbookViewId="0">
      <selection activeCell="G28" sqref="G28"/>
    </sheetView>
  </sheetViews>
  <sheetFormatPr defaultColWidth="9" defaultRowHeight="16.5"/>
  <cols>
    <col min="1" max="7" width="9" style="16"/>
    <col min="8" max="8" width="17" style="16" customWidth="1"/>
    <col min="9" max="9" width="10.75" style="16" customWidth="1"/>
    <col min="10" max="10" width="17" style="16" customWidth="1"/>
    <col min="11" max="11" width="12" style="16" customWidth="1"/>
    <col min="12" max="12" width="17.625" style="16" customWidth="1"/>
    <col min="13" max="13" width="11.25" style="16" customWidth="1"/>
    <col min="14" max="14" width="13" style="16" customWidth="1"/>
    <col min="15" max="15" width="13.125" style="16" customWidth="1"/>
    <col min="16" max="18" width="9" style="16"/>
    <col min="19" max="19" width="10.625" style="16" customWidth="1"/>
    <col min="20" max="16384" width="9" style="16"/>
  </cols>
  <sheetData>
    <row r="2" spans="8:18" ht="22.5">
      <c r="H2" s="19" t="s">
        <v>0</v>
      </c>
      <c r="I2" s="20"/>
      <c r="J2" s="20"/>
      <c r="K2" s="20"/>
      <c r="L2" s="20"/>
      <c r="M2" s="20"/>
      <c r="N2" s="20"/>
      <c r="O2" s="21"/>
    </row>
    <row r="3" spans="8:18">
      <c r="H3" s="22"/>
      <c r="I3" s="23"/>
      <c r="J3" s="23"/>
      <c r="K3" s="23"/>
      <c r="L3" s="23"/>
      <c r="M3" s="23"/>
      <c r="N3" s="23"/>
      <c r="O3" s="24"/>
    </row>
    <row r="4" spans="8:18">
      <c r="H4" s="1" t="s">
        <v>1</v>
      </c>
      <c r="I4" s="2" t="s">
        <v>2</v>
      </c>
      <c r="J4" s="3" t="s">
        <v>3</v>
      </c>
      <c r="K4" s="2" t="s">
        <v>4</v>
      </c>
      <c r="L4" s="3" t="s">
        <v>5</v>
      </c>
      <c r="M4" s="8">
        <v>42979</v>
      </c>
      <c r="N4" s="2"/>
      <c r="O4" s="9"/>
    </row>
    <row r="5" spans="8:18">
      <c r="H5" s="1" t="s">
        <v>6</v>
      </c>
      <c r="I5" s="2" t="s">
        <v>2</v>
      </c>
      <c r="J5" s="3" t="s">
        <v>7</v>
      </c>
      <c r="K5" s="25" t="s">
        <v>8</v>
      </c>
      <c r="L5" s="26"/>
      <c r="M5" s="10" t="s">
        <v>9</v>
      </c>
      <c r="N5" s="27" t="s">
        <v>10</v>
      </c>
      <c r="O5" s="28"/>
    </row>
    <row r="6" spans="8:18">
      <c r="H6" s="1" t="s">
        <v>11</v>
      </c>
      <c r="I6" s="2">
        <v>80</v>
      </c>
      <c r="J6" s="3" t="s">
        <v>12</v>
      </c>
      <c r="K6" s="2">
        <v>50.73</v>
      </c>
      <c r="L6" s="3" t="s">
        <v>13</v>
      </c>
      <c r="M6" s="11" t="s">
        <v>14</v>
      </c>
      <c r="N6" s="2"/>
      <c r="O6" s="9"/>
      <c r="R6" s="16" t="s">
        <v>15</v>
      </c>
    </row>
    <row r="7" spans="8:18">
      <c r="H7" s="29"/>
      <c r="I7" s="30"/>
      <c r="J7" s="30"/>
      <c r="K7" s="30"/>
      <c r="L7" s="30"/>
      <c r="M7" s="30"/>
      <c r="N7" s="30"/>
      <c r="O7" s="31"/>
    </row>
    <row r="8" spans="8:18">
      <c r="H8" s="1" t="s">
        <v>16</v>
      </c>
      <c r="I8" s="4" t="s">
        <v>37</v>
      </c>
      <c r="J8" s="3" t="s">
        <v>18</v>
      </c>
      <c r="K8" s="12">
        <v>4.2</v>
      </c>
      <c r="L8" s="3" t="s">
        <v>19</v>
      </c>
      <c r="M8" s="2">
        <v>33410.839999999997</v>
      </c>
      <c r="N8" s="3" t="s">
        <v>20</v>
      </c>
      <c r="O8" s="17">
        <v>140324.1</v>
      </c>
    </row>
    <row r="9" spans="8:18">
      <c r="H9" s="1" t="s">
        <v>21</v>
      </c>
      <c r="I9" s="5">
        <v>1.9599999999999999E-2</v>
      </c>
      <c r="J9" s="3" t="s">
        <v>22</v>
      </c>
      <c r="K9" s="12">
        <f>O8*I9</f>
        <v>2750.3523599999999</v>
      </c>
      <c r="L9" s="2"/>
      <c r="M9" s="7"/>
      <c r="N9" s="2"/>
      <c r="O9" s="13"/>
    </row>
    <row r="10" spans="8:18">
      <c r="H10" s="29"/>
      <c r="I10" s="30"/>
      <c r="J10" s="30"/>
      <c r="K10" s="30"/>
      <c r="L10" s="30"/>
      <c r="M10" s="30"/>
      <c r="N10" s="30"/>
      <c r="O10" s="31"/>
    </row>
    <row r="11" spans="8:18">
      <c r="H11" s="1" t="s">
        <v>16</v>
      </c>
      <c r="I11" s="2" t="s">
        <v>38</v>
      </c>
      <c r="J11" s="3" t="s">
        <v>24</v>
      </c>
      <c r="K11" s="12">
        <v>4.4000000000000004</v>
      </c>
      <c r="L11" s="3" t="s">
        <v>19</v>
      </c>
      <c r="M11" s="2">
        <v>23968.47</v>
      </c>
      <c r="N11" s="3" t="s">
        <v>20</v>
      </c>
      <c r="O11" s="17">
        <v>98705.27</v>
      </c>
    </row>
    <row r="12" spans="8:18">
      <c r="H12" s="1" t="s">
        <v>21</v>
      </c>
      <c r="I12" s="5">
        <v>2.2100000000000002E-2</v>
      </c>
      <c r="J12" s="3" t="s">
        <v>22</v>
      </c>
      <c r="K12" s="2">
        <f>O11*I12</f>
        <v>2181.3864669999998</v>
      </c>
      <c r="L12" s="2"/>
      <c r="M12" s="7"/>
      <c r="N12" s="3"/>
      <c r="O12" s="13"/>
    </row>
    <row r="13" spans="8:18">
      <c r="H13" s="29"/>
      <c r="I13" s="30"/>
      <c r="J13" s="30"/>
      <c r="K13" s="30"/>
      <c r="L13" s="30"/>
      <c r="M13" s="30"/>
      <c r="N13" s="30"/>
      <c r="O13" s="31"/>
    </row>
    <row r="14" spans="8:18">
      <c r="H14" s="1" t="s">
        <v>16</v>
      </c>
      <c r="I14" s="2" t="s">
        <v>39</v>
      </c>
      <c r="J14" s="3" t="s">
        <v>24</v>
      </c>
      <c r="K14" s="12">
        <v>4.97</v>
      </c>
      <c r="L14" s="3" t="s">
        <v>19</v>
      </c>
      <c r="M14" s="2">
        <v>3490.79</v>
      </c>
      <c r="N14" s="3" t="s">
        <v>20</v>
      </c>
      <c r="O14" s="13">
        <v>16675</v>
      </c>
    </row>
    <row r="15" spans="8:18">
      <c r="H15" s="1" t="s">
        <v>21</v>
      </c>
      <c r="I15" s="5">
        <v>2.06E-2</v>
      </c>
      <c r="J15" s="3" t="s">
        <v>22</v>
      </c>
      <c r="K15" s="2">
        <f>O14*I15</f>
        <v>343.505</v>
      </c>
      <c r="L15" s="2"/>
      <c r="M15" s="7"/>
      <c r="N15" s="3"/>
      <c r="O15" s="13"/>
    </row>
    <row r="16" spans="8:18">
      <c r="H16" s="22"/>
      <c r="I16" s="23"/>
      <c r="J16" s="23"/>
      <c r="K16" s="23"/>
      <c r="L16" s="23"/>
      <c r="M16" s="23"/>
      <c r="N16" s="23"/>
      <c r="O16" s="24"/>
    </row>
    <row r="17" spans="8:15">
      <c r="H17" s="6"/>
      <c r="I17" s="2"/>
      <c r="J17" s="2"/>
      <c r="K17" s="2"/>
      <c r="L17" s="2"/>
      <c r="M17" s="2"/>
      <c r="N17" s="3" t="s">
        <v>25</v>
      </c>
      <c r="O17" s="13">
        <f>K9+K12+K15</f>
        <v>5275.2438270000002</v>
      </c>
    </row>
    <row r="18" spans="8:15">
      <c r="H18" s="3" t="s">
        <v>26</v>
      </c>
      <c r="I18" s="7">
        <v>0.03</v>
      </c>
      <c r="J18" s="3" t="s">
        <v>27</v>
      </c>
      <c r="K18" s="13">
        <f>O17*I18</f>
        <v>158.25731481</v>
      </c>
      <c r="L18" s="1" t="s">
        <v>28</v>
      </c>
      <c r="M18" s="12">
        <v>0</v>
      </c>
      <c r="N18" s="3" t="s">
        <v>29</v>
      </c>
      <c r="O18" s="4" t="s">
        <v>40</v>
      </c>
    </row>
    <row r="19" spans="8:15">
      <c r="H19" s="1" t="s">
        <v>31</v>
      </c>
      <c r="I19" s="7">
        <v>0.2</v>
      </c>
      <c r="J19" s="3" t="s">
        <v>32</v>
      </c>
      <c r="K19" s="12">
        <f>O17*I19</f>
        <v>1055.0487654000001</v>
      </c>
      <c r="L19" s="3" t="s">
        <v>33</v>
      </c>
      <c r="M19" s="14">
        <f>O17-K19-K18</f>
        <v>4061.9377467899999</v>
      </c>
      <c r="N19" s="3" t="s">
        <v>34</v>
      </c>
      <c r="O19" s="15">
        <v>43013</v>
      </c>
    </row>
    <row r="20" spans="8:15">
      <c r="H20" s="32" t="s">
        <v>35</v>
      </c>
      <c r="I20" s="33"/>
      <c r="J20" s="33"/>
      <c r="K20" s="33"/>
      <c r="L20" s="33"/>
      <c r="M20" s="33"/>
      <c r="N20" s="33"/>
      <c r="O20" s="28"/>
    </row>
    <row r="21" spans="8:15" ht="97.5" customHeight="1">
      <c r="H21" s="34" t="s">
        <v>41</v>
      </c>
      <c r="I21" s="35"/>
      <c r="J21" s="35"/>
      <c r="K21" s="35"/>
      <c r="L21" s="35"/>
      <c r="M21" s="35"/>
      <c r="N21" s="35"/>
      <c r="O21" s="36"/>
    </row>
  </sheetData>
  <mergeCells count="10">
    <mergeCell ref="H10:O10"/>
    <mergeCell ref="H13:O13"/>
    <mergeCell ref="H16:O16"/>
    <mergeCell ref="H20:O20"/>
    <mergeCell ref="H21:O21"/>
    <mergeCell ref="H2:O2"/>
    <mergeCell ref="H3:O3"/>
    <mergeCell ref="K5:L5"/>
    <mergeCell ref="N5:O5"/>
    <mergeCell ref="H7:O7"/>
  </mergeCells>
  <phoneticPr fontId="5" type="noConversion"/>
  <dataValidations count="1">
    <dataValidation type="list" allowBlank="1" showInputMessage="1" showErrorMessage="1" sqref="M6">
      <formula1>"优秀,超出预期,符合预期,低于预期"</formula1>
    </dataValidation>
  </dataValidations>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dimension ref="H2:R15"/>
  <sheetViews>
    <sheetView topLeftCell="E1" workbookViewId="0">
      <selection activeCell="R13" sqref="R13"/>
    </sheetView>
  </sheetViews>
  <sheetFormatPr defaultColWidth="9" defaultRowHeight="16.5"/>
  <cols>
    <col min="1" max="7" width="9" style="16"/>
    <col min="8" max="8" width="17" style="16" customWidth="1"/>
    <col min="9" max="9" width="10.75" style="16" customWidth="1"/>
    <col min="10" max="10" width="17" style="16" customWidth="1"/>
    <col min="11" max="11" width="12" style="16" customWidth="1"/>
    <col min="12" max="12" width="17.625" style="16" customWidth="1"/>
    <col min="13" max="13" width="12.5" style="16" customWidth="1"/>
    <col min="14" max="14" width="13" style="16" customWidth="1"/>
    <col min="15" max="15" width="13.125" style="16" customWidth="1"/>
    <col min="16" max="18" width="9" style="16"/>
    <col min="19" max="19" width="10.625" style="16" customWidth="1"/>
    <col min="20" max="16384" width="9" style="16"/>
  </cols>
  <sheetData>
    <row r="2" spans="8:18" ht="22.5">
      <c r="H2" s="19" t="s">
        <v>0</v>
      </c>
      <c r="I2" s="20"/>
      <c r="J2" s="20"/>
      <c r="K2" s="20"/>
      <c r="L2" s="20"/>
      <c r="M2" s="20"/>
      <c r="N2" s="20"/>
      <c r="O2" s="21"/>
    </row>
    <row r="3" spans="8:18">
      <c r="H3" s="22"/>
      <c r="I3" s="23"/>
      <c r="J3" s="23"/>
      <c r="K3" s="23"/>
      <c r="L3" s="23"/>
      <c r="M3" s="23"/>
      <c r="N3" s="23"/>
      <c r="O3" s="24"/>
    </row>
    <row r="4" spans="8:18">
      <c r="H4" s="1" t="s">
        <v>1</v>
      </c>
      <c r="I4" s="2" t="s">
        <v>2</v>
      </c>
      <c r="J4" s="3" t="s">
        <v>3</v>
      </c>
      <c r="K4" s="2" t="s">
        <v>4</v>
      </c>
      <c r="L4" s="3" t="s">
        <v>5</v>
      </c>
      <c r="M4" s="8">
        <v>43009</v>
      </c>
      <c r="N4" s="2"/>
      <c r="O4" s="9"/>
    </row>
    <row r="5" spans="8:18">
      <c r="H5" s="1" t="s">
        <v>6</v>
      </c>
      <c r="I5" s="2" t="s">
        <v>2</v>
      </c>
      <c r="J5" s="3" t="s">
        <v>7</v>
      </c>
      <c r="K5" s="25" t="s">
        <v>8</v>
      </c>
      <c r="L5" s="26"/>
      <c r="M5" s="10" t="s">
        <v>9</v>
      </c>
      <c r="N5" s="27" t="s">
        <v>10</v>
      </c>
      <c r="O5" s="28"/>
    </row>
    <row r="6" spans="8:18">
      <c r="H6" s="1" t="s">
        <v>11</v>
      </c>
      <c r="I6" s="2">
        <v>80</v>
      </c>
      <c r="J6" s="3" t="s">
        <v>12</v>
      </c>
      <c r="K6" s="2">
        <v>32.479999999999997</v>
      </c>
      <c r="L6" s="3" t="s">
        <v>13</v>
      </c>
      <c r="M6" s="11" t="s">
        <v>14</v>
      </c>
      <c r="N6" s="2"/>
      <c r="O6" s="9"/>
      <c r="R6" s="16" t="s">
        <v>15</v>
      </c>
    </row>
    <row r="7" spans="8:18">
      <c r="H7" s="29"/>
      <c r="I7" s="30"/>
      <c r="J7" s="30"/>
      <c r="K7" s="30"/>
      <c r="L7" s="30"/>
      <c r="M7" s="30"/>
      <c r="N7" s="30"/>
      <c r="O7" s="31"/>
    </row>
    <row r="8" spans="8:18">
      <c r="H8" s="1" t="s">
        <v>16</v>
      </c>
      <c r="I8" s="4" t="s">
        <v>42</v>
      </c>
      <c r="J8" s="3" t="s">
        <v>18</v>
      </c>
      <c r="K8" s="12">
        <v>4.97</v>
      </c>
      <c r="L8" s="3" t="s">
        <v>19</v>
      </c>
      <c r="M8" s="2">
        <f>K6*1190</f>
        <v>38651.199999999997</v>
      </c>
      <c r="N8" s="3" t="s">
        <v>20</v>
      </c>
      <c r="O8" s="13">
        <f>K8*M8</f>
        <v>192096.46399999998</v>
      </c>
    </row>
    <row r="9" spans="8:18">
      <c r="H9" s="1" t="s">
        <v>21</v>
      </c>
      <c r="I9" s="5">
        <v>2.06E-2</v>
      </c>
      <c r="J9" s="3" t="s">
        <v>22</v>
      </c>
      <c r="K9" s="12">
        <f>O8*I9</f>
        <v>3957.1871583999996</v>
      </c>
      <c r="L9" s="2"/>
      <c r="M9" s="7"/>
      <c r="N9" s="2"/>
      <c r="O9" s="13"/>
    </row>
    <row r="10" spans="8:18">
      <c r="H10" s="22"/>
      <c r="I10" s="23"/>
      <c r="J10" s="23"/>
      <c r="K10" s="23"/>
      <c r="L10" s="23"/>
      <c r="M10" s="23"/>
      <c r="N10" s="23"/>
      <c r="O10" s="24"/>
    </row>
    <row r="11" spans="8:18">
      <c r="H11" s="6"/>
      <c r="I11" s="2"/>
      <c r="J11" s="2"/>
      <c r="K11" s="2"/>
      <c r="L11" s="2"/>
      <c r="M11" s="2"/>
      <c r="N11" s="3" t="s">
        <v>25</v>
      </c>
      <c r="O11" s="13">
        <f>K9</f>
        <v>3957.1871583999996</v>
      </c>
    </row>
    <row r="12" spans="8:18">
      <c r="H12" s="3" t="s">
        <v>26</v>
      </c>
      <c r="I12" s="7">
        <v>0.04</v>
      </c>
      <c r="J12" s="3" t="s">
        <v>27</v>
      </c>
      <c r="K12" s="13">
        <f>O11*I12</f>
        <v>158.287486336</v>
      </c>
      <c r="L12" s="1" t="s">
        <v>28</v>
      </c>
      <c r="M12" s="12">
        <f>K12</f>
        <v>158.287486336</v>
      </c>
      <c r="N12" s="3" t="s">
        <v>29</v>
      </c>
      <c r="O12" s="4" t="s">
        <v>40</v>
      </c>
    </row>
    <row r="13" spans="8:18">
      <c r="H13" s="1" t="s">
        <v>31</v>
      </c>
      <c r="I13" s="7">
        <v>0.2</v>
      </c>
      <c r="J13" s="3" t="s">
        <v>32</v>
      </c>
      <c r="K13" s="12">
        <f>O11*I13</f>
        <v>791.43743167999992</v>
      </c>
      <c r="L13" s="3" t="s">
        <v>33</v>
      </c>
      <c r="M13" s="14">
        <f>O11-K13-K12</f>
        <v>3007.4622403839999</v>
      </c>
      <c r="N13" s="3" t="s">
        <v>34</v>
      </c>
      <c r="O13" s="15">
        <v>43044</v>
      </c>
    </row>
    <row r="14" spans="8:18">
      <c r="H14" s="32" t="s">
        <v>43</v>
      </c>
      <c r="I14" s="33"/>
      <c r="J14" s="33"/>
      <c r="K14" s="33"/>
      <c r="L14" s="33"/>
      <c r="M14" s="33"/>
      <c r="N14" s="33"/>
      <c r="O14" s="28"/>
    </row>
    <row r="15" spans="8:18" ht="97.5" customHeight="1">
      <c r="H15" s="34" t="s">
        <v>44</v>
      </c>
      <c r="I15" s="35"/>
      <c r="J15" s="35"/>
      <c r="K15" s="35"/>
      <c r="L15" s="35"/>
      <c r="M15" s="35"/>
      <c r="N15" s="35"/>
      <c r="O15" s="36"/>
    </row>
  </sheetData>
  <mergeCells count="8">
    <mergeCell ref="H10:O10"/>
    <mergeCell ref="H14:O14"/>
    <mergeCell ref="H15:O15"/>
    <mergeCell ref="H2:O2"/>
    <mergeCell ref="H3:O3"/>
    <mergeCell ref="K5:L5"/>
    <mergeCell ref="N5:O5"/>
    <mergeCell ref="H7:O7"/>
  </mergeCells>
  <phoneticPr fontId="5" type="noConversion"/>
  <dataValidations count="1">
    <dataValidation type="list" allowBlank="1" showInputMessage="1" showErrorMessage="1" sqref="M6">
      <formula1>"优秀,超出预期,符合预期,低于预期"</formula1>
    </dataValidation>
  </dataValidations>
  <pageMargins left="0.69930555555555596" right="0.69930555555555596" top="0.75" bottom="0.75" header="0.3" footer="0.3"/>
  <pageSetup paperSize="9" orientation="portrait" horizontalDpi="200" verticalDpi="300"/>
</worksheet>
</file>

<file path=xl/worksheets/sheet4.xml><?xml version="1.0" encoding="utf-8"?>
<worksheet xmlns="http://schemas.openxmlformats.org/spreadsheetml/2006/main" xmlns:r="http://schemas.openxmlformats.org/officeDocument/2006/relationships">
  <dimension ref="G1:N14"/>
  <sheetViews>
    <sheetView topLeftCell="C1" workbookViewId="0">
      <selection activeCell="D45" sqref="D45"/>
    </sheetView>
  </sheetViews>
  <sheetFormatPr defaultColWidth="9" defaultRowHeight="13.5"/>
  <cols>
    <col min="7" max="7" width="17" customWidth="1"/>
    <col min="8" max="8" width="11.5" customWidth="1"/>
    <col min="9" max="9" width="17" customWidth="1"/>
    <col min="10" max="10" width="11.875" customWidth="1"/>
    <col min="11" max="11" width="17.625" customWidth="1"/>
    <col min="12" max="12" width="12.5" customWidth="1"/>
    <col min="13" max="13" width="12.875" customWidth="1"/>
    <col min="14" max="14" width="13.125" customWidth="1"/>
  </cols>
  <sheetData>
    <row r="1" spans="7:14" ht="22.5">
      <c r="G1" s="19" t="s">
        <v>0</v>
      </c>
      <c r="H1" s="20"/>
      <c r="I1" s="20"/>
      <c r="J1" s="20"/>
      <c r="K1" s="20"/>
      <c r="L1" s="20"/>
      <c r="M1" s="20"/>
      <c r="N1" s="21"/>
    </row>
    <row r="2" spans="7:14" ht="16.5">
      <c r="G2" s="22"/>
      <c r="H2" s="23"/>
      <c r="I2" s="23"/>
      <c r="J2" s="23"/>
      <c r="K2" s="23"/>
      <c r="L2" s="23"/>
      <c r="M2" s="23"/>
      <c r="N2" s="24"/>
    </row>
    <row r="3" spans="7:14" ht="16.5">
      <c r="G3" s="1" t="s">
        <v>1</v>
      </c>
      <c r="H3" s="2" t="s">
        <v>2</v>
      </c>
      <c r="I3" s="3" t="s">
        <v>3</v>
      </c>
      <c r="J3" s="2" t="s">
        <v>4</v>
      </c>
      <c r="K3" s="3" t="s">
        <v>5</v>
      </c>
      <c r="L3" s="8">
        <v>43040</v>
      </c>
      <c r="M3" s="2"/>
      <c r="N3" s="9"/>
    </row>
    <row r="4" spans="7:14" ht="16.5">
      <c r="G4" s="1" t="s">
        <v>6</v>
      </c>
      <c r="H4" s="2" t="s">
        <v>2</v>
      </c>
      <c r="I4" s="3" t="s">
        <v>7</v>
      </c>
      <c r="J4" s="25" t="s">
        <v>8</v>
      </c>
      <c r="K4" s="26"/>
      <c r="L4" s="10" t="s">
        <v>9</v>
      </c>
      <c r="M4" s="27" t="s">
        <v>10</v>
      </c>
      <c r="N4" s="28"/>
    </row>
    <row r="5" spans="7:14" ht="16.5">
      <c r="G5" s="1" t="s">
        <v>11</v>
      </c>
      <c r="H5" s="2">
        <v>100</v>
      </c>
      <c r="I5" s="3" t="s">
        <v>12</v>
      </c>
      <c r="J5" s="2">
        <v>82.63</v>
      </c>
      <c r="K5" s="3" t="s">
        <v>13</v>
      </c>
      <c r="L5" s="11" t="s">
        <v>14</v>
      </c>
      <c r="M5" s="2"/>
      <c r="N5" s="9"/>
    </row>
    <row r="6" spans="7:14" ht="16.5">
      <c r="G6" s="29"/>
      <c r="H6" s="30"/>
      <c r="I6" s="30"/>
      <c r="J6" s="30"/>
      <c r="K6" s="30"/>
      <c r="L6" s="30"/>
      <c r="M6" s="30"/>
      <c r="N6" s="31"/>
    </row>
    <row r="7" spans="7:14" ht="16.5">
      <c r="G7" s="1" t="s">
        <v>16</v>
      </c>
      <c r="H7" s="4" t="s">
        <v>45</v>
      </c>
      <c r="I7" s="3" t="s">
        <v>18</v>
      </c>
      <c r="J7" s="12">
        <v>5.85</v>
      </c>
      <c r="K7" s="3" t="s">
        <v>19</v>
      </c>
      <c r="L7" s="2">
        <f>J5*1190</f>
        <v>98329.7</v>
      </c>
      <c r="M7" s="3" t="s">
        <v>20</v>
      </c>
      <c r="N7" s="13">
        <f>J7*L7</f>
        <v>575228.745</v>
      </c>
    </row>
    <row r="8" spans="7:14" ht="16.5">
      <c r="G8" s="1" t="s">
        <v>21</v>
      </c>
      <c r="H8" s="5">
        <v>3.0200000000000001E-2</v>
      </c>
      <c r="I8" s="3" t="s">
        <v>22</v>
      </c>
      <c r="J8" s="12">
        <f>N7*H8</f>
        <v>17371.908099</v>
      </c>
      <c r="K8" s="2"/>
      <c r="L8" s="7"/>
      <c r="M8" s="2"/>
      <c r="N8" s="13"/>
    </row>
    <row r="9" spans="7:14" ht="16.5">
      <c r="G9" s="22"/>
      <c r="H9" s="23"/>
      <c r="I9" s="23"/>
      <c r="J9" s="23"/>
      <c r="K9" s="23"/>
      <c r="L9" s="23"/>
      <c r="M9" s="23"/>
      <c r="N9" s="24"/>
    </row>
    <row r="10" spans="7:14" ht="16.5">
      <c r="G10" s="6"/>
      <c r="H10" s="2"/>
      <c r="I10" s="2"/>
      <c r="J10" s="2"/>
      <c r="K10" s="2"/>
      <c r="L10" s="2"/>
      <c r="M10" s="3" t="s">
        <v>25</v>
      </c>
      <c r="N10" s="13">
        <f>J8</f>
        <v>17371.908099</v>
      </c>
    </row>
    <row r="11" spans="7:14" ht="16.5">
      <c r="G11" s="3" t="s">
        <v>26</v>
      </c>
      <c r="H11" s="7">
        <v>0.04</v>
      </c>
      <c r="I11" s="3" t="s">
        <v>27</v>
      </c>
      <c r="J11" s="13">
        <f>N10*H11</f>
        <v>694.87632396000004</v>
      </c>
      <c r="K11" s="1" t="s">
        <v>28</v>
      </c>
      <c r="L11" s="12">
        <f>J11</f>
        <v>694.87632396000004</v>
      </c>
      <c r="M11" s="3" t="s">
        <v>29</v>
      </c>
      <c r="N11" s="4" t="s">
        <v>40</v>
      </c>
    </row>
    <row r="12" spans="7:14" ht="16.5">
      <c r="G12" s="1" t="s">
        <v>31</v>
      </c>
      <c r="H12" s="7">
        <v>0.2</v>
      </c>
      <c r="I12" s="3" t="s">
        <v>32</v>
      </c>
      <c r="J12" s="12">
        <f>N10*H12</f>
        <v>3474.3816198000004</v>
      </c>
      <c r="K12" s="3" t="s">
        <v>33</v>
      </c>
      <c r="L12" s="14">
        <f>N10-J12-J11</f>
        <v>13202.65015524</v>
      </c>
      <c r="M12" s="3" t="s">
        <v>34</v>
      </c>
      <c r="N12" s="15">
        <v>43074</v>
      </c>
    </row>
    <row r="13" spans="7:14" ht="16.5">
      <c r="G13" s="32" t="s">
        <v>43</v>
      </c>
      <c r="H13" s="33"/>
      <c r="I13" s="33"/>
      <c r="J13" s="33"/>
      <c r="K13" s="33"/>
      <c r="L13" s="33"/>
      <c r="M13" s="33"/>
      <c r="N13" s="28"/>
    </row>
    <row r="14" spans="7:14" ht="85.5" customHeight="1">
      <c r="G14" s="37" t="s">
        <v>46</v>
      </c>
      <c r="H14" s="35"/>
      <c r="I14" s="35"/>
      <c r="J14" s="35"/>
      <c r="K14" s="35"/>
      <c r="L14" s="35"/>
      <c r="M14" s="35"/>
      <c r="N14" s="36"/>
    </row>
  </sheetData>
  <mergeCells count="8">
    <mergeCell ref="G9:N9"/>
    <mergeCell ref="G13:N13"/>
    <mergeCell ref="G14:N14"/>
    <mergeCell ref="G1:N1"/>
    <mergeCell ref="G2:N2"/>
    <mergeCell ref="J4:K4"/>
    <mergeCell ref="M4:N4"/>
    <mergeCell ref="G6:N6"/>
  </mergeCells>
  <phoneticPr fontId="5" type="noConversion"/>
  <dataValidations count="1">
    <dataValidation type="list" allowBlank="1" showInputMessage="1" showErrorMessage="1" sqref="L5">
      <formula1>"优秀,超出预期,符合预期,低于预期"</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F1:M14"/>
  <sheetViews>
    <sheetView tabSelected="1" topLeftCell="B1" workbookViewId="0">
      <selection activeCell="Q14" sqref="Q14"/>
    </sheetView>
  </sheetViews>
  <sheetFormatPr defaultColWidth="9" defaultRowHeight="13.5"/>
  <cols>
    <col min="6" max="6" width="17" customWidth="1"/>
    <col min="7" max="7" width="11.5" customWidth="1"/>
    <col min="8" max="8" width="17" customWidth="1"/>
    <col min="9" max="9" width="11.875" customWidth="1"/>
    <col min="10" max="10" width="17.625" customWidth="1"/>
    <col min="11" max="11" width="12.5" customWidth="1"/>
    <col min="12" max="12" width="12.875" customWidth="1"/>
    <col min="13" max="13" width="13.125" customWidth="1"/>
  </cols>
  <sheetData>
    <row r="1" spans="6:13" ht="22.5">
      <c r="F1" s="19" t="s">
        <v>0</v>
      </c>
      <c r="G1" s="20"/>
      <c r="H1" s="20"/>
      <c r="I1" s="20"/>
      <c r="J1" s="20"/>
      <c r="K1" s="20"/>
      <c r="L1" s="20"/>
      <c r="M1" s="21"/>
    </row>
    <row r="2" spans="6:13" ht="16.5">
      <c r="F2" s="22"/>
      <c r="G2" s="23"/>
      <c r="H2" s="23"/>
      <c r="I2" s="23"/>
      <c r="J2" s="23"/>
      <c r="K2" s="23"/>
      <c r="L2" s="23"/>
      <c r="M2" s="24"/>
    </row>
    <row r="3" spans="6:13" ht="16.5">
      <c r="F3" s="1" t="s">
        <v>1</v>
      </c>
      <c r="G3" s="2" t="s">
        <v>2</v>
      </c>
      <c r="H3" s="3" t="s">
        <v>3</v>
      </c>
      <c r="I3" s="2" t="s">
        <v>4</v>
      </c>
      <c r="J3" s="3" t="s">
        <v>5</v>
      </c>
      <c r="K3" s="8">
        <v>43070</v>
      </c>
      <c r="L3" s="2"/>
      <c r="M3" s="9"/>
    </row>
    <row r="4" spans="6:13" ht="16.5">
      <c r="F4" s="1" t="s">
        <v>6</v>
      </c>
      <c r="G4" s="2" t="s">
        <v>2</v>
      </c>
      <c r="H4" s="3" t="s">
        <v>7</v>
      </c>
      <c r="I4" s="25" t="s">
        <v>8</v>
      </c>
      <c r="J4" s="26"/>
      <c r="K4" s="10" t="s">
        <v>9</v>
      </c>
      <c r="L4" s="27" t="s">
        <v>10</v>
      </c>
      <c r="M4" s="28"/>
    </row>
    <row r="5" spans="6:13" ht="16.5">
      <c r="F5" s="1" t="s">
        <v>11</v>
      </c>
      <c r="G5" s="2">
        <v>100</v>
      </c>
      <c r="H5" s="3" t="s">
        <v>12</v>
      </c>
      <c r="I5" s="2">
        <v>77.86</v>
      </c>
      <c r="J5" s="3" t="s">
        <v>13</v>
      </c>
      <c r="K5" s="11" t="s">
        <v>14</v>
      </c>
      <c r="L5" s="2"/>
      <c r="M5" s="9"/>
    </row>
    <row r="6" spans="6:13" ht="16.5">
      <c r="F6" s="29"/>
      <c r="G6" s="30"/>
      <c r="H6" s="30"/>
      <c r="I6" s="30"/>
      <c r="J6" s="30"/>
      <c r="K6" s="30"/>
      <c r="L6" s="30"/>
      <c r="M6" s="31"/>
    </row>
    <row r="7" spans="6:13" ht="16.5">
      <c r="F7" s="1" t="s">
        <v>16</v>
      </c>
      <c r="G7" s="4" t="s">
        <v>47</v>
      </c>
      <c r="H7" s="3" t="s">
        <v>18</v>
      </c>
      <c r="I7" s="12">
        <v>5.85</v>
      </c>
      <c r="J7" s="3" t="s">
        <v>19</v>
      </c>
      <c r="K7" s="2">
        <f>I5*1190</f>
        <v>92653.4</v>
      </c>
      <c r="L7" s="3" t="s">
        <v>20</v>
      </c>
      <c r="M7" s="13">
        <f>I7*K7</f>
        <v>542022.3899999999</v>
      </c>
    </row>
    <row r="8" spans="6:13" ht="16.5">
      <c r="F8" s="1" t="s">
        <v>21</v>
      </c>
      <c r="G8" s="5">
        <v>3.0200000000000001E-2</v>
      </c>
      <c r="H8" s="3" t="s">
        <v>22</v>
      </c>
      <c r="I8" s="12">
        <f>M7*G8</f>
        <v>16369.076177999998</v>
      </c>
      <c r="J8" s="2"/>
      <c r="K8" s="7"/>
      <c r="L8" s="2"/>
      <c r="M8" s="13"/>
    </row>
    <row r="9" spans="6:13" ht="16.5">
      <c r="F9" s="22"/>
      <c r="G9" s="23"/>
      <c r="H9" s="23"/>
      <c r="I9" s="23"/>
      <c r="J9" s="23"/>
      <c r="K9" s="23"/>
      <c r="L9" s="23"/>
      <c r="M9" s="24"/>
    </row>
    <row r="10" spans="6:13" ht="16.5">
      <c r="F10" s="6"/>
      <c r="G10" s="2"/>
      <c r="H10" s="2"/>
      <c r="I10" s="2"/>
      <c r="J10" s="2"/>
      <c r="K10" s="2"/>
      <c r="L10" s="3" t="s">
        <v>25</v>
      </c>
      <c r="M10" s="13">
        <f>I8</f>
        <v>16369.076177999998</v>
      </c>
    </row>
    <row r="11" spans="6:13" ht="16.5">
      <c r="F11" s="3" t="s">
        <v>26</v>
      </c>
      <c r="G11" s="7">
        <v>0.01</v>
      </c>
      <c r="H11" s="3" t="s">
        <v>27</v>
      </c>
      <c r="I11" s="13">
        <f>M10*G11</f>
        <v>163.69076177999997</v>
      </c>
      <c r="J11" s="1" t="s">
        <v>28</v>
      </c>
      <c r="K11" s="12">
        <f>I11</f>
        <v>163.69076177999997</v>
      </c>
      <c r="L11" s="3" t="s">
        <v>29</v>
      </c>
      <c r="M11" s="4" t="s">
        <v>40</v>
      </c>
    </row>
    <row r="12" spans="6:13" ht="16.5">
      <c r="F12" s="1" t="s">
        <v>31</v>
      </c>
      <c r="G12" s="7">
        <v>0.2</v>
      </c>
      <c r="H12" s="3" t="s">
        <v>32</v>
      </c>
      <c r="I12" s="12">
        <f>M10*G12</f>
        <v>3273.8152355999996</v>
      </c>
      <c r="J12" s="3" t="s">
        <v>33</v>
      </c>
      <c r="K12" s="14">
        <f>M10-I12-I11</f>
        <v>12931.570180619998</v>
      </c>
      <c r="L12" s="3" t="s">
        <v>34</v>
      </c>
      <c r="M12" s="15">
        <v>43105</v>
      </c>
    </row>
    <row r="13" spans="6:13" ht="16.5">
      <c r="F13" s="32" t="s">
        <v>43</v>
      </c>
      <c r="G13" s="33"/>
      <c r="H13" s="33"/>
      <c r="I13" s="33"/>
      <c r="J13" s="33"/>
      <c r="K13" s="33"/>
      <c r="L13" s="33"/>
      <c r="M13" s="28"/>
    </row>
    <row r="14" spans="6:13" ht="85.5" customHeight="1">
      <c r="F14" s="37" t="s">
        <v>48</v>
      </c>
      <c r="G14" s="35"/>
      <c r="H14" s="35"/>
      <c r="I14" s="35"/>
      <c r="J14" s="35"/>
      <c r="K14" s="35"/>
      <c r="L14" s="35"/>
      <c r="M14" s="36"/>
    </row>
  </sheetData>
  <mergeCells count="8">
    <mergeCell ref="F9:M9"/>
    <mergeCell ref="F13:M13"/>
    <mergeCell ref="F14:M14"/>
    <mergeCell ref="F1:M1"/>
    <mergeCell ref="F2:M2"/>
    <mergeCell ref="I4:J4"/>
    <mergeCell ref="L4:M4"/>
    <mergeCell ref="F6:M6"/>
  </mergeCells>
  <phoneticPr fontId="5" type="noConversion"/>
  <dataValidations count="1">
    <dataValidation type="list" allowBlank="1" showInputMessage="1" showErrorMessage="1" sqref="K5">
      <formula1>"优秀,超出预期,符合预期,低于预期"</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8月</vt:lpstr>
      <vt:lpstr>9月</vt:lpstr>
      <vt:lpstr>10月</vt:lpstr>
      <vt:lpstr>11月</vt:lpstr>
      <vt:lpstr>12月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UPC</cp:lastModifiedBy>
  <dcterms:created xsi:type="dcterms:W3CDTF">2006-09-13T11:21:00Z</dcterms:created>
  <dcterms:modified xsi:type="dcterms:W3CDTF">2018-01-11T14:29:29Z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