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8月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15" i="1" l="1"/>
  <c r="U19" i="1"/>
  <c r="U17" i="1"/>
  <c r="U13" i="1"/>
  <c r="U11" i="1"/>
  <c r="U9" i="1"/>
  <c r="U7" i="1"/>
  <c r="U5" i="1"/>
  <c r="U3" i="1"/>
  <c r="T19" i="1"/>
  <c r="T17" i="1"/>
  <c r="T13" i="1"/>
  <c r="T11" i="1"/>
  <c r="T9" i="1"/>
  <c r="T7" i="1"/>
  <c r="T5" i="1"/>
  <c r="T3" i="1"/>
  <c r="S19" i="1"/>
  <c r="S17" i="1"/>
  <c r="S13" i="1"/>
  <c r="S11" i="1"/>
  <c r="S7" i="1"/>
  <c r="S5" i="1"/>
  <c r="S3" i="1"/>
  <c r="R19" i="1"/>
  <c r="R17" i="1"/>
  <c r="R15" i="1"/>
  <c r="R13" i="1"/>
  <c r="R11" i="1"/>
  <c r="R9" i="1"/>
  <c r="R7" i="1"/>
  <c r="R5" i="1"/>
  <c r="R3" i="1"/>
  <c r="J19" i="1"/>
  <c r="J17" i="1"/>
  <c r="J15" i="1"/>
  <c r="J13" i="1"/>
  <c r="J11" i="1"/>
  <c r="J9" i="1"/>
  <c r="S9" i="1" s="1"/>
  <c r="J7" i="1"/>
  <c r="J5" i="1"/>
  <c r="J3" i="1"/>
  <c r="T15" i="1" l="1"/>
  <c r="S15" i="1"/>
</calcChain>
</file>

<file path=xl/sharedStrings.xml><?xml version="1.0" encoding="utf-8"?>
<sst xmlns="http://schemas.openxmlformats.org/spreadsheetml/2006/main" count="30" uniqueCount="29">
  <si>
    <t>进油记录</t>
    <phoneticPr fontId="1" type="noConversion"/>
  </si>
  <si>
    <t>时间</t>
    <phoneticPr fontId="1" type="noConversion"/>
  </si>
  <si>
    <t>资产采购</t>
    <phoneticPr fontId="1" type="noConversion"/>
  </si>
  <si>
    <t>8月</t>
    <phoneticPr fontId="1" type="noConversion"/>
  </si>
  <si>
    <t>毛利</t>
    <phoneticPr fontId="1" type="noConversion"/>
  </si>
  <si>
    <t>9月</t>
    <phoneticPr fontId="1" type="noConversion"/>
  </si>
  <si>
    <t>支付宝</t>
    <phoneticPr fontId="1" type="noConversion"/>
  </si>
  <si>
    <t>农行</t>
    <phoneticPr fontId="1" type="noConversion"/>
  </si>
  <si>
    <t>招行</t>
    <phoneticPr fontId="1" type="noConversion"/>
  </si>
  <si>
    <t>支付宝支出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</si>
  <si>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</si>
  <si>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</si>
  <si>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</si>
  <si>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1月</t>
    <phoneticPr fontId="1" type="noConversion"/>
  </si>
  <si>
    <t>2月</t>
    <phoneticPr fontId="1" type="noConversion"/>
  </si>
  <si>
    <t>3月</t>
    <phoneticPr fontId="1" type="noConversion"/>
  </si>
  <si>
    <t>4月</t>
    <phoneticPr fontId="1" type="noConversion"/>
  </si>
  <si>
    <t>基本户</t>
    <phoneticPr fontId="1" type="noConversion"/>
  </si>
  <si>
    <t>基本户支出</t>
    <phoneticPr fontId="1" type="noConversion"/>
  </si>
  <si>
    <t>招行</t>
    <phoneticPr fontId="1" type="noConversion"/>
  </si>
  <si>
    <t>基本户</t>
    <phoneticPr fontId="1" type="noConversion"/>
  </si>
  <si>
    <t>收入</t>
    <phoneticPr fontId="1" type="noConversion"/>
  </si>
  <si>
    <t>净利</t>
    <phoneticPr fontId="1" type="noConversion"/>
  </si>
  <si>
    <t>利润</t>
    <phoneticPr fontId="1" type="noConversion"/>
  </si>
  <si>
    <t>微信（收款码/转账）</t>
    <phoneticPr fontId="1" type="noConversion"/>
  </si>
  <si>
    <t>微信(码/转)</t>
    <phoneticPr fontId="1" type="noConversion"/>
  </si>
  <si>
    <t>成本支出</t>
    <phoneticPr fontId="1" type="noConversion"/>
  </si>
  <si>
    <t>收入合计</t>
    <phoneticPr fontId="1" type="noConversion"/>
  </si>
  <si>
    <t>支出合计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</si>
</sst>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0" xfId="0" applyFill="1" applyBorder="1"/>
    <xf numFmtId="0" fontId="0" fillId="0" borderId="1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abSelected="1" workbookViewId="0">
      <selection activeCell="O11" sqref="O11"/>
    </sheetView>
  </sheetViews>
  <sheetFormatPr defaultRowHeight="13.5" x14ac:dyDescent="0.15"/>
  <cols>
    <col min="1" max="1" width="5.375" bestFit="1" customWidth="1"/>
    <col min="2" max="2" width="10.5" bestFit="1" customWidth="1"/>
    <col min="3" max="3" width="8.5" bestFit="1" customWidth="1"/>
    <col min="4" max="4" width="11.625" bestFit="1" customWidth="1"/>
    <col min="5" max="5" width="10.5" bestFit="1" customWidth="1"/>
    <col min="6" max="10" width="10.5" customWidth="1"/>
    <col min="11" max="12" width="9" customWidth="1"/>
    <col min="13" max="14" width="9.5" customWidth="1"/>
    <col min="15" max="15" width="12.25" customWidth="1"/>
    <col min="16" max="18" width="11" customWidth="1"/>
    <col min="19" max="19" width="11.625" customWidth="1"/>
    <col min="20" max="21" width="10.5" customWidth="1"/>
    <col min="22" max="23" width="10.5" bestFit="1" customWidth="1"/>
  </cols>
  <sheetData>
    <row r="1" spans="1:23" x14ac:dyDescent="0.15">
      <c r="A1" s="1" t="s">
        <v>1</v>
      </c>
      <c r="B1" s="2" t="s">
        <v>0</v>
      </c>
      <c r="C1" s="2"/>
      <c r="D1" s="2" t="s">
        <v>21</v>
      </c>
      <c r="E1" s="2"/>
      <c r="F1" s="2"/>
      <c r="G1" s="2"/>
      <c r="H1" s="2"/>
      <c r="I1" s="2"/>
      <c r="J1" s="2"/>
      <c r="K1" s="1"/>
      <c r="L1" s="1"/>
      <c r="M1" s="2" t="s">
        <v>26</v>
      </c>
      <c r="N1" s="2"/>
      <c r="O1" s="2"/>
      <c r="P1" s="2"/>
      <c r="Q1" s="2"/>
      <c r="R1" s="2"/>
      <c r="S1" s="2" t="s">
        <v>23</v>
      </c>
      <c r="T1" s="2"/>
      <c r="U1" s="3"/>
      <c r="V1" s="1"/>
      <c r="W1" s="1"/>
    </row>
    <row r="2" spans="1:23" x14ac:dyDescent="0.15">
      <c r="A2" s="1"/>
      <c r="B2" s="1" t="s">
        <v>19</v>
      </c>
      <c r="C2" s="1" t="s">
        <v>20</v>
      </c>
      <c r="D2" s="1" t="s">
        <v>8</v>
      </c>
      <c r="E2" s="1" t="s">
        <v>7</v>
      </c>
      <c r="F2" s="2" t="s">
        <v>24</v>
      </c>
      <c r="G2" s="2"/>
      <c r="H2" s="1" t="s">
        <v>6</v>
      </c>
      <c r="I2" s="1" t="s">
        <v>17</v>
      </c>
      <c r="J2" s="5" t="s">
        <v>27</v>
      </c>
      <c r="K2" s="2" t="s">
        <v>2</v>
      </c>
      <c r="L2" s="2"/>
      <c r="M2" s="1" t="s">
        <v>8</v>
      </c>
      <c r="N2" s="2" t="s">
        <v>25</v>
      </c>
      <c r="O2" s="2"/>
      <c r="P2" s="1" t="s">
        <v>9</v>
      </c>
      <c r="Q2" s="1" t="s">
        <v>18</v>
      </c>
      <c r="R2" s="4" t="s">
        <v>28</v>
      </c>
      <c r="S2" s="1" t="s">
        <v>4</v>
      </c>
      <c r="T2" s="1" t="s">
        <v>22</v>
      </c>
      <c r="U2" s="1"/>
      <c r="V2" s="1"/>
      <c r="W2" s="1"/>
    </row>
    <row r="3" spans="1:23" x14ac:dyDescent="0.15">
      <c r="A3" s="1" t="s">
        <v>3</v>
      </c>
      <c r="B3" s="1">
        <v>803072.5</v>
      </c>
      <c r="C3" s="1"/>
      <c r="D3" s="1">
        <v>1134271.17</v>
      </c>
      <c r="E3" s="1">
        <v>90000</v>
      </c>
      <c r="F3" s="1">
        <v>106679</v>
      </c>
      <c r="G3" s="1">
        <v>880</v>
      </c>
      <c r="H3" s="1">
        <v>54662.66</v>
      </c>
      <c r="I3" s="1">
        <v>13170</v>
      </c>
      <c r="J3" s="5">
        <f>SUM(D3:I3)</f>
        <v>1399662.8299999998</v>
      </c>
      <c r="K3" s="1">
        <v>40000</v>
      </c>
      <c r="L3" s="7">
        <v>29500</v>
      </c>
      <c r="M3" s="1">
        <v>32177</v>
      </c>
      <c r="N3" s="1">
        <v>14482.9</v>
      </c>
      <c r="O3" s="1">
        <v>32177</v>
      </c>
      <c r="P3" s="1">
        <v>29826.45</v>
      </c>
      <c r="Q3" s="1">
        <v>88270</v>
      </c>
      <c r="R3" s="4">
        <f>SUM(M3:Q3)</f>
        <v>196933.34999999998</v>
      </c>
      <c r="S3" s="1">
        <f>J3-SUM(B3:C3)</f>
        <v>596590.32999999984</v>
      </c>
      <c r="T3" s="1">
        <f>J3-R3-SUM(B3:C3)</f>
        <v>399656.98</v>
      </c>
      <c r="U3" s="1">
        <f>F3+G3</f>
        <v>107559</v>
      </c>
      <c r="V3" s="1">
        <v>108422.44</v>
      </c>
      <c r="W3" s="1">
        <v>51435.78</v>
      </c>
    </row>
    <row r="4" spans="1:23" x14ac:dyDescent="0.15">
      <c r="A4" s="1"/>
      <c r="B4" s="1"/>
      <c r="C4" s="1"/>
      <c r="D4" s="1"/>
      <c r="E4" s="1"/>
      <c r="F4" s="1"/>
      <c r="G4" s="1"/>
      <c r="H4" s="1"/>
      <c r="I4" s="1"/>
      <c r="J4" s="5"/>
      <c r="K4" s="1">
        <v>40000</v>
      </c>
      <c r="L4" s="7">
        <v>53881</v>
      </c>
      <c r="M4" s="1"/>
      <c r="N4" s="1"/>
      <c r="O4" s="1"/>
      <c r="P4" s="1"/>
      <c r="Q4" s="1"/>
      <c r="R4" s="4"/>
      <c r="S4" s="1"/>
      <c r="T4" s="1"/>
      <c r="U4" s="1"/>
      <c r="V4" s="1"/>
      <c r="W4" s="1"/>
    </row>
    <row r="5" spans="1:23" x14ac:dyDescent="0.15">
      <c r="A5" s="1" t="s">
        <v>5</v>
      </c>
      <c r="B5" s="1">
        <v>3838802.4</v>
      </c>
      <c r="C5" s="1"/>
      <c r="D5" s="1">
        <v>4034293.33</v>
      </c>
      <c r="E5" s="1">
        <v>146967</v>
      </c>
      <c r="F5" s="1">
        <v>254695</v>
      </c>
      <c r="G5" s="1">
        <v>58683</v>
      </c>
      <c r="H5" s="1">
        <v>41929.22</v>
      </c>
      <c r="I5" s="1"/>
      <c r="J5" s="5">
        <f>SUM(D5:I5)</f>
        <v>4536567.55</v>
      </c>
      <c r="K5" s="1">
        <v>40000</v>
      </c>
      <c r="L5" s="7">
        <v>3150</v>
      </c>
      <c r="M5" s="1"/>
      <c r="N5" s="1">
        <v>10115.200000000001</v>
      </c>
      <c r="O5" s="1">
        <v>76570</v>
      </c>
      <c r="P5" s="1">
        <v>464.5</v>
      </c>
      <c r="Q5" s="1">
        <v>4001.76</v>
      </c>
      <c r="R5" s="4">
        <f>SUM(M5:Q5)</f>
        <v>91151.459999999992</v>
      </c>
      <c r="S5" s="1">
        <f>J5-SUM(B5:C5)</f>
        <v>697765.14999999991</v>
      </c>
      <c r="T5" s="1">
        <f>J5-R5-SUM(B5:C5)</f>
        <v>606613.68999999994</v>
      </c>
      <c r="U5" s="1">
        <f>F5+G5</f>
        <v>313378</v>
      </c>
      <c r="V5" s="1">
        <v>320435.37</v>
      </c>
      <c r="W5" s="1">
        <v>89131.49</v>
      </c>
    </row>
    <row r="6" spans="1:23" x14ac:dyDescent="0.15">
      <c r="A6" s="1"/>
      <c r="B6" s="1"/>
      <c r="C6" s="1"/>
      <c r="D6" s="1"/>
      <c r="E6" s="1"/>
      <c r="F6" s="1"/>
      <c r="G6" s="1"/>
      <c r="H6" s="1"/>
      <c r="I6" s="1"/>
      <c r="J6" s="5"/>
      <c r="K6" s="7">
        <v>200000</v>
      </c>
      <c r="L6" s="7">
        <v>113700</v>
      </c>
      <c r="M6" s="1"/>
      <c r="N6" s="1"/>
      <c r="O6" s="1"/>
      <c r="P6" s="1"/>
      <c r="Q6" s="1"/>
      <c r="R6" s="4"/>
      <c r="S6" s="1"/>
      <c r="T6" s="1"/>
      <c r="U6" s="1"/>
      <c r="V6" s="1"/>
      <c r="W6" s="1"/>
    </row>
    <row r="7" spans="1:23" x14ac:dyDescent="0.15">
      <c r="A7" s="1" t="s">
        <v>10</v>
      </c>
      <c r="B7" s="1">
        <v>1573329</v>
      </c>
      <c r="C7" s="1"/>
      <c r="D7" s="1">
        <v>1512672.06</v>
      </c>
      <c r="E7" s="1">
        <v>139045</v>
      </c>
      <c r="F7" s="1">
        <v>128708.69</v>
      </c>
      <c r="G7" s="1">
        <v>9424</v>
      </c>
      <c r="H7" s="1">
        <v>1468.53</v>
      </c>
      <c r="I7" s="1"/>
      <c r="J7" s="5">
        <f>SUM(D7:I7)</f>
        <v>1791318.28</v>
      </c>
      <c r="K7" s="7">
        <v>200000</v>
      </c>
      <c r="L7" s="7">
        <v>33000</v>
      </c>
      <c r="M7" s="1"/>
      <c r="N7" s="1">
        <v>41373</v>
      </c>
      <c r="O7" s="1">
        <v>11008.44</v>
      </c>
      <c r="P7" s="1">
        <v>20336.09</v>
      </c>
      <c r="Q7" s="1">
        <v>14185.33</v>
      </c>
      <c r="R7" s="4">
        <f>SUM(M7:Q7)</f>
        <v>86902.86</v>
      </c>
      <c r="S7" s="1">
        <f>J7-SUM(B7:C7)</f>
        <v>217989.28000000003</v>
      </c>
      <c r="T7" s="1">
        <f>J7-R7-SUM(B7:C7)</f>
        <v>131086.41999999993</v>
      </c>
      <c r="U7" s="1">
        <f>F7+G7</f>
        <v>138132.69</v>
      </c>
      <c r="V7" s="1">
        <v>142254.93</v>
      </c>
      <c r="W7" s="1">
        <v>56131.199999999997</v>
      </c>
    </row>
    <row r="8" spans="1:23" x14ac:dyDescent="0.15">
      <c r="A8" s="1"/>
      <c r="B8" s="1"/>
      <c r="C8" s="1"/>
      <c r="D8" s="1"/>
      <c r="E8" s="1"/>
      <c r="F8" s="1"/>
      <c r="G8" s="1"/>
      <c r="H8" s="1"/>
      <c r="I8" s="1"/>
      <c r="J8" s="5"/>
      <c r="K8" s="7">
        <v>200000</v>
      </c>
      <c r="L8" s="7">
        <v>4000</v>
      </c>
      <c r="M8" s="1"/>
      <c r="N8" s="1"/>
      <c r="O8" s="1"/>
      <c r="P8" s="1"/>
      <c r="Q8" s="1"/>
      <c r="R8" s="4"/>
      <c r="S8" s="1"/>
      <c r="T8" s="1"/>
      <c r="U8" s="1"/>
      <c r="V8" s="1"/>
      <c r="W8" s="1"/>
    </row>
    <row r="9" spans="1:23" x14ac:dyDescent="0.15">
      <c r="A9" s="1" t="s">
        <v>11</v>
      </c>
      <c r="B9" s="1">
        <v>1925309.6</v>
      </c>
      <c r="C9" s="1"/>
      <c r="D9" s="1">
        <v>2223827.4700000002</v>
      </c>
      <c r="E9" s="1">
        <v>481480</v>
      </c>
      <c r="F9" s="1">
        <v>90007.360000000001</v>
      </c>
      <c r="G9" s="1">
        <v>4447</v>
      </c>
      <c r="H9" s="1"/>
      <c r="I9" s="1"/>
      <c r="J9" s="5">
        <f>SUM(D9:I9)</f>
        <v>2799761.83</v>
      </c>
      <c r="K9" s="1">
        <v>110000</v>
      </c>
      <c r="L9" s="7">
        <v>5000</v>
      </c>
      <c r="M9" s="1">
        <v>11071.79</v>
      </c>
      <c r="N9" s="1">
        <v>97925</v>
      </c>
      <c r="O9" s="1">
        <v>4829.2700000000004</v>
      </c>
      <c r="P9" s="1">
        <v>939.8</v>
      </c>
      <c r="Q9" s="1">
        <v>29735.33</v>
      </c>
      <c r="R9" s="4">
        <f>SUM(M9:Q9)</f>
        <v>144501.19</v>
      </c>
      <c r="S9" s="1">
        <f>J9-SUM(B9:C9)</f>
        <v>874452.23</v>
      </c>
      <c r="T9" s="1">
        <f>J9-R9-SUM(B9:C9)</f>
        <v>729951.04</v>
      </c>
      <c r="U9" s="1">
        <f>F9+G9</f>
        <v>94454.36</v>
      </c>
      <c r="V9" s="1">
        <v>94697.36</v>
      </c>
      <c r="W9" s="1">
        <v>110968.84</v>
      </c>
    </row>
    <row r="10" spans="1:23" x14ac:dyDescent="0.15">
      <c r="A10" s="1"/>
      <c r="B10" s="1"/>
      <c r="C10" s="1"/>
      <c r="D10" s="1"/>
      <c r="E10" s="1"/>
      <c r="F10" s="1"/>
      <c r="G10" s="1"/>
      <c r="H10" s="1"/>
      <c r="I10" s="1"/>
      <c r="J10" s="5"/>
      <c r="K10" s="1">
        <v>50000</v>
      </c>
      <c r="L10" s="7">
        <v>2000</v>
      </c>
      <c r="M10" s="1"/>
      <c r="N10" s="1"/>
      <c r="O10" s="1"/>
      <c r="P10" s="1"/>
      <c r="Q10" s="1"/>
      <c r="R10" s="4"/>
      <c r="S10" s="1"/>
      <c r="T10" s="1"/>
      <c r="U10" s="1"/>
      <c r="V10" s="1"/>
      <c r="W10" s="1"/>
    </row>
    <row r="11" spans="1:23" x14ac:dyDescent="0.15">
      <c r="A11" s="1" t="s">
        <v>12</v>
      </c>
      <c r="B11" s="1">
        <v>2455070</v>
      </c>
      <c r="C11" s="1"/>
      <c r="D11" s="1">
        <v>2313913.63</v>
      </c>
      <c r="E11" s="1">
        <v>88570.3</v>
      </c>
      <c r="F11" s="1">
        <v>74658.3</v>
      </c>
      <c r="G11" s="1">
        <v>7350</v>
      </c>
      <c r="H11" s="1">
        <v>7570.31</v>
      </c>
      <c r="I11" s="1"/>
      <c r="J11" s="5">
        <f>SUM(D11:I11)</f>
        <v>2492062.5399999996</v>
      </c>
      <c r="K11" s="1">
        <v>50000</v>
      </c>
      <c r="L11" s="7">
        <v>1000</v>
      </c>
      <c r="M11" s="1"/>
      <c r="N11" s="1">
        <v>17070.900000000001</v>
      </c>
      <c r="O11" s="1">
        <v>4124.3</v>
      </c>
      <c r="P11" s="1">
        <v>169.79</v>
      </c>
      <c r="Q11" s="1">
        <v>29344.639999999999</v>
      </c>
      <c r="R11" s="4">
        <f>SUM(M11:Q11)</f>
        <v>50709.630000000005</v>
      </c>
      <c r="S11" s="1">
        <f>J11-SUM(B11:C11)</f>
        <v>36992.539999999572</v>
      </c>
      <c r="T11" s="1">
        <f>J11-R11-SUM(B11:C11)</f>
        <v>-13717.090000000317</v>
      </c>
      <c r="U11" s="1">
        <f>F11+G11</f>
        <v>82008.3</v>
      </c>
      <c r="V11" s="1">
        <v>82384.3</v>
      </c>
      <c r="W11" s="1">
        <v>24211.78</v>
      </c>
    </row>
    <row r="12" spans="1:23" x14ac:dyDescent="0.15">
      <c r="A12" s="1"/>
      <c r="B12" s="1"/>
      <c r="C12" s="1"/>
      <c r="D12" s="1"/>
      <c r="E12" s="1"/>
      <c r="F12" s="1"/>
      <c r="G12" s="1"/>
      <c r="H12" s="1"/>
      <c r="I12" s="1"/>
      <c r="J12" s="5"/>
      <c r="K12" s="1">
        <v>130000</v>
      </c>
      <c r="L12" s="7">
        <v>15000</v>
      </c>
      <c r="M12" s="1"/>
      <c r="N12" s="1"/>
      <c r="O12" s="1"/>
      <c r="P12" s="1"/>
      <c r="Q12" s="1"/>
      <c r="R12" s="4"/>
      <c r="S12" s="1"/>
      <c r="T12" s="1"/>
      <c r="U12" s="1"/>
      <c r="V12" s="1"/>
      <c r="W12" s="1"/>
    </row>
    <row r="13" spans="1:23" x14ac:dyDescent="0.15">
      <c r="A13" s="1" t="s">
        <v>13</v>
      </c>
      <c r="B13" s="1">
        <v>2409905</v>
      </c>
      <c r="C13" s="1"/>
      <c r="D13" s="1">
        <v>2441924.38</v>
      </c>
      <c r="E13" s="1"/>
      <c r="F13" s="1">
        <v>117993.8</v>
      </c>
      <c r="G13" s="1">
        <v>17988</v>
      </c>
      <c r="H13" s="1">
        <v>1159.58</v>
      </c>
      <c r="I13" s="1">
        <v>50000</v>
      </c>
      <c r="J13" s="5">
        <f>SUM(D13:I13)</f>
        <v>2629065.7599999998</v>
      </c>
      <c r="K13" s="1">
        <v>50000</v>
      </c>
      <c r="L13" s="1"/>
      <c r="M13" s="1"/>
      <c r="N13" s="1">
        <v>26546.5</v>
      </c>
      <c r="O13" s="1">
        <v>5210.37</v>
      </c>
      <c r="P13" s="1">
        <v>296.51</v>
      </c>
      <c r="Q13" s="1">
        <v>29755.33</v>
      </c>
      <c r="R13" s="4">
        <f>SUM(M13:Q13)</f>
        <v>61808.71</v>
      </c>
      <c r="S13" s="1">
        <f>J13-SUM(B13:C13)</f>
        <v>219160.75999999978</v>
      </c>
      <c r="T13" s="1">
        <f>J13-R13-SUM(B13:C13)</f>
        <v>157352.04999999981</v>
      </c>
      <c r="U13" s="1">
        <f>F13+G13</f>
        <v>135981.79999999999</v>
      </c>
      <c r="V13" s="1">
        <v>137265.47</v>
      </c>
      <c r="W13" s="1">
        <v>37125.879999999997</v>
      </c>
    </row>
    <row r="14" spans="1:23" x14ac:dyDescent="0.15">
      <c r="A14" s="1"/>
      <c r="B14" s="1"/>
      <c r="C14" s="1"/>
      <c r="D14" s="1"/>
      <c r="E14" s="1"/>
      <c r="F14" s="1"/>
      <c r="G14" s="1"/>
      <c r="H14" s="1"/>
      <c r="I14" s="1"/>
      <c r="J14" s="5"/>
      <c r="K14" s="1">
        <v>30000</v>
      </c>
      <c r="L14" s="1"/>
      <c r="M14" s="1"/>
      <c r="N14" s="1"/>
      <c r="O14" s="1"/>
      <c r="P14" s="1"/>
      <c r="Q14" s="1"/>
      <c r="R14" s="4"/>
      <c r="S14" s="1"/>
      <c r="T14" s="1"/>
      <c r="U14" s="1"/>
      <c r="V14" s="1"/>
      <c r="W14" s="1"/>
    </row>
    <row r="15" spans="1:23" x14ac:dyDescent="0.15">
      <c r="A15" s="1" t="s">
        <v>14</v>
      </c>
      <c r="B15" s="1">
        <v>679640</v>
      </c>
      <c r="C15" s="1"/>
      <c r="D15" s="1">
        <v>478841.63</v>
      </c>
      <c r="E15" s="1"/>
      <c r="F15" s="1">
        <v>21631</v>
      </c>
      <c r="G15" s="1">
        <v>1270</v>
      </c>
      <c r="H15" s="1">
        <v>6023.93</v>
      </c>
      <c r="I15" s="1"/>
      <c r="J15" s="5">
        <f>SUM(D15:I15)</f>
        <v>507766.56</v>
      </c>
      <c r="K15" s="1">
        <v>35000</v>
      </c>
      <c r="L15" s="1"/>
      <c r="M15" s="1"/>
      <c r="N15" s="1">
        <v>38233.199999999997</v>
      </c>
      <c r="O15" s="1">
        <v>2966.4</v>
      </c>
      <c r="P15" s="1">
        <v>3066</v>
      </c>
      <c r="Q15" s="1">
        <v>29806.34</v>
      </c>
      <c r="R15" s="4">
        <f>SUM(N15:Q15)</f>
        <v>74071.94</v>
      </c>
      <c r="S15" s="1">
        <f>J15-SUM(B15:C15)</f>
        <v>-171873.44</v>
      </c>
      <c r="T15" s="1">
        <f>J15-R15-SUM(B15:C15)</f>
        <v>-245945.38</v>
      </c>
      <c r="U15" s="1">
        <f>F15+G15</f>
        <v>22901</v>
      </c>
      <c r="V15" s="1">
        <v>26263.62</v>
      </c>
      <c r="W15" s="1">
        <v>47031.21</v>
      </c>
    </row>
    <row r="16" spans="1:23" x14ac:dyDescent="0.15">
      <c r="A16" s="1"/>
      <c r="B16" s="1"/>
      <c r="C16" s="1"/>
      <c r="D16" s="1"/>
      <c r="E16" s="1"/>
      <c r="F16" s="1"/>
      <c r="G16" s="1"/>
      <c r="H16" s="1"/>
      <c r="I16" s="1"/>
      <c r="J16" s="5"/>
      <c r="K16" s="1">
        <v>6000</v>
      </c>
      <c r="L16" s="1"/>
      <c r="M16" s="1"/>
      <c r="N16" s="1"/>
      <c r="O16" s="1"/>
      <c r="P16" s="1"/>
      <c r="Q16" s="1"/>
      <c r="R16" s="4"/>
      <c r="S16" s="1"/>
      <c r="T16" s="1"/>
      <c r="U16" s="1"/>
      <c r="V16" s="1"/>
      <c r="W16" s="1"/>
    </row>
    <row r="17" spans="1:23" x14ac:dyDescent="0.15">
      <c r="A17" s="1" t="s">
        <v>15</v>
      </c>
      <c r="B17" s="1">
        <v>1006182.5</v>
      </c>
      <c r="C17" s="1">
        <v>1136520</v>
      </c>
      <c r="D17" s="1">
        <v>1054042.17</v>
      </c>
      <c r="E17" s="1"/>
      <c r="F17" s="1">
        <v>23123.06</v>
      </c>
      <c r="G17" s="1">
        <v>64211.1</v>
      </c>
      <c r="H17" s="1">
        <v>3801.4</v>
      </c>
      <c r="I17" s="1">
        <v>479972.05</v>
      </c>
      <c r="J17" s="5">
        <f>SUM(D17:I17)</f>
        <v>1625149.78</v>
      </c>
      <c r="K17" s="1">
        <v>50000</v>
      </c>
      <c r="L17" s="1"/>
      <c r="M17" s="1"/>
      <c r="N17" s="1">
        <v>154973</v>
      </c>
      <c r="O17" s="1">
        <v>2835.94</v>
      </c>
      <c r="P17" s="1">
        <v>2804.78</v>
      </c>
      <c r="Q17" s="1">
        <v>180046.18</v>
      </c>
      <c r="R17" s="4">
        <f>SUM(M17:Q17)</f>
        <v>340659.9</v>
      </c>
      <c r="S17" s="1">
        <f>J17-SUM(B17:C17)</f>
        <v>-517552.72</v>
      </c>
      <c r="T17" s="1">
        <f>J17-R17-SUM(B17:C17)</f>
        <v>-858212.62000000011</v>
      </c>
      <c r="U17" s="1">
        <f>F17+G17</f>
        <v>87334.16</v>
      </c>
      <c r="V17" s="1">
        <v>88280.15</v>
      </c>
      <c r="W17" s="1">
        <v>165276.07</v>
      </c>
    </row>
    <row r="18" spans="1:23" x14ac:dyDescent="0.15">
      <c r="A18" s="1"/>
      <c r="B18" s="1"/>
      <c r="C18" s="1"/>
      <c r="D18" s="1"/>
      <c r="E18" s="1"/>
      <c r="F18" s="1"/>
      <c r="G18" s="1"/>
      <c r="H18" s="1"/>
      <c r="I18" s="1"/>
      <c r="J18" s="5"/>
      <c r="K18" s="1">
        <v>8000</v>
      </c>
      <c r="L18" s="1"/>
      <c r="M18" s="1"/>
      <c r="N18" s="1"/>
      <c r="O18" s="1"/>
      <c r="P18" s="1"/>
      <c r="Q18" s="1"/>
      <c r="R18" s="4"/>
      <c r="S18" s="1"/>
      <c r="T18" s="1"/>
      <c r="U18" s="1"/>
      <c r="V18" s="1"/>
      <c r="W18" s="1"/>
    </row>
    <row r="19" spans="1:23" x14ac:dyDescent="0.15">
      <c r="A19" s="1" t="s">
        <v>16</v>
      </c>
      <c r="B19" s="1">
        <v>3805180</v>
      </c>
      <c r="C19" s="1">
        <v>225340</v>
      </c>
      <c r="D19" s="1">
        <v>4701639.08</v>
      </c>
      <c r="E19" s="1">
        <v>280504.57</v>
      </c>
      <c r="F19" s="1">
        <v>179725.5</v>
      </c>
      <c r="G19" s="1">
        <v>8985</v>
      </c>
      <c r="H19" s="1">
        <v>4179.3500000000004</v>
      </c>
      <c r="I19" s="1"/>
      <c r="J19" s="5">
        <f>SUM(D19:I19)</f>
        <v>5175033.5</v>
      </c>
      <c r="K19" s="1">
        <v>50000</v>
      </c>
      <c r="L19" s="1"/>
      <c r="M19" s="1"/>
      <c r="N19" s="1">
        <v>90903.96</v>
      </c>
      <c r="O19" s="1">
        <v>30520.799999999999</v>
      </c>
      <c r="P19" s="1">
        <v>5080.03</v>
      </c>
      <c r="Q19" s="1">
        <v>307921.33</v>
      </c>
      <c r="R19" s="4">
        <f>SUM(M19:Q19)</f>
        <v>434426.12</v>
      </c>
      <c r="S19" s="1">
        <f>J19-SUM(B19:C19)</f>
        <v>1144513.5</v>
      </c>
      <c r="T19" s="1">
        <f>J19-R19-SUM(B19:C19)</f>
        <v>710087.37999999989</v>
      </c>
      <c r="U19" s="1">
        <f>F19+G19</f>
        <v>188710.5</v>
      </c>
      <c r="V19" s="1">
        <v>193359.06</v>
      </c>
      <c r="W19" s="1">
        <v>136186.39000000001</v>
      </c>
    </row>
    <row r="20" spans="1:23" x14ac:dyDescent="0.15">
      <c r="A20" s="1"/>
      <c r="B20" s="1"/>
      <c r="C20" s="1"/>
      <c r="D20" s="1"/>
      <c r="E20" s="1"/>
      <c r="F20" s="1"/>
      <c r="G20" s="1"/>
      <c r="H20" s="1"/>
      <c r="I20" s="1"/>
      <c r="J20" s="5"/>
      <c r="K20" s="1">
        <v>50000</v>
      </c>
      <c r="L20" s="1"/>
      <c r="M20" s="1"/>
      <c r="N20" s="1"/>
      <c r="O20" s="1"/>
      <c r="P20" s="1"/>
      <c r="Q20" s="1"/>
      <c r="R20" s="4"/>
      <c r="S20" s="1"/>
      <c r="T20" s="1"/>
      <c r="U20" s="1"/>
      <c r="V20" s="1"/>
      <c r="W20" s="1"/>
    </row>
    <row r="21" spans="1:23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>
        <v>169000</v>
      </c>
      <c r="L21" s="7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>
        <v>267800</v>
      </c>
      <c r="L22" s="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>
        <v>3000</v>
      </c>
      <c r="L23" s="7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7">
        <v>50000</v>
      </c>
      <c r="L24" s="7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7">
        <v>22659</v>
      </c>
      <c r="L25" s="7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7">
        <v>158000</v>
      </c>
      <c r="L26" s="7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7">
        <v>50000</v>
      </c>
      <c r="L27" s="7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7">
        <v>22659</v>
      </c>
      <c r="L28" s="7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7">
        <v>158000</v>
      </c>
      <c r="L29" s="7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15">
      <c r="L30" s="6"/>
    </row>
    <row r="31" spans="1:23" x14ac:dyDescent="0.15">
      <c r="L31" s="6"/>
    </row>
    <row r="32" spans="1:23" x14ac:dyDescent="0.15">
      <c r="L32" s="6"/>
    </row>
    <row r="33" spans="12:12" x14ac:dyDescent="0.15">
      <c r="L33" s="6"/>
    </row>
  </sheetData>
  <mergeCells count="7">
    <mergeCell ref="B1:C1"/>
    <mergeCell ref="S1:T1"/>
    <mergeCell ref="D1:J1"/>
    <mergeCell ref="F2:G2"/>
    <mergeCell ref="N2:O2"/>
    <mergeCell ref="M1:R1"/>
    <mergeCell ref="K2:L2"/>
  </mergeCells>
  <phoneticPr fontId="1" type="noConversion"/>
  <pageMargins left="0.7" right="0.7" top="0.75" bottom="0.75" header="0.3" footer="0.3"/>
  <pageSetup paperSize="9" orientation="portrait" r:id="rId1"/>
  <ignoredErrors>
    <ignoredError sqref="R3:T3 S5:T5 S7:T7 S9:T9 S11:T11 S13:T13 S15:T15 S17:T17 S19:T1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8月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2018-05-25T06:39:51Z</dcterms:modified>
</cp:coreProperties>
</file>