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0" rupBuild="29127"/>
  <workbookPr filterPrivacy="1" codeName="ThisWorkbook" defaultThemeVersion="124226"/>
  <xr:revisionPtr revIDLastSave="3" documentId="11_035831DEFEA5263EFFB6BC2C1FCF3358A6715C2F" xr6:coauthVersionLast="47" xr6:coauthVersionMax="47" xr10:uidLastSave="{6BDB0D93-4781-42B6-B291-BFCCA62B5BF1}"/>
  <bookViews>
    <workbookView minimized="1" xWindow="495" yWindow="803" windowWidth="20738" windowHeight="12974" xr2:uid="{00000000-000D-0000-FFFF-FFFF00000000}"/>
  </bookViews>
  <sheets>
    <sheet name="Inputs" sheetId="1" r:id="rId1"/>
    <sheet name="Fluids" sheetId="2" r:id="rId2"/>
    <sheet name="Elements" sheetId="3" r:id="rId3"/>
    <sheet name="Topology" sheetId="4" r:id="rId4"/>
    <sheet name="Nodes" sheetId="5" r:id="rId5"/>
    <sheet name="Solver" sheetId="6" r:id="rId6"/>
    <sheet name="Plots" sheetId="7" r:id="rId7"/>
    <sheet name="Catalog" sheetId="8" r:id="rId8"/>
  </sheets>
  <definedNames>
    <definedName name="Ap">Inputs!$B$5</definedName>
    <definedName name="Ar">Inputs!$B$6</definedName>
    <definedName name="CdLookup">Fluids!$E$2:$F$5</definedName>
    <definedName name="ClickAreaLookup">Catalog!$A$2:$B$22</definedName>
    <definedName name="ClickSetting">Inputs!$B$10</definedName>
    <definedName name="DeltaPBudget">Solver!$A$2:$D$102</definedName>
    <definedName name="ElementDefinitions">Elements!$A$2:$D$4</definedName>
    <definedName name="FlowSplit">Solver!$A$2:$F$102</definedName>
    <definedName name="ForceVelocity">Solver!$A$2:$B$102</definedName>
    <definedName name="GasPressure">Inputs!$B$8</definedName>
    <definedName name="NodePressures">Nodes!$A$2:$B$5</definedName>
    <definedName name="OilDensity">Inputs!$B$9</definedName>
    <definedName name="ReservoirPressure">Nodes!$B$5</definedName>
    <definedName name="ShaftPressure">Nodes!$B$2</definedName>
    <definedName name="ShimStackCatalog">Catalog!$D$2:$F$4</definedName>
    <definedName name="ShimStackCode">Inputs!$B$11</definedName>
    <definedName name="SolverResults">Solver!$A$1:$F$102</definedName>
    <definedName name="SolverSettings">Solver!$H$2:$I$6</definedName>
    <definedName name="Stroke">Inputs!$B$7</definedName>
    <definedName name="Temperature">Inputs!$B$17</definedName>
    <definedName name="TopologyMap">Topology!$A$2:$C$4</definedName>
    <definedName name="TravelPosition">Inputs!$B$18</definedName>
    <definedName name="Units">Inputs!$C$5:$C$20</definedName>
    <definedName name="UnsprungMass">Inputs!$B$20</definedName>
    <definedName name="VelocityTarget">Inputs!$B$16</definedName>
    <definedName name="ViscosityLookup">Fluids!$A$2:$B$9</definedName>
    <definedName name="WheelRate">Inputs!$B$19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B4" i="5"/>
  <c r="B2" i="5"/>
  <c r="D4" i="3"/>
  <c r="C4" i="3"/>
  <c r="D3" i="3"/>
  <c r="C3" i="3"/>
  <c r="D2" i="3"/>
  <c r="C2" i="3"/>
  <c r="B3" i="5"/>
</calcChain>
</file>

<file path=xl/sharedStrings.xml><?xml version="1.0" encoding="utf-8"?>
<sst xmlns="http://schemas.openxmlformats.org/spreadsheetml/2006/main" count="130" uniqueCount="98">
  <si>
    <t>Damper Model Inputs</t>
  </si>
  <si>
    <t>Geometry Parameters</t>
  </si>
  <si>
    <t>User Notes</t>
  </si>
  <si>
    <t>Parameter</t>
  </si>
  <si>
    <t>Value</t>
  </si>
  <si>
    <t>Units</t>
  </si>
  <si>
    <t>Description</t>
  </si>
  <si>
    <t>• Adjust geometry inputs to match the current damper assembly.</t>
  </si>
  <si>
    <t>Ap</t>
  </si>
  <si>
    <t>cm^2</t>
  </si>
  <si>
    <t>Piston area used for the primary force calculation.</t>
  </si>
  <si>
    <t>• Use Operating Conditions to evaluate targets at representative events.</t>
  </si>
  <si>
    <t>Ar</t>
  </si>
  <si>
    <t>Annulus area providing rebound flow.</t>
  </si>
  <si>
    <t>• Click settings and shim stacks should reference the Catalog sheet.</t>
  </si>
  <si>
    <t>Stroke</t>
  </si>
  <si>
    <t>mm</t>
  </si>
  <si>
    <t>Total usable stroke length of the damper.</t>
  </si>
  <si>
    <t>• Solver outputs feed the Plots sheet to visualize performance.</t>
  </si>
  <si>
    <t>GasPressure</t>
  </si>
  <si>
    <t>bar</t>
  </si>
  <si>
    <t>Nitrogen pressure charge at room temperature.</t>
  </si>
  <si>
    <t>OilDensity</t>
  </si>
  <si>
    <t>kg/m^3</t>
  </si>
  <si>
    <t>Hydraulic oil density for inertia estimates.</t>
  </si>
  <si>
    <t>ClickSetting</t>
  </si>
  <si>
    <t>clicks</t>
  </si>
  <si>
    <t>User-selected bleed adjuster position.</t>
  </si>
  <si>
    <t>ShimStack</t>
  </si>
  <si>
    <t>SS-STD</t>
  </si>
  <si>
    <t>code</t>
  </si>
  <si>
    <t>Shim stack selection from the catalog.</t>
  </si>
  <si>
    <t>Operating Conditions</t>
  </si>
  <si>
    <t>VelocityTarget</t>
  </si>
  <si>
    <t>m/s</t>
  </si>
  <si>
    <t>Primary shaft velocity for tuning.</t>
  </si>
  <si>
    <t>Temperature</t>
  </si>
  <si>
    <t>°C</t>
  </si>
  <si>
    <t>Oil bulk temperature used for viscosity lookup.</t>
  </si>
  <si>
    <t>TravelPosition</t>
  </si>
  <si>
    <t>ratio</t>
  </si>
  <si>
    <t>Fraction of stroke where outputs are evaluated.</t>
  </si>
  <si>
    <t>WheelRate</t>
  </si>
  <si>
    <t>N/mm</t>
  </si>
  <si>
    <t>Effective wheel rate for force matching.</t>
  </si>
  <si>
    <t>UnsprungMass</t>
  </si>
  <si>
    <t>kg</t>
  </si>
  <si>
    <t>Unsprung corner mass for inertia calculations.</t>
  </si>
  <si>
    <t>Viscosity</t>
  </si>
  <si>
    <t>Orifice</t>
  </si>
  <si>
    <t>Cd</t>
  </si>
  <si>
    <t>cSt</t>
  </si>
  <si>
    <t>MainPiston</t>
  </si>
  <si>
    <t>BleedJet</t>
  </si>
  <si>
    <t>BaseValve</t>
  </si>
  <si>
    <t>Needle</t>
  </si>
  <si>
    <t>ElementID</t>
  </si>
  <si>
    <t>Type</t>
  </si>
  <si>
    <t>Area_mm2</t>
  </si>
  <si>
    <t>Reference</t>
  </si>
  <si>
    <t>E1</t>
  </si>
  <si>
    <t>Compression</t>
  </si>
  <si>
    <t>Main piston area derived from Ap.</t>
  </si>
  <si>
    <t>E2</t>
  </si>
  <si>
    <t>Rebound</t>
  </si>
  <si>
    <t>Base valve area from annulus area.</t>
  </si>
  <si>
    <t>E3</t>
  </si>
  <si>
    <t>Bleed</t>
  </si>
  <si>
    <t>Bleed area from click setting.</t>
  </si>
  <si>
    <t>FromNode</t>
  </si>
  <si>
    <t>ToNode</t>
  </si>
  <si>
    <t>Direction</t>
  </si>
  <si>
    <t>Notes</t>
  </si>
  <si>
    <t>Shaft</t>
  </si>
  <si>
    <t>ChamberA</t>
  </si>
  <si>
    <t>Shaft to chamber A flow.</t>
  </si>
  <si>
    <t>Reservoir</t>
  </si>
  <si>
    <t>Chamber A to reservoir flow.</t>
  </si>
  <si>
    <t>ChamberB</t>
  </si>
  <si>
    <t>Reservoir to chamber B through bleed.</t>
  </si>
  <si>
    <t>Node</t>
  </si>
  <si>
    <t>Pressure_bar</t>
  </si>
  <si>
    <t>Gas chamber pressure plus inertial rise.</t>
  </si>
  <si>
    <t>Compression chamber pressure.</t>
  </si>
  <si>
    <t>Rebound chamber pressure.</t>
  </si>
  <si>
    <t>Reservoir static pressure.</t>
  </si>
  <si>
    <t>Force vs Velocity</t>
  </si>
  <si>
    <t>Cavitation Margin</t>
  </si>
  <si>
    <t>ΔP Budget</t>
  </si>
  <si>
    <t>Flow Split</t>
  </si>
  <si>
    <t>Click</t>
  </si>
  <si>
    <t>BleedArea_mm2</t>
  </si>
  <si>
    <t>StackRate_N/mm</t>
  </si>
  <si>
    <t>Baseline linear stack</t>
  </si>
  <si>
    <t>SS-DIG</t>
  </si>
  <si>
    <t>Digressive rebound stack</t>
  </si>
  <si>
    <t>SS-HSC</t>
  </si>
  <si>
    <t>High-speed compression stack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</si>
</sst>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0"/>
  <sheetViews>
    <sheetView tabSelected="1" workbookViewId="0"/>
  </sheetViews>
  <sheetFormatPr defaultRowHeight="14.25" x14ac:dyDescent="0.45"/>
  <cols>
    <col min="1" max="6" width="18" customWidth="1"/>
  </cols>
  <sheetData>
    <row r="1" spans="1:6" x14ac:dyDescent="0.45">
      <c r="A1" t="s">
        <v>0</v>
      </c>
    </row>
    <row r="3" spans="1:6" x14ac:dyDescent="0.45">
      <c r="A3" t="s">
        <v>1</v>
      </c>
      <c r="F3" t="s">
        <v>2</v>
      </c>
    </row>
    <row r="4" spans="1:6" x14ac:dyDescent="0.45">
      <c r="A4" t="s">
        <v>3</v>
      </c>
      <c r="B4" t="s">
        <v>4</v>
      </c>
      <c r="C4" t="s">
        <v>5</v>
      </c>
      <c r="D4" t="s">
        <v>6</v>
      </c>
      <c r="F4" t="s">
        <v>7</v>
      </c>
    </row>
    <row r="5" spans="1:6" x14ac:dyDescent="0.45">
      <c r="A5" t="s">
        <v>8</v>
      </c>
      <c r="B5">
        <v>12.5</v>
      </c>
      <c r="C5" t="s">
        <v>9</v>
      </c>
      <c r="D5" t="s">
        <v>10</v>
      </c>
      <c r="F5" t="s">
        <v>11</v>
      </c>
    </row>
    <row r="6" spans="1:6" x14ac:dyDescent="0.45">
      <c r="A6" t="s">
        <v>12</v>
      </c>
      <c r="B6">
        <v>8.1999999999999993</v>
      </c>
      <c r="C6" t="s">
        <v>9</v>
      </c>
      <c r="D6" t="s">
        <v>13</v>
      </c>
      <c r="F6" t="s">
        <v>14</v>
      </c>
    </row>
    <row r="7" spans="1:6" x14ac:dyDescent="0.45">
      <c r="A7" t="s">
        <v>15</v>
      </c>
      <c r="B7">
        <v>180</v>
      </c>
      <c r="C7" t="s">
        <v>16</v>
      </c>
      <c r="D7" t="s">
        <v>17</v>
      </c>
      <c r="F7" t="s">
        <v>18</v>
      </c>
    </row>
    <row r="8" spans="1:6" x14ac:dyDescent="0.45">
      <c r="A8" t="s">
        <v>19</v>
      </c>
      <c r="B8">
        <v>12</v>
      </c>
      <c r="C8" t="s">
        <v>20</v>
      </c>
      <c r="D8" t="s">
        <v>21</v>
      </c>
    </row>
    <row r="9" spans="1:6" x14ac:dyDescent="0.45">
      <c r="A9" t="s">
        <v>22</v>
      </c>
      <c r="B9">
        <v>860</v>
      </c>
      <c r="C9" t="s">
        <v>23</v>
      </c>
      <c r="D9" t="s">
        <v>24</v>
      </c>
    </row>
    <row r="10" spans="1:6" x14ac:dyDescent="0.45">
      <c r="A10" t="s">
        <v>25</v>
      </c>
      <c r="B10">
        <v>8</v>
      </c>
      <c r="C10" t="s">
        <v>26</v>
      </c>
      <c r="D10" t="s">
        <v>27</v>
      </c>
    </row>
    <row r="11" spans="1:6" x14ac:dyDescent="0.45">
      <c r="A11" t="s">
        <v>28</v>
      </c>
      <c r="B11" t="s">
        <v>29</v>
      </c>
      <c r="C11" t="s">
        <v>30</v>
      </c>
      <c r="D11" t="s">
        <v>31</v>
      </c>
    </row>
    <row r="14" spans="1:6" x14ac:dyDescent="0.45">
      <c r="A14" t="s">
        <v>32</v>
      </c>
    </row>
    <row r="15" spans="1:6" x14ac:dyDescent="0.45">
      <c r="A15" t="s">
        <v>3</v>
      </c>
      <c r="B15" t="s">
        <v>4</v>
      </c>
      <c r="C15" t="s">
        <v>5</v>
      </c>
      <c r="D15" t="s">
        <v>6</v>
      </c>
    </row>
    <row r="16" spans="1:6" x14ac:dyDescent="0.45">
      <c r="A16" t="s">
        <v>33</v>
      </c>
      <c r="B16">
        <v>0.5</v>
      </c>
      <c r="C16" t="s">
        <v>34</v>
      </c>
      <c r="D16" t="s">
        <v>35</v>
      </c>
    </row>
    <row r="17" spans="1:4" x14ac:dyDescent="0.45">
      <c r="A17" t="s">
        <v>36</v>
      </c>
      <c r="B17">
        <v>40</v>
      </c>
      <c r="C17" t="s">
        <v>37</v>
      </c>
      <c r="D17" t="s">
        <v>38</v>
      </c>
    </row>
    <row r="18" spans="1:4" x14ac:dyDescent="0.45">
      <c r="A18" t="s">
        <v>39</v>
      </c>
      <c r="B18">
        <v>0.35</v>
      </c>
      <c r="C18" t="s">
        <v>40</v>
      </c>
      <c r="D18" t="s">
        <v>41</v>
      </c>
    </row>
    <row r="19" spans="1:4" x14ac:dyDescent="0.45">
      <c r="A19" t="s">
        <v>42</v>
      </c>
      <c r="B19">
        <v>28</v>
      </c>
      <c r="C19" t="s">
        <v>43</v>
      </c>
      <c r="D19" t="s">
        <v>44</v>
      </c>
    </row>
    <row r="20" spans="1:4" x14ac:dyDescent="0.45">
      <c r="A20" t="s">
        <v>45</v>
      </c>
      <c r="B20">
        <v>42</v>
      </c>
      <c r="C20" t="s">
        <v>46</v>
      </c>
      <c r="D20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9"/>
  <sheetViews>
    <sheetView workbookViewId="0"/>
  </sheetViews>
  <sheetFormatPr defaultRowHeight="14.25" x14ac:dyDescent="0.45"/>
  <cols>
    <col min="1" max="6" width="18" customWidth="1"/>
  </cols>
  <sheetData>
    <row r="1" spans="1:6" x14ac:dyDescent="0.45">
      <c r="A1" t="s">
        <v>36</v>
      </c>
      <c r="B1" t="s">
        <v>48</v>
      </c>
      <c r="C1" t="s">
        <v>5</v>
      </c>
      <c r="E1" t="s">
        <v>49</v>
      </c>
      <c r="F1" t="s">
        <v>50</v>
      </c>
    </row>
    <row r="2" spans="1:6" x14ac:dyDescent="0.45">
      <c r="A2">
        <v>0</v>
      </c>
      <c r="B2">
        <v>320</v>
      </c>
      <c r="C2" t="s">
        <v>51</v>
      </c>
      <c r="E2" t="s">
        <v>52</v>
      </c>
      <c r="F2">
        <v>0.62</v>
      </c>
    </row>
    <row r="3" spans="1:6" x14ac:dyDescent="0.45">
      <c r="A3">
        <v>10</v>
      </c>
      <c r="B3">
        <v>210</v>
      </c>
      <c r="C3" t="s">
        <v>51</v>
      </c>
      <c r="E3" t="s">
        <v>53</v>
      </c>
      <c r="F3">
        <v>0.54</v>
      </c>
    </row>
    <row r="4" spans="1:6" x14ac:dyDescent="0.45">
      <c r="A4">
        <v>20</v>
      </c>
      <c r="B4">
        <v>155</v>
      </c>
      <c r="C4" t="s">
        <v>51</v>
      </c>
      <c r="E4" t="s">
        <v>54</v>
      </c>
      <c r="F4">
        <v>0.68</v>
      </c>
    </row>
    <row r="5" spans="1:6" x14ac:dyDescent="0.45">
      <c r="A5">
        <v>30</v>
      </c>
      <c r="B5">
        <v>115</v>
      </c>
      <c r="C5" t="s">
        <v>51</v>
      </c>
      <c r="E5" t="s">
        <v>55</v>
      </c>
      <c r="F5">
        <v>0.47</v>
      </c>
    </row>
    <row r="6" spans="1:6" x14ac:dyDescent="0.45">
      <c r="A6">
        <v>40</v>
      </c>
      <c r="B6">
        <v>90</v>
      </c>
      <c r="C6" t="s">
        <v>51</v>
      </c>
    </row>
    <row r="7" spans="1:6" x14ac:dyDescent="0.45">
      <c r="A7">
        <v>50</v>
      </c>
      <c r="B7">
        <v>72</v>
      </c>
      <c r="C7" t="s">
        <v>51</v>
      </c>
    </row>
    <row r="8" spans="1:6" x14ac:dyDescent="0.45">
      <c r="A8">
        <v>60</v>
      </c>
      <c r="B8">
        <v>60</v>
      </c>
      <c r="C8" t="s">
        <v>51</v>
      </c>
    </row>
    <row r="9" spans="1:6" x14ac:dyDescent="0.45">
      <c r="A9">
        <v>70</v>
      </c>
      <c r="B9">
        <v>52</v>
      </c>
      <c r="C9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4"/>
  <sheetViews>
    <sheetView workbookViewId="0"/>
  </sheetViews>
  <sheetFormatPr defaultRowHeight="14.25" x14ac:dyDescent="0.45"/>
  <cols>
    <col min="1" max="5" width="18" customWidth="1"/>
  </cols>
  <sheetData>
    <row r="1" spans="1:5" x14ac:dyDescent="0.45">
      <c r="A1" t="s">
        <v>56</v>
      </c>
      <c r="B1" t="s">
        <v>57</v>
      </c>
      <c r="C1" t="s">
        <v>50</v>
      </c>
      <c r="D1" t="s">
        <v>58</v>
      </c>
      <c r="E1" t="s">
        <v>59</v>
      </c>
    </row>
    <row r="2" spans="1:5" x14ac:dyDescent="0.45">
      <c r="A2" t="s">
        <v>60</v>
      </c>
      <c r="B2" t="s">
        <v>61</v>
      </c>
      <c r="C2">
        <f>VLOOKUP("MainPiston",CdLookup,2,FALSE)</f>
        <v>0.62</v>
      </c>
      <c r="D2">
        <f>Ap*100</f>
        <v>1250</v>
      </c>
      <c r="E2" t="s">
        <v>62</v>
      </c>
    </row>
    <row r="3" spans="1:5" x14ac:dyDescent="0.45">
      <c r="A3" t="s">
        <v>63</v>
      </c>
      <c r="B3" t="s">
        <v>64</v>
      </c>
      <c r="C3">
        <f>VLOOKUP("BaseValve",CdLookup,2,FALSE)</f>
        <v>0.68</v>
      </c>
      <c r="D3">
        <f>Ar*100</f>
        <v>819.99999999999989</v>
      </c>
      <c r="E3" t="s">
        <v>65</v>
      </c>
    </row>
    <row r="4" spans="1:5" x14ac:dyDescent="0.45">
      <c r="A4" t="s">
        <v>66</v>
      </c>
      <c r="B4" t="s">
        <v>67</v>
      </c>
      <c r="C4">
        <f>VLOOKUP("BleedJet",CdLookup,2,FALSE)</f>
        <v>0.54</v>
      </c>
      <c r="D4">
        <f>INDEX(ClickAreaLookup,ClickSetting+1,2)</f>
        <v>0.17</v>
      </c>
      <c r="E4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4"/>
  <sheetViews>
    <sheetView workbookViewId="0"/>
  </sheetViews>
  <sheetFormatPr defaultRowHeight="14.25" x14ac:dyDescent="0.45"/>
  <cols>
    <col min="1" max="5" width="18" customWidth="1"/>
  </cols>
  <sheetData>
    <row r="1" spans="1:5" x14ac:dyDescent="0.45">
      <c r="A1" t="s">
        <v>56</v>
      </c>
      <c r="B1" t="s">
        <v>69</v>
      </c>
      <c r="C1" t="s">
        <v>70</v>
      </c>
      <c r="D1" t="s">
        <v>71</v>
      </c>
      <c r="E1" t="s">
        <v>72</v>
      </c>
    </row>
    <row r="2" spans="1:5" x14ac:dyDescent="0.45">
      <c r="A2" t="s">
        <v>60</v>
      </c>
      <c r="B2" t="s">
        <v>73</v>
      </c>
      <c r="C2" t="s">
        <v>74</v>
      </c>
      <c r="D2" t="s">
        <v>61</v>
      </c>
      <c r="E2" t="s">
        <v>75</v>
      </c>
    </row>
    <row r="3" spans="1:5" x14ac:dyDescent="0.45">
      <c r="A3" t="s">
        <v>63</v>
      </c>
      <c r="B3" t="s">
        <v>74</v>
      </c>
      <c r="C3" t="s">
        <v>76</v>
      </c>
      <c r="D3" t="s">
        <v>64</v>
      </c>
      <c r="E3" t="s">
        <v>77</v>
      </c>
    </row>
    <row r="4" spans="1:5" x14ac:dyDescent="0.45">
      <c r="A4" t="s">
        <v>66</v>
      </c>
      <c r="B4" t="s">
        <v>76</v>
      </c>
      <c r="C4" t="s">
        <v>78</v>
      </c>
      <c r="D4" t="s">
        <v>67</v>
      </c>
      <c r="E4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5"/>
  <sheetViews>
    <sheetView workbookViewId="0"/>
  </sheetViews>
  <sheetFormatPr defaultRowHeight="14.25" x14ac:dyDescent="0.45"/>
  <cols>
    <col min="1" max="3" width="18" customWidth="1"/>
  </cols>
  <sheetData>
    <row r="1" spans="1:3" x14ac:dyDescent="0.45">
      <c r="A1" t="s">
        <v>80</v>
      </c>
      <c r="B1" t="s">
        <v>81</v>
      </c>
      <c r="C1" t="s">
        <v>6</v>
      </c>
    </row>
    <row r="2" spans="1:3" x14ac:dyDescent="0.45">
      <c r="A2" t="s">
        <v>73</v>
      </c>
      <c r="B2">
        <f>GasPressure + VelocityTarget*0.8</f>
        <v>12.4</v>
      </c>
      <c r="C2" t="s">
        <v>82</v>
      </c>
    </row>
    <row r="3" spans="1:3" x14ac:dyDescent="0.45">
      <c r="A3" t="s">
        <v>74</v>
      </c>
      <c r="B3">
        <f>ShaftPressure - Solver!$D$6</f>
        <v>12.34</v>
      </c>
      <c r="C3" t="s">
        <v>83</v>
      </c>
    </row>
    <row r="4" spans="1:3" x14ac:dyDescent="0.45">
      <c r="A4" t="s">
        <v>78</v>
      </c>
      <c r="B4">
        <f>ReservoirPressure + Solver!$D$7</f>
        <v>11.774999999999999</v>
      </c>
      <c r="C4" t="s">
        <v>84</v>
      </c>
    </row>
    <row r="5" spans="1:3" x14ac:dyDescent="0.45">
      <c r="A5" t="s">
        <v>76</v>
      </c>
      <c r="B5">
        <f>GasPressure - 0.3</f>
        <v>11.7</v>
      </c>
      <c r="C5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12"/>
  <sheetViews>
    <sheetView workbookViewId="0"/>
  </sheetViews>
  <sheetFormatPr defaultRowHeight="14.25" x14ac:dyDescent="0.45"/>
  <cols>
    <col min="1" max="9" width="18" customWidth="1"/>
  </cols>
  <sheetData>
    <row r="1" spans="1:9" x14ac:dyDescent="0.45">
      <c r="A1">
        <v>86</v>
      </c>
      <c r="B1">
        <v>87</v>
      </c>
      <c r="C1">
        <v>88</v>
      </c>
      <c r="D1">
        <v>89</v>
      </c>
      <c r="E1">
        <v>90</v>
      </c>
      <c r="F1">
        <v>91</v>
      </c>
      <c r="H1">
        <v>110</v>
      </c>
      <c r="I1">
        <v>4</v>
      </c>
    </row>
    <row r="2" spans="1:9" x14ac:dyDescent="0.45">
      <c r="H2">
        <v>111</v>
      </c>
      <c r="I2">
        <v>0</v>
      </c>
    </row>
    <row r="3" spans="1:9" x14ac:dyDescent="0.45">
      <c r="H3">
        <v>112</v>
      </c>
      <c r="I3">
        <v>0.6</v>
      </c>
    </row>
    <row r="4" spans="1:9" x14ac:dyDescent="0.45">
      <c r="H4">
        <v>113</v>
      </c>
      <c r="I4">
        <v>0.1</v>
      </c>
    </row>
    <row r="5" spans="1:9" x14ac:dyDescent="0.45">
      <c r="H5">
        <v>114</v>
      </c>
      <c r="I5">
        <v>61</v>
      </c>
    </row>
    <row r="6" spans="1:9" x14ac:dyDescent="0.45">
      <c r="H6">
        <v>115</v>
      </c>
      <c r="I6">
        <v>116</v>
      </c>
    </row>
    <row r="8" spans="1:9" x14ac:dyDescent="0.45">
      <c r="H8">
        <v>93</v>
      </c>
      <c r="I8">
        <v>0</v>
      </c>
    </row>
    <row r="9" spans="1:9" x14ac:dyDescent="0.45">
      <c r="H9">
        <v>94</v>
      </c>
      <c r="I9">
        <v>0</v>
      </c>
    </row>
    <row r="10" spans="1:9" x14ac:dyDescent="0.45">
      <c r="H10">
        <v>95</v>
      </c>
      <c r="I10">
        <v>0</v>
      </c>
    </row>
    <row r="11" spans="1:9" x14ac:dyDescent="0.45">
      <c r="H11">
        <v>96</v>
      </c>
      <c r="I11">
        <v>0</v>
      </c>
    </row>
    <row r="12" spans="1:9" x14ac:dyDescent="0.45">
      <c r="H12">
        <v>97</v>
      </c>
      <c r="I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17"/>
  <sheetViews>
    <sheetView workbookViewId="0"/>
  </sheetViews>
  <sheetFormatPr defaultRowHeight="14.25" x14ac:dyDescent="0.45"/>
  <cols>
    <col min="1" max="8" width="18" customWidth="1"/>
  </cols>
  <sheetData>
    <row r="1" spans="1:8" x14ac:dyDescent="0.45">
      <c r="A1" t="s">
        <v>86</v>
      </c>
      <c r="H1" t="s">
        <v>87</v>
      </c>
    </row>
    <row r="17" spans="1:8" x14ac:dyDescent="0.45">
      <c r="A17" t="s">
        <v>88</v>
      </c>
      <c r="H17" t="s">
        <v>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F22"/>
  <sheetViews>
    <sheetView workbookViewId="0"/>
  </sheetViews>
  <sheetFormatPr defaultRowHeight="14.25" x14ac:dyDescent="0.45"/>
  <cols>
    <col min="1" max="6" width="18" customWidth="1"/>
  </cols>
  <sheetData>
    <row r="1" spans="1:6" x14ac:dyDescent="0.45">
      <c r="A1" t="s">
        <v>90</v>
      </c>
      <c r="B1" t="s">
        <v>91</v>
      </c>
      <c r="D1" t="s">
        <v>28</v>
      </c>
      <c r="E1" t="s">
        <v>6</v>
      </c>
      <c r="F1" t="s">
        <v>92</v>
      </c>
    </row>
    <row r="2" spans="1:6" x14ac:dyDescent="0.45">
      <c r="A2">
        <v>0</v>
      </c>
      <c r="B2">
        <v>0.05</v>
      </c>
      <c r="D2" t="s">
        <v>29</v>
      </c>
      <c r="E2" t="s">
        <v>93</v>
      </c>
      <c r="F2">
        <v>52</v>
      </c>
    </row>
    <row r="3" spans="1:6" x14ac:dyDescent="0.45">
      <c r="A3">
        <v>1</v>
      </c>
      <c r="B3">
        <v>6.5000000000000002E-2</v>
      </c>
      <c r="D3" t="s">
        <v>94</v>
      </c>
      <c r="E3" t="s">
        <v>95</v>
      </c>
      <c r="F3">
        <v>48</v>
      </c>
    </row>
    <row r="4" spans="1:6" x14ac:dyDescent="0.45">
      <c r="A4">
        <v>2</v>
      </c>
      <c r="B4">
        <v>0.08</v>
      </c>
      <c r="D4" t="s">
        <v>96</v>
      </c>
      <c r="E4" t="s">
        <v>97</v>
      </c>
      <c r="F4">
        <v>60</v>
      </c>
    </row>
    <row r="5" spans="1:6" x14ac:dyDescent="0.45">
      <c r="A5">
        <v>3</v>
      </c>
      <c r="B5">
        <v>9.5000000000000001E-2</v>
      </c>
    </row>
    <row r="6" spans="1:6" x14ac:dyDescent="0.45">
      <c r="A6">
        <v>4</v>
      </c>
      <c r="B6">
        <v>0.11</v>
      </c>
    </row>
    <row r="7" spans="1:6" x14ac:dyDescent="0.45">
      <c r="A7">
        <v>5</v>
      </c>
      <c r="B7">
        <v>0.125</v>
      </c>
    </row>
    <row r="8" spans="1:6" x14ac:dyDescent="0.45">
      <c r="A8">
        <v>6</v>
      </c>
      <c r="B8">
        <v>0.14000000000000001</v>
      </c>
    </row>
    <row r="9" spans="1:6" x14ac:dyDescent="0.45">
      <c r="A9">
        <v>7</v>
      </c>
      <c r="B9">
        <v>0.155</v>
      </c>
    </row>
    <row r="10" spans="1:6" x14ac:dyDescent="0.45">
      <c r="A10">
        <v>8</v>
      </c>
      <c r="B10">
        <v>0.17</v>
      </c>
    </row>
    <row r="11" spans="1:6" x14ac:dyDescent="0.45">
      <c r="A11">
        <v>9</v>
      </c>
      <c r="B11">
        <v>0.185</v>
      </c>
    </row>
    <row r="12" spans="1:6" x14ac:dyDescent="0.45">
      <c r="A12">
        <v>10</v>
      </c>
      <c r="B12">
        <v>0.2</v>
      </c>
    </row>
    <row r="13" spans="1:6" x14ac:dyDescent="0.45">
      <c r="A13">
        <v>11</v>
      </c>
      <c r="B13">
        <v>0.215</v>
      </c>
    </row>
    <row r="14" spans="1:6" x14ac:dyDescent="0.45">
      <c r="A14">
        <v>12</v>
      </c>
      <c r="B14">
        <v>0.23</v>
      </c>
    </row>
    <row r="15" spans="1:6" x14ac:dyDescent="0.45">
      <c r="A15">
        <v>13</v>
      </c>
      <c r="B15">
        <v>0.245</v>
      </c>
    </row>
    <row r="16" spans="1:6" x14ac:dyDescent="0.45">
      <c r="A16">
        <v>14</v>
      </c>
      <c r="B16">
        <v>0.26</v>
      </c>
    </row>
    <row r="17" spans="1:2" x14ac:dyDescent="0.45">
      <c r="A17">
        <v>15</v>
      </c>
      <c r="B17">
        <v>0.27500000000000002</v>
      </c>
    </row>
    <row r="18" spans="1:2" x14ac:dyDescent="0.45">
      <c r="A18">
        <v>16</v>
      </c>
      <c r="B18">
        <v>0.28999999999999998</v>
      </c>
    </row>
    <row r="19" spans="1:2" x14ac:dyDescent="0.45">
      <c r="A19">
        <v>17</v>
      </c>
      <c r="B19">
        <v>0.30499999999999999</v>
      </c>
    </row>
    <row r="20" spans="1:2" x14ac:dyDescent="0.45">
      <c r="A20">
        <v>18</v>
      </c>
      <c r="B20">
        <v>0.32</v>
      </c>
    </row>
    <row r="21" spans="1:2" x14ac:dyDescent="0.45">
      <c r="A21">
        <v>19</v>
      </c>
      <c r="B21">
        <v>0.33500000000000002</v>
      </c>
    </row>
    <row r="22" spans="1:2" x14ac:dyDescent="0.45">
      <c r="A22">
        <v>20</v>
      </c>
      <c r="B22">
        <v>0.35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27</vt:i4>
      </vt:variant>
    </vt:vector>
  </HeadingPairs>
  <TitlesOfParts>
    <vt:vector size="35" baseType="lpstr">
      <vt:lpstr>Inputs</vt:lpstr>
      <vt:lpstr>Fluids</vt:lpstr>
      <vt:lpstr>Elements</vt:lpstr>
      <vt:lpstr>Topology</vt:lpstr>
      <vt:lpstr>Nodes</vt:lpstr>
      <vt:lpstr>Solver</vt:lpstr>
      <vt:lpstr>Plots</vt:lpstr>
      <vt:lpstr>Catalog</vt:lpstr>
      <vt:lpstr>Ap</vt:lpstr>
      <vt:lpstr>Ar</vt:lpstr>
      <vt:lpstr>CdLookup</vt:lpstr>
      <vt:lpstr>ClickAreaLookup</vt:lpstr>
      <vt:lpstr>ClickSetting</vt:lpstr>
      <vt:lpstr>DeltaPBudget</vt:lpstr>
      <vt:lpstr>ElementDefinitions</vt:lpstr>
      <vt:lpstr>FlowSplit</vt:lpstr>
      <vt:lpstr>ForceVelocity</vt:lpstr>
      <vt:lpstr>GasPressure</vt:lpstr>
      <vt:lpstr>NodePressures</vt:lpstr>
      <vt:lpstr>OilDensity</vt:lpstr>
      <vt:lpstr>ReservoirPressure</vt:lpstr>
      <vt:lpstr>ShaftPressure</vt:lpstr>
      <vt:lpstr>ShimStackCatalog</vt:lpstr>
      <vt:lpstr>ShimStackCode</vt:lpstr>
      <vt:lpstr>SolverResults</vt:lpstr>
      <vt:lpstr>SolverSettings</vt:lpstr>
      <vt:lpstr>Stroke</vt:lpstr>
      <vt:lpstr>Temperature</vt:lpstr>
      <vt:lpstr>TopologyMap</vt:lpstr>
      <vt:lpstr>TravelPosition</vt:lpstr>
      <vt:lpstr>Units</vt:lpstr>
      <vt:lpstr>UnsprungMass</vt:lpstr>
      <vt:lpstr>VelocityTarget</vt:lpstr>
      <vt:lpstr>ViscosityLookup</vt:lpstr>
      <vt:lpstr>WheelRate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2025-10-04T04:41:31Z</dcterms:modified>
</cp:coreProperties>
</file>