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4C20AF43-40AF-4E2A-987D-16E65DC72F8A}" xr6:coauthVersionLast="47" xr6:coauthVersionMax="47" xr10:uidLastSave="{00000000-0000-0000-0000-000000000000}"/>
  <bookViews>
    <workbookView xWindow="11430" yWindow="1410" windowWidth="25970" windowHeight="18390" tabRatio="615" firstSheet="2" activeTab="5"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state="hidden" r:id="rId13"/>
    <sheet name="SafetyB" sheetId="8" r:id="rId14"/>
    <sheet name="Endplate" sheetId="13" r:id="rId15"/>
    <sheet name="Wicket doors" sheetId="14" state="hidden"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7" l="1"/>
  <c r="B8" i="7"/>
  <c r="B9" i="7"/>
  <c r="B10" i="7"/>
  <c r="B11" i="7"/>
  <c r="B12" i="7"/>
  <c r="B13" i="7"/>
  <c r="B14" i="7"/>
  <c r="B15" i="7"/>
  <c r="B16" i="7"/>
  <c r="B6" i="7"/>
  <c r="C18" i="7"/>
  <c r="L55" i="2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Can only be standard or wind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<sst xmlns="http://schemas.openxmlformats.org/spreadsheetml/2006/main" count="2202" uniqueCount="603">
  <si>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</si>
  <si>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</si>
  <si>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</si>
  <si>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</si>
  <si>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</si>
  <si>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</si>
  <si>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</si>
  <si>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</si>
  <si>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</si>
  <si>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</si>
  <si>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</si>
  <si>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</si>
  <si>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</si>
  <si>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</si>
  <si>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</si>
  <si>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</si>
  <si>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</si>
  <si>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</si>
  <si>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</si>
  <si>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</si>
  <si>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</si>
  <si>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</si>
  <si>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</si>
  <si>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</si>
  <si>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</si>
  <si>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</si>
  <si>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</si>
  <si>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</si>
  <si>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</si>
  <si>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</si>
  <si>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</si>
  <si>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</si>
  <si>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</si>
  <si>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</si>
  <si>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</si>
  <si>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</si>
  <si>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</si>
  <si>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</si>
  <si>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</si>
  <si>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</si>
  <si>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</si>
  <si>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</si>
  <si>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</si>
  <si>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</si>
  <si>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</si>
  <si>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</si>
  <si>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</si>
  <si>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</si>
  <si>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</si>
  <si>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</si>
  <si>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</si>
  <si>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</si>
  <si>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</si>
  <si>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</si>
  <si>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</si>
  <si>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</si>
  <si>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</si>
  <si>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</si>
  <si>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</si>
  <si>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</si>
  <si>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</si>
  <si>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</si>
  <si>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</si>
  <si>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</si>
  <si>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</si>
  <si>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</si>
  <si>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</si>
  <si>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</si>
  <si>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</si>
  <si>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</si>
  <si>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</si>
  <si>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</si>
  <si>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</si>
  <si>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</si>
  <si>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</si>
  <si>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</si>
  <si>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</si>
  <si>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</si>
  <si>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</si>
  <si>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</si>
  <si>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</si>
  <si>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</si>
  <si>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</si>
  <si>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</si>
  <si>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</si>
  <si>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</si>
  <si>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</si>
  <si>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</si>
  <si>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</si>
  <si>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</si>
  <si>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</si>
  <si>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</si>
  <si>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</si>
  <si>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</si>
  <si>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</si>
  <si>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</si>
  <si>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</si>
  <si>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</si>
  <si>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</si>
  <si>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</si>
  <si>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</si>
  <si>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</si>
  <si>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</si>
  <si>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</si>
  <si>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</si>
  <si>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</si>
  <si>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</si>
  <si>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</si>
  <si>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</si>
  <si>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</si>
  <si>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</si>
  <si>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</si>
  <si>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</si>
  <si>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</si>
  <si>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</si>
  <si>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</si>
  <si>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</si>
  <si>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</si>
  <si>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</si>
  <si>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</si>
  <si>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</si>
  <si>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</si>
  <si>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</si>
  <si>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</si>
  <si>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</si>
  <si>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</si>
  <si>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</si>
  <si>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</si>
  <si>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</si>
  <si>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</si>
  <si>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</si>
  <si>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</si>
  <si>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</si>
  <si>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</si>
  <si>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</si>
  <si>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</si>
  <si>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</si>
  <si>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</si>
  <si>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</si>
  <si>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</si>
  <si>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</si>
  <si>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</si>
  <si>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</si>
  <si>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</si>
  <si>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</si>
  <si>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</si>
  <si>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</si>
  <si>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</si>
  <si>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</si>
  <si>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</si>
  <si>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</si>
  <si>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</si>
  <si>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</si>
  <si>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</si>
  <si>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</si>
  <si>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</si>
  <si>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</si>
  <si>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</si>
  <si>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</si>
  <si>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</si>
  <si>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</si>
  <si>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</si>
  <si>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</si>
  <si>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</si>
  <si>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</si>
  <si>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</si>
  <si>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</si>
  <si>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</si>
  <si>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</si>
  <si>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</si>
  <si>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</si>
  <si>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</si>
  <si>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</si>
  <si>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</si>
  <si>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</si>
  <si>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</si>
  <si>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</si>
  <si>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</si>
  <si>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</si>
  <si>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</si>
  <si>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</si>
  <si>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</si>
  <si>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</si>
  <si>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</si>
  <si>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</si>
  <si>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</si>
  <si>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</si>
  <si>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</si>
  <si>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</si>
  <si>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</si>
  <si>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</si>
  <si>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</si>
  <si>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</si>
  <si>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</si>
  <si>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</si>
  <si>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</si>
  <si>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</si>
  <si>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</si>
  <si>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</si>
  <si>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</si>
  <si>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</si>
  <si>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</si>
  <si>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</si>
  <si>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</si>
  <si>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</si>
  <si>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</si>
  <si>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</si>
  <si>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</si>
  <si>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</si>
  <si>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</si>
  <si>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</si>
  <si>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</si>
  <si>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</si>
  <si>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</si>
  <si>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</si>
  <si>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</si>
  <si>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</si>
  <si>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</si>
  <si>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</si>
  <si>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</si>
  <si>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</si>
  <si>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</si>
  <si>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</si>
  <si>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</si>
  <si>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</si>
  <si>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</si>
  <si>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</si>
  <si>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</si>
  <si>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</si>
  <si>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</si>
  <si>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</si>
  <si>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</si>
  <si>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</si>
  <si>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</si>
  <si>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</si>
  <si>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</si>
  <si>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</si>
  <si>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</si>
  <si>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</si>
  <si>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</si>
  <si>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</si>
  <si>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</si>
  <si>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</si>
  <si>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</si>
  <si>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</si>
  <si>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</si>
  <si>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</si>
  <si>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</si>
  <si>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</si>
  <si>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</si>
  <si>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</si>
  <si>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</si>
  <si>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</si>
  <si>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</si>
  <si>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</si>
  <si>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</si>
  <si>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</si>
  <si>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</si>
  <si>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</si>
  <si>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</si>
  <si>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</si>
  <si>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</si>
  <si>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</si>
  <si>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</si>
  <si>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</si>
  <si>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</si>
  <si>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</si>
  <si>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</si>
  <si>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</si>
  <si>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</si>
  <si>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</si>
  <si>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</si>
  <si>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</si>
  <si>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</si>
  <si>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</si>
  <si>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</si>
  <si>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</si>
  <si>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</si>
  <si>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</si>
  <si>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</si>
  <si>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</si>
  <si>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</si>
  <si>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</si>
  <si>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</si>
  <si>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</si>
  <si>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</si>
  <si>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</si>
  <si>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</si>
  <si>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</si>
  <si>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</si>
  <si>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</si>
  <si>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</si>
  <si>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</si>
  <si>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</si>
  <si>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</si>
  <si>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</si>
  <si>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</si>
  <si>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</si>
  <si>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</si>
  <si>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</si>
  <si>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</si>
  <si>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</si>
  <si>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</si>
  <si>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</si>
  <si>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</si>
  <si>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</si>
  <si>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</si>
  <si>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</si>
  <si>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</si>
  <si>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</si>
  <si>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</si>
  <si>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</si>
  <si>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</si>
  <si>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</si>
  <si>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</si>
  <si>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</si>
  <si>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</si>
  <si>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</si>
  <si>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</si>
  <si>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</si>
  <si>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</si>
  <si>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</si>
  <si>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</si>
  <si>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</si>
  <si>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</si>
  <si>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</si>
  <si>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</si>
  <si>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</si>
  <si>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</si>
  <si>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</si>
  <si>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</si>
  <si>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</si>
  <si>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</si>
  <si>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</si>
  <si>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</si>
  <si>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</si>
  <si>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</si>
  <si>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</si>
  <si>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</si>
  <si>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</si>
  <si>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</si>
  <si>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</si>
  <si>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</si>
  <si>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</si>
  <si>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</si>
  <si>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</si>
  <si>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</si>
  <si>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</si>
  <si>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</si>
  <si>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</si>
  <si>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</si>
  <si>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</si>
  <si>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</si>
  <si>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</si>
  <si>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</si>
  <si>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</si>
  <si>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</si>
  <si>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</si>
  <si>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</si>
  <si>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</si>
  <si>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</si>
  <si>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</si>
  <si>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</si>
  <si>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</si>
  <si>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</si>
  <si>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</si>
  <si>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</si>
  <si>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</si>
  <si>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</si>
  <si>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</si>
  <si>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</si>
  <si>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</si>
  <si>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</si>
  <si>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</si>
  <si>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</si>
  <si>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</si>
  <si>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</si>
  <si>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</si>
  <si>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</si>
  <si>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</si>
  <si>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</si>
  <si>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</si>
  <si>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</si>
  <si>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</si>
  <si>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</si>
  <si>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</si>
  <si>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</si>
  <si>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</si>
  <si>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</si>
  <si>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</si>
  <si>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</si>
  <si>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</si>
  <si>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</si>
  <si>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</si>
  <si>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</si>
  <si>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</si>
  <si>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</si>
  <si>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</si>
  <si>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</si>
  <si>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</si>
  <si>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</si>
  <si>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</si>
  <si>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</si>
  <si>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</si>
  <si>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</si>
  <si>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</si>
  <si>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</si>
  <si>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</si>
  <si>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</si>
  <si>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</si>
  <si>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</si>
  <si>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</si>
  <si>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</si>
  <si>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</si>
  <si>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</si>
  <si>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</si>
  <si>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</si>
  <si>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</si>
  <si>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</si>
  <si>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</si>
  <si>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</si>
  <si>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</si>
  <si>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</si>
  <si>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</si>
  <si>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</si>
  <si>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</si>
  <si>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</si>
  <si>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</si>
  <si>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</si>
  <si>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</si>
  <si>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</si>
  <si>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</si>
  <si>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</si>
  <si>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</si>
  <si>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</si>
  <si>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</si>
  <si>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</si>
  <si>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</si>
  <si>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</si>
  <si>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</si>
  <si>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</si>
  <si>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</si>
  <si>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</si>
  <si>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</si>
  <si>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</si>
  <si>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</si>
  <si>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</si>
  <si>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</si>
  <si>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</si>
  <si>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</si>
  <si>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</si>
  <si>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</si>
  <si>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</si>
  <si>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</si>
  <si>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</si>
  <si>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</si>
  <si>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</si>
  <si>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</si>
  <si>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</si>
  <si>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</si>
  <si>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</si>
  <si>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</si>
  <si>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</si>
  <si>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</si>
  <si>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</si>
  <si>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</si>
  <si>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</si>
  <si>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</si>
  <si>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</si>
  <si>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</si>
  <si>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</si>
  <si>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</si>
  <si>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</si>
  <si>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</si>
  <si>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</si>
  <si>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</si>
  <si>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</si>
  <si>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</si>
  <si>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</si>
  <si>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</si>
  <si>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</si>
  <si>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</si>
  <si>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</si>
  <si>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</si>
  <si>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</si>
  <si>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</si>
  <si>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</si>
  <si>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</si>
  <si>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</si>
  <si>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</si>
  <si>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</si>
  <si>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</si>
  <si>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</si>
  <si>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</si>
  <si>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</si>
  <si>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</si>
  <si>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</si>
  <si>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</si>
  <si>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</si>
  <si>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</si>
  <si>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</si>
  <si>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</si>
  <si>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</si>
  <si>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</si>
  <si>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</si>
  <si>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</si>
  <si>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</si>
  <si>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</si>
  <si>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</si>
  <si>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</si>
  <si>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</si>
  <si>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</si>
  <si>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</si>
  <si>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</si>
  <si>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</si>
  <si>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</si>
  <si>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</si>
  <si>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</si>
  <si>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</si>
  <si>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</si>
  <si>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</si>
  <si>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</si>
  <si>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</si>
  <si>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</si>
  <si>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</si>
  <si>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</si>
  <si>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</si>
  <si>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</si>
  <si>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</si>
  <si>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</si>
  <si>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</si>
  <si>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</si>
  <si>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</si>
  <si>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</si>
  <si>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</si>
  <si>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</si>
  <si>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</si>
  <si>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</si>
  <si>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</si>
  <si>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</si>
  <si>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</si>
  <si>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</si>
  <si>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</si>
  <si>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</si>
  <si>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</si>
  <si>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</si>
  <si>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</si>
  <si>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</si>
  <si>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</si>
  <si>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</si>
  <si>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</si>
  <si>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</si>
  <si>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</si>
  <si>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</si>
  <si>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</si>
  <si>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 xml:space="preserve">110mm 6/10 Solid </t>
  </si>
  <si>
    <t xml:space="preserve">110mm 8/10 Solid </t>
  </si>
  <si>
    <t xml:space="preserve">110mm 10/10 Solid </t>
  </si>
  <si>
    <t xml:space="preserve">110mm 12/10 Solid </t>
  </si>
  <si>
    <t>Murax</t>
  </si>
  <si>
    <t>NO</t>
  </si>
  <si>
    <t>110mm</t>
  </si>
  <si>
    <t xml:space="preserve">110mm 6/10 microperforated </t>
  </si>
  <si>
    <t xml:space="preserve">110mm 8/10 microperforated </t>
  </si>
  <si>
    <t xml:space="preserve">110mm 10/10 microperforated </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</si>
  <si>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</si>
  <si>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</si>
  <si>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</si>
  <si>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</si>
  <si>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</si>
  <si>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</si>
  <si>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</si>
  <si>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</si>
  <si>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</si>
  <si>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</si>
  <si>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</si>
  <si>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</si>
  <si>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</si>
  <si>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</si>
  <si>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</si>
  <si>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</si>
  <si>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</si>
  <si>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</si>
  <si>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</si>
  <si>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</si>
  <si>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</si>
  <si>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</si>
  <si>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</si>
  <si>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</si>
  <si>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</si>
  <si>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</si>
  <si>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</si>
  <si>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</si>
  <si>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</si>
  <si>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</si>
  <si>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</si>
  <si>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</si>
  <si>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</si>
  <si>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</si>
  <si>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110mm plastic if 60 guide</t>
  </si>
  <si>
    <t>110mm plastic if 80 guide</t>
  </si>
  <si>
    <t>with FTFM 80 wind</t>
  </si>
  <si>
    <t>for a pair of plates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</si>
</sst>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5" xfId="0" applyFont="1" applyFill="1" applyBorder="1" applyAlignment="1">
      <alignment horizontal="center" vertical="center" wrapText="1"/>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zoomScale="85" zoomScaleNormal="85" workbookViewId="0">
      <pane ySplit="1" topLeftCell="A2" activePane="bottomLeft" state="frozen"/>
      <selection pane="bottomLeft" activeCell="A6" sqref="A6"/>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1" t="s">
        <v>555</v>
      </c>
      <c r="B6">
        <f>C6*$C$18</f>
        <v>7.1090909090909102</v>
      </c>
      <c r="C6" s="129">
        <v>0.78200000000000003</v>
      </c>
      <c r="D6" s="128">
        <v>110</v>
      </c>
      <c r="E6" s="128">
        <v>112</v>
      </c>
      <c r="F6" s="128">
        <v>18</v>
      </c>
      <c r="G6" s="134">
        <v>20</v>
      </c>
      <c r="H6" s="128">
        <v>4500</v>
      </c>
      <c r="I6" s="5">
        <v>133</v>
      </c>
      <c r="K6" s="5">
        <v>0</v>
      </c>
      <c r="L6" t="e" vm="1">
        <v>#VALUE!</v>
      </c>
      <c r="M6" s="5" t="s">
        <v>25</v>
      </c>
      <c r="N6" s="5" t="s">
        <v>21</v>
      </c>
      <c r="O6" s="5" t="s">
        <v>22</v>
      </c>
      <c r="P6" s="52" t="s">
        <v>559</v>
      </c>
      <c r="Q6" s="5" t="s">
        <v>29</v>
      </c>
      <c r="R6" s="125" t="s">
        <v>561</v>
      </c>
    </row>
    <row r="7" spans="1:18" ht="40" customHeight="1" x14ac:dyDescent="0.35">
      <c r="A7" s="130" t="s">
        <v>556</v>
      </c>
      <c r="B7">
        <f t="shared" ref="B7:B16" si="0">C7*$C$18</f>
        <v>9.4181818181818198</v>
      </c>
      <c r="C7" s="132">
        <v>1.036</v>
      </c>
      <c r="D7" s="131">
        <v>110</v>
      </c>
      <c r="E7" s="131">
        <v>112</v>
      </c>
      <c r="F7" s="131">
        <v>18</v>
      </c>
      <c r="G7" s="135">
        <v>20</v>
      </c>
      <c r="H7" s="131">
        <v>6000</v>
      </c>
      <c r="I7" s="133">
        <v>133</v>
      </c>
      <c r="J7" s="133"/>
      <c r="K7" s="133">
        <v>0</v>
      </c>
      <c r="L7" t="e" vm="1">
        <v>#VALUE!</v>
      </c>
      <c r="M7" s="5" t="s">
        <v>25</v>
      </c>
      <c r="N7" s="5" t="s">
        <v>21</v>
      </c>
      <c r="O7" s="5" t="s">
        <v>22</v>
      </c>
      <c r="P7" s="52" t="s">
        <v>559</v>
      </c>
      <c r="Q7" s="5" t="s">
        <v>29</v>
      </c>
      <c r="R7" s="125" t="s">
        <v>561</v>
      </c>
    </row>
    <row r="8" spans="1:18" ht="40" customHeight="1" x14ac:dyDescent="0.35">
      <c r="A8" s="11" t="s">
        <v>557</v>
      </c>
      <c r="B8">
        <f t="shared" si="0"/>
        <v>11.772727272727273</v>
      </c>
      <c r="C8" s="129">
        <v>1.2949999999999999</v>
      </c>
      <c r="D8" s="128">
        <v>110</v>
      </c>
      <c r="E8" s="128">
        <v>112</v>
      </c>
      <c r="F8" s="128">
        <v>18</v>
      </c>
      <c r="G8" s="134">
        <v>20</v>
      </c>
      <c r="H8" s="128">
        <v>10000</v>
      </c>
      <c r="I8" s="5">
        <v>133</v>
      </c>
      <c r="K8" s="5">
        <v>0</v>
      </c>
      <c r="L8" t="e" vm="1">
        <v>#VALUE!</v>
      </c>
      <c r="M8" s="5" t="s">
        <v>25</v>
      </c>
      <c r="N8" s="5" t="s">
        <v>21</v>
      </c>
      <c r="O8" s="5" t="s">
        <v>22</v>
      </c>
      <c r="P8" s="52" t="s">
        <v>559</v>
      </c>
      <c r="Q8" s="5" t="s">
        <v>29</v>
      </c>
      <c r="R8" s="125" t="s">
        <v>561</v>
      </c>
    </row>
    <row r="9" spans="1:18" ht="40" customHeight="1" x14ac:dyDescent="0.35">
      <c r="A9" s="130" t="s">
        <v>558</v>
      </c>
      <c r="B9">
        <f t="shared" si="0"/>
        <v>14.127272727272729</v>
      </c>
      <c r="C9" s="132">
        <v>1.554</v>
      </c>
      <c r="D9" s="131">
        <v>110</v>
      </c>
      <c r="E9" s="131">
        <v>112</v>
      </c>
      <c r="F9" s="131">
        <v>18</v>
      </c>
      <c r="G9" s="135">
        <v>20</v>
      </c>
      <c r="H9" s="131">
        <v>13500</v>
      </c>
      <c r="I9" s="133">
        <v>133</v>
      </c>
      <c r="J9" s="133"/>
      <c r="K9" s="133">
        <v>0</v>
      </c>
      <c r="L9" t="e" vm="1">
        <v>#VALUE!</v>
      </c>
      <c r="M9" s="5" t="s">
        <v>25</v>
      </c>
      <c r="N9" s="5" t="s">
        <v>21</v>
      </c>
      <c r="O9" s="5" t="s">
        <v>22</v>
      </c>
      <c r="P9" s="52" t="s">
        <v>559</v>
      </c>
      <c r="Q9" s="5" t="s">
        <v>29</v>
      </c>
      <c r="R9" s="125" t="s">
        <v>561</v>
      </c>
    </row>
    <row r="10" spans="1:18" ht="40" customHeight="1" x14ac:dyDescent="0.35">
      <c r="A10" s="11" t="s">
        <v>555</v>
      </c>
      <c r="B10">
        <f t="shared" si="0"/>
        <v>7.1090909090909102</v>
      </c>
      <c r="C10" s="129">
        <v>0.78200000000000003</v>
      </c>
      <c r="D10" s="128">
        <v>110</v>
      </c>
      <c r="E10" s="128">
        <v>112</v>
      </c>
      <c r="F10" s="128">
        <v>18</v>
      </c>
      <c r="G10" s="134">
        <v>20</v>
      </c>
      <c r="H10" s="128">
        <v>4500</v>
      </c>
      <c r="I10" s="5">
        <v>133</v>
      </c>
      <c r="K10" s="5">
        <v>0</v>
      </c>
      <c r="L10" t="e" vm="2">
        <v>#VALUE!</v>
      </c>
      <c r="M10" s="5" t="s">
        <v>560</v>
      </c>
      <c r="N10" s="5" t="s">
        <v>21</v>
      </c>
      <c r="O10" s="5" t="s">
        <v>22</v>
      </c>
      <c r="P10" s="52" t="s">
        <v>559</v>
      </c>
      <c r="Q10" s="5" t="s">
        <v>29</v>
      </c>
      <c r="R10" s="125" t="s">
        <v>561</v>
      </c>
    </row>
    <row r="11" spans="1:18" ht="40" customHeight="1" x14ac:dyDescent="0.35">
      <c r="A11" s="130" t="s">
        <v>556</v>
      </c>
      <c r="B11">
        <f t="shared" si="0"/>
        <v>9.4181818181818198</v>
      </c>
      <c r="C11" s="132">
        <v>1.036</v>
      </c>
      <c r="D11" s="131">
        <v>110</v>
      </c>
      <c r="E11" s="131">
        <v>112</v>
      </c>
      <c r="F11" s="131">
        <v>18</v>
      </c>
      <c r="G11" s="135">
        <v>20</v>
      </c>
      <c r="H11" s="131">
        <v>6000</v>
      </c>
      <c r="I11" s="133">
        <v>133</v>
      </c>
      <c r="J11" s="133"/>
      <c r="K11" s="133">
        <v>0</v>
      </c>
      <c r="L11" t="e" vm="2">
        <v>#VALUE!</v>
      </c>
      <c r="M11" s="5" t="s">
        <v>560</v>
      </c>
      <c r="N11" s="5" t="s">
        <v>21</v>
      </c>
      <c r="O11" s="5" t="s">
        <v>22</v>
      </c>
      <c r="P11" s="52" t="s">
        <v>559</v>
      </c>
      <c r="Q11" s="5" t="s">
        <v>29</v>
      </c>
      <c r="R11" s="125" t="s">
        <v>561</v>
      </c>
    </row>
    <row r="12" spans="1:18" ht="40" customHeight="1" x14ac:dyDescent="0.35">
      <c r="A12" s="11" t="s">
        <v>557</v>
      </c>
      <c r="B12">
        <f t="shared" si="0"/>
        <v>11.772727272727273</v>
      </c>
      <c r="C12" s="129">
        <v>1.2949999999999999</v>
      </c>
      <c r="D12" s="128">
        <v>110</v>
      </c>
      <c r="E12" s="128">
        <v>112</v>
      </c>
      <c r="F12" s="128">
        <v>18</v>
      </c>
      <c r="G12" s="134">
        <v>20</v>
      </c>
      <c r="H12" s="128">
        <v>10000</v>
      </c>
      <c r="I12" s="5">
        <v>133</v>
      </c>
      <c r="K12" s="5">
        <v>0</v>
      </c>
      <c r="L12" t="e" vm="2">
        <v>#VALUE!</v>
      </c>
      <c r="M12" s="5" t="s">
        <v>560</v>
      </c>
      <c r="N12" s="5" t="s">
        <v>21</v>
      </c>
      <c r="O12" s="5" t="s">
        <v>22</v>
      </c>
      <c r="P12" s="52" t="s">
        <v>559</v>
      </c>
      <c r="Q12" s="5" t="s">
        <v>29</v>
      </c>
      <c r="R12" s="125" t="s">
        <v>561</v>
      </c>
    </row>
    <row r="13" spans="1:18" ht="40" customHeight="1" x14ac:dyDescent="0.35">
      <c r="A13" s="130" t="s">
        <v>558</v>
      </c>
      <c r="B13">
        <f t="shared" si="0"/>
        <v>14.127272727272729</v>
      </c>
      <c r="C13" s="132">
        <v>1.554</v>
      </c>
      <c r="D13" s="131">
        <v>110</v>
      </c>
      <c r="E13" s="131">
        <v>112</v>
      </c>
      <c r="F13" s="131">
        <v>18</v>
      </c>
      <c r="G13" s="135">
        <v>20</v>
      </c>
      <c r="H13" s="131">
        <v>13500</v>
      </c>
      <c r="I13" s="133">
        <v>133</v>
      </c>
      <c r="J13" s="133"/>
      <c r="K13" s="133">
        <v>0</v>
      </c>
      <c r="L13" t="e" vm="2">
        <v>#VALUE!</v>
      </c>
      <c r="M13" s="5" t="s">
        <v>560</v>
      </c>
      <c r="N13" s="5" t="s">
        <v>21</v>
      </c>
      <c r="O13" s="5" t="s">
        <v>22</v>
      </c>
      <c r="P13" s="52" t="s">
        <v>559</v>
      </c>
      <c r="Q13" s="5" t="s">
        <v>29</v>
      </c>
      <c r="R13" s="125" t="s">
        <v>561</v>
      </c>
    </row>
    <row r="14" spans="1:18" ht="40" customHeight="1" x14ac:dyDescent="0.35">
      <c r="A14" s="155" t="s">
        <v>562</v>
      </c>
      <c r="B14">
        <f t="shared" si="0"/>
        <v>5.5909090909090917</v>
      </c>
      <c r="C14" s="157">
        <v>0.61499999999999999</v>
      </c>
      <c r="D14" s="156">
        <v>110</v>
      </c>
      <c r="E14" s="156">
        <v>112</v>
      </c>
      <c r="F14" s="156">
        <v>18</v>
      </c>
      <c r="G14" s="158">
        <v>20</v>
      </c>
      <c r="H14" s="156">
        <v>4500</v>
      </c>
      <c r="I14" s="152">
        <v>133</v>
      </c>
      <c r="J14" s="152"/>
      <c r="K14" s="152">
        <v>33</v>
      </c>
      <c r="L14" t="e" vm="3">
        <v>#VALUE!</v>
      </c>
      <c r="M14" s="5" t="s">
        <v>560</v>
      </c>
      <c r="N14" s="5" t="s">
        <v>21</v>
      </c>
      <c r="O14" s="5" t="s">
        <v>22</v>
      </c>
      <c r="P14" s="52" t="s">
        <v>559</v>
      </c>
      <c r="Q14" s="5" t="s">
        <v>29</v>
      </c>
      <c r="R14" s="125" t="s">
        <v>561</v>
      </c>
    </row>
    <row r="15" spans="1:18" ht="40" customHeight="1" x14ac:dyDescent="0.35">
      <c r="A15" s="159" t="s">
        <v>563</v>
      </c>
      <c r="B15">
        <f t="shared" si="0"/>
        <v>7.4</v>
      </c>
      <c r="C15" s="132">
        <v>0.81399999999999995</v>
      </c>
      <c r="D15" s="160">
        <v>110</v>
      </c>
      <c r="E15" s="160">
        <v>112</v>
      </c>
      <c r="F15" s="160">
        <v>18</v>
      </c>
      <c r="G15" s="161">
        <v>20</v>
      </c>
      <c r="H15" s="160">
        <v>6000</v>
      </c>
      <c r="I15" s="147">
        <v>133</v>
      </c>
      <c r="J15" s="147"/>
      <c r="K15" s="147">
        <v>33</v>
      </c>
      <c r="L15" t="e" vm="3">
        <v>#VALUE!</v>
      </c>
      <c r="M15" s="5" t="s">
        <v>560</v>
      </c>
      <c r="N15" s="5" t="s">
        <v>21</v>
      </c>
      <c r="O15" s="5" t="s">
        <v>22</v>
      </c>
      <c r="P15" s="52" t="s">
        <v>559</v>
      </c>
      <c r="Q15" s="5" t="s">
        <v>29</v>
      </c>
      <c r="R15" s="125" t="s">
        <v>561</v>
      </c>
    </row>
    <row r="16" spans="1:18" ht="40" customHeight="1" x14ac:dyDescent="0.35">
      <c r="A16" s="155" t="s">
        <v>564</v>
      </c>
      <c r="B16">
        <f t="shared" si="0"/>
        <v>9.2545454545454557</v>
      </c>
      <c r="C16" s="157">
        <v>1.018</v>
      </c>
      <c r="D16" s="156">
        <v>110</v>
      </c>
      <c r="E16" s="156">
        <v>112</v>
      </c>
      <c r="F16" s="156">
        <v>18</v>
      </c>
      <c r="G16" s="158">
        <v>20</v>
      </c>
      <c r="H16" s="156">
        <v>1200</v>
      </c>
      <c r="I16" s="152">
        <v>133</v>
      </c>
      <c r="J16" s="152"/>
      <c r="K16" s="152">
        <v>33</v>
      </c>
      <c r="L16" t="e" vm="3">
        <v>#VALUE!</v>
      </c>
      <c r="M16" s="5" t="s">
        <v>560</v>
      </c>
      <c r="N16" s="5" t="s">
        <v>21</v>
      </c>
      <c r="O16" s="5" t="s">
        <v>22</v>
      </c>
      <c r="P16" s="52" t="s">
        <v>559</v>
      </c>
      <c r="Q16" s="5" t="s">
        <v>29</v>
      </c>
      <c r="R16" s="125" t="s">
        <v>561</v>
      </c>
    </row>
    <row r="17" spans="3:3" ht="40" customHeight="1" x14ac:dyDescent="0.35"/>
    <row r="18" spans="3:3" ht="40" customHeight="1" x14ac:dyDescent="0.35">
      <c r="C18">
        <f>1000/110</f>
        <v>9.0909090909090917</v>
      </c>
    </row>
    <row r="19" spans="3:3" ht="40" customHeight="1" x14ac:dyDescent="0.35"/>
    <row r="20" spans="3:3" ht="40" customHeight="1" x14ac:dyDescent="0.35"/>
    <row r="21" spans="3:3" ht="40" customHeight="1" x14ac:dyDescent="0.35"/>
    <row r="22" spans="3:3" ht="40" customHeight="1" x14ac:dyDescent="0.35"/>
    <row r="23" spans="3:3" ht="40" customHeight="1" x14ac:dyDescent="0.35"/>
    <row r="24" spans="3:3" ht="40" customHeight="1" x14ac:dyDescent="0.35"/>
    <row r="25" spans="3:3" ht="40" customHeight="1" x14ac:dyDescent="0.35"/>
    <row r="26" spans="3:3" ht="40" customHeight="1" x14ac:dyDescent="0.35"/>
    <row r="27" spans="3:3" ht="40" customHeight="1" x14ac:dyDescent="0.35"/>
    <row r="28" spans="3:3" ht="40" customHeight="1" x14ac:dyDescent="0.35"/>
    <row r="29" spans="3:3" ht="40" customHeight="1" x14ac:dyDescent="0.35"/>
    <row r="30" spans="3:3" ht="40" customHeight="1" x14ac:dyDescent="0.35"/>
    <row r="31" spans="3:3" ht="40" customHeight="1" x14ac:dyDescent="0.35"/>
    <row r="32" spans="3:3"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workbookViewId="0">
      <selection activeCell="H13" sqref="H13"/>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4" t="s">
        <v>137</v>
      </c>
      <c r="E1" s="121" t="s">
        <v>509</v>
      </c>
      <c r="F1" s="22" t="s">
        <v>510</v>
      </c>
      <c r="G1" s="126" t="s">
        <v>511</v>
      </c>
      <c r="H1" s="136" t="s">
        <v>565</v>
      </c>
      <c r="I1" s="127" t="s">
        <v>512</v>
      </c>
      <c r="J1" s="22" t="s">
        <v>518</v>
      </c>
      <c r="K1" s="22" t="s">
        <v>514</v>
      </c>
      <c r="L1" s="22" t="s">
        <v>513</v>
      </c>
      <c r="M1" s="22" t="s">
        <v>515</v>
      </c>
      <c r="N1" s="22" t="s">
        <v>516</v>
      </c>
      <c r="O1" s="22" t="s">
        <v>517</v>
      </c>
      <c r="P1" s="124" t="s">
        <v>534</v>
      </c>
    </row>
    <row r="2" spans="1:16" x14ac:dyDescent="0.35">
      <c r="C2" s="5"/>
      <c r="D2" s="74"/>
      <c r="H2" s="137"/>
    </row>
    <row r="3" spans="1:16" ht="30" customHeight="1" x14ac:dyDescent="0.35">
      <c r="A3" s="83" t="s">
        <v>138</v>
      </c>
      <c r="B3" s="21">
        <v>3.2</v>
      </c>
      <c r="C3" s="5">
        <v>65</v>
      </c>
      <c r="D3" s="74">
        <v>50</v>
      </c>
      <c r="E3" s="5" t="s">
        <v>25</v>
      </c>
      <c r="F3" s="5" t="s">
        <v>29</v>
      </c>
      <c r="G3" s="5" t="s">
        <v>29</v>
      </c>
      <c r="H3" s="137"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7" t="s">
        <v>29</v>
      </c>
      <c r="I4" s="5" t="s">
        <v>29</v>
      </c>
      <c r="J4" s="5" t="s">
        <v>29</v>
      </c>
      <c r="K4" s="5" t="s">
        <v>29</v>
      </c>
      <c r="L4" s="5" t="s">
        <v>29</v>
      </c>
      <c r="M4" s="5" t="s">
        <v>29</v>
      </c>
      <c r="N4" s="5" t="s">
        <v>29</v>
      </c>
      <c r="O4" s="5" t="s">
        <v>29</v>
      </c>
      <c r="P4" s="5" t="s">
        <v>535</v>
      </c>
    </row>
    <row r="5" spans="1:16" x14ac:dyDescent="0.35">
      <c r="A5" s="143" t="s">
        <v>566</v>
      </c>
      <c r="B5" s="163">
        <v>2.8730000000000002</v>
      </c>
      <c r="C5" s="133">
        <v>125</v>
      </c>
      <c r="D5" s="133">
        <v>80</v>
      </c>
      <c r="E5" s="133" t="s">
        <v>29</v>
      </c>
      <c r="F5" s="133" t="s">
        <v>29</v>
      </c>
      <c r="G5" s="133" t="s">
        <v>29</v>
      </c>
      <c r="H5" s="137" t="s">
        <v>25</v>
      </c>
      <c r="I5" s="133" t="s">
        <v>29</v>
      </c>
      <c r="J5" s="133" t="s">
        <v>29</v>
      </c>
      <c r="K5" s="133" t="s">
        <v>29</v>
      </c>
      <c r="L5" s="133" t="s">
        <v>29</v>
      </c>
      <c r="M5" s="133" t="s">
        <v>29</v>
      </c>
      <c r="N5" s="133" t="s">
        <v>29</v>
      </c>
      <c r="O5" s="133" t="s">
        <v>29</v>
      </c>
      <c r="P5" s="143" t="s">
        <v>560</v>
      </c>
    </row>
    <row r="6" spans="1:16" x14ac:dyDescent="0.35">
      <c r="A6" s="143" t="s">
        <v>568</v>
      </c>
      <c r="B6" s="163">
        <f>B5+1.539</f>
        <v>4.4119999999999999</v>
      </c>
      <c r="C6" s="133">
        <v>125</v>
      </c>
      <c r="D6" s="133">
        <v>80</v>
      </c>
      <c r="E6" s="133" t="s">
        <v>29</v>
      </c>
      <c r="F6" s="133" t="s">
        <v>29</v>
      </c>
      <c r="G6" s="133" t="s">
        <v>29</v>
      </c>
      <c r="H6" s="137" t="s">
        <v>25</v>
      </c>
      <c r="I6" s="133" t="s">
        <v>29</v>
      </c>
      <c r="J6" s="133" t="s">
        <v>29</v>
      </c>
      <c r="K6" s="133" t="s">
        <v>29</v>
      </c>
      <c r="L6" s="133" t="s">
        <v>29</v>
      </c>
      <c r="M6" s="133" t="s">
        <v>29</v>
      </c>
      <c r="N6" s="133" t="s">
        <v>29</v>
      </c>
      <c r="O6" s="133" t="s">
        <v>29</v>
      </c>
      <c r="P6" s="143" t="s">
        <v>560</v>
      </c>
    </row>
    <row r="7" spans="1:16" ht="15" thickBot="1" x14ac:dyDescent="0.4">
      <c r="A7" s="143" t="s">
        <v>567</v>
      </c>
      <c r="B7" s="163">
        <f>B5+2*1.539</f>
        <v>5.9510000000000005</v>
      </c>
      <c r="C7" s="133">
        <v>125</v>
      </c>
      <c r="D7" s="133">
        <v>80</v>
      </c>
      <c r="E7" s="133" t="s">
        <v>29</v>
      </c>
      <c r="F7" s="133" t="s">
        <v>29</v>
      </c>
      <c r="G7" s="133" t="s">
        <v>29</v>
      </c>
      <c r="H7" s="138" t="s">
        <v>25</v>
      </c>
      <c r="I7" s="133" t="s">
        <v>29</v>
      </c>
      <c r="J7" s="133" t="s">
        <v>29</v>
      </c>
      <c r="K7" s="133" t="s">
        <v>29</v>
      </c>
      <c r="L7" s="133" t="s">
        <v>29</v>
      </c>
      <c r="M7" s="133" t="s">
        <v>29</v>
      </c>
      <c r="N7" s="133" t="s">
        <v>29</v>
      </c>
      <c r="O7" s="133" t="s">
        <v>29</v>
      </c>
      <c r="P7" s="143" t="s">
        <v>29</v>
      </c>
    </row>
    <row r="8" spans="1:16" x14ac:dyDescent="0.35">
      <c r="D8" s="153"/>
    </row>
    <row r="9" spans="1:16" x14ac:dyDescent="0.35">
      <c r="D9" s="153"/>
    </row>
    <row r="10" spans="1:16" x14ac:dyDescent="0.35">
      <c r="D10" s="153"/>
    </row>
    <row r="11" spans="1:16" x14ac:dyDescent="0.35">
      <c r="D11" s="153"/>
    </row>
    <row r="12" spans="1:16" x14ac:dyDescent="0.35">
      <c r="D12" s="153"/>
    </row>
    <row r="13" spans="1:16" x14ac:dyDescent="0.35">
      <c r="D13" s="153"/>
    </row>
    <row r="14" spans="1:16" x14ac:dyDescent="0.35">
      <c r="D14" s="153"/>
    </row>
    <row r="15" spans="1:16" x14ac:dyDescent="0.35">
      <c r="D15" s="153"/>
    </row>
    <row r="16" spans="1:16" x14ac:dyDescent="0.35">
      <c r="D16" s="162"/>
    </row>
    <row r="17" spans="4:4" x14ac:dyDescent="0.35">
      <c r="D17" s="153"/>
    </row>
    <row r="18" spans="4:4" x14ac:dyDescent="0.35">
      <c r="D18" s="162"/>
    </row>
    <row r="38" spans="4:4" x14ac:dyDescent="0.35">
      <c r="D38" s="153"/>
    </row>
    <row r="39" spans="4:4" x14ac:dyDescent="0.35">
      <c r="D39" s="162"/>
    </row>
    <row r="40" spans="4:4" x14ac:dyDescent="0.35">
      <c r="D40" s="153"/>
    </row>
    <row r="41" spans="4:4" x14ac:dyDescent="0.35">
      <c r="D41" s="16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tabSelected="1" workbookViewId="0">
      <selection activeCell="J17" sqref="J17"/>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3" t="s">
        <v>599</v>
      </c>
      <c r="C6" s="143" t="s">
        <v>561</v>
      </c>
      <c r="D6" s="143" t="s">
        <v>126</v>
      </c>
      <c r="E6" s="133">
        <v>2.4E-2</v>
      </c>
      <c r="F6" s="133">
        <v>12</v>
      </c>
      <c r="G6" s="133">
        <v>8</v>
      </c>
      <c r="H6" t="s">
        <v>15</v>
      </c>
      <c r="I6" s="148"/>
      <c r="J6" s="148" t="s">
        <v>598</v>
      </c>
      <c r="K6" s="148"/>
      <c r="L6" s="148"/>
    </row>
    <row r="7" spans="2:12" x14ac:dyDescent="0.35">
      <c r="B7" s="143" t="s">
        <v>600</v>
      </c>
      <c r="C7" s="143" t="s">
        <v>561</v>
      </c>
      <c r="D7" s="143" t="s">
        <v>126</v>
      </c>
      <c r="E7" s="133">
        <v>2.4E-2</v>
      </c>
      <c r="F7" s="133">
        <v>12</v>
      </c>
      <c r="G7" s="133">
        <v>13</v>
      </c>
      <c r="H7" t="s">
        <v>15</v>
      </c>
      <c r="I7" s="148"/>
      <c r="J7" s="148" t="s">
        <v>598</v>
      </c>
      <c r="K7" s="148"/>
      <c r="L7" s="148"/>
    </row>
    <row r="8" spans="2:12" x14ac:dyDescent="0.35">
      <c r="B8" s="143" t="s">
        <v>569</v>
      </c>
      <c r="C8" s="143" t="s">
        <v>561</v>
      </c>
      <c r="D8" s="143" t="s">
        <v>129</v>
      </c>
      <c r="E8" s="133">
        <v>0.151</v>
      </c>
      <c r="F8" s="133">
        <v>6</v>
      </c>
      <c r="G8" s="133">
        <v>6</v>
      </c>
      <c r="H8" s="143" t="s">
        <v>15</v>
      </c>
      <c r="I8" s="148"/>
      <c r="J8" s="148" t="s">
        <v>601</v>
      </c>
      <c r="K8" s="148"/>
      <c r="L8" s="148"/>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E28" sqref="E28"/>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3" t="s">
        <v>570</v>
      </c>
      <c r="B18" s="143" t="str">
        <f>A18</f>
        <v>FTFM 40</v>
      </c>
      <c r="C18" s="133" t="s">
        <v>29</v>
      </c>
      <c r="D18" s="133">
        <v>40</v>
      </c>
      <c r="E18" s="133">
        <v>0</v>
      </c>
      <c r="F18" s="133" t="s">
        <v>21</v>
      </c>
      <c r="G18" s="133"/>
      <c r="H18" s="133"/>
      <c r="I18" s="133" t="s">
        <v>561</v>
      </c>
    </row>
    <row r="20" spans="1:9" x14ac:dyDescent="0.35">
      <c r="A20" s="143" t="s">
        <v>573</v>
      </c>
      <c r="B20" s="143" t="str">
        <f>A20</f>
        <v>FTFM 60</v>
      </c>
      <c r="C20" s="133" t="s">
        <v>29</v>
      </c>
      <c r="D20" s="133">
        <v>60</v>
      </c>
      <c r="E20" s="133">
        <v>49.5</v>
      </c>
      <c r="F20" s="133" t="s">
        <v>21</v>
      </c>
      <c r="G20" s="133"/>
      <c r="H20" s="133"/>
      <c r="I20" s="133" t="s">
        <v>561</v>
      </c>
    </row>
    <row r="21" spans="1:9" x14ac:dyDescent="0.35">
      <c r="A21" s="143" t="s">
        <v>571</v>
      </c>
      <c r="B21" s="143" t="str">
        <f>A21</f>
        <v>FTFM 80</v>
      </c>
      <c r="C21" s="133" t="s">
        <v>29</v>
      </c>
      <c r="D21" s="133">
        <v>80</v>
      </c>
      <c r="E21" s="133">
        <v>64.5</v>
      </c>
      <c r="F21" s="133" t="s">
        <v>21</v>
      </c>
      <c r="G21" s="133"/>
      <c r="H21" s="133"/>
      <c r="I21" s="133" t="s">
        <v>561</v>
      </c>
    </row>
    <row r="23" spans="1:9" x14ac:dyDescent="0.35">
      <c r="A23" s="143" t="s">
        <v>572</v>
      </c>
      <c r="B23" s="143" t="str">
        <f>A23</f>
        <v>FTFM 80 Wind</v>
      </c>
      <c r="C23" s="133" t="s">
        <v>25</v>
      </c>
      <c r="D23" s="133">
        <v>80</v>
      </c>
      <c r="E23" s="133">
        <f>D23-Endlock!$F$8</f>
        <v>74</v>
      </c>
      <c r="F23" s="133" t="s">
        <v>21</v>
      </c>
      <c r="G23" s="133"/>
      <c r="H23" s="133"/>
      <c r="I23" s="133" t="s">
        <v>561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1" t="s">
        <v>574</v>
      </c>
      <c r="B14" s="139" t="s">
        <v>170</v>
      </c>
      <c r="C14" s="131" t="s">
        <v>578</v>
      </c>
      <c r="D14" s="131">
        <v>133</v>
      </c>
      <c r="E14" s="131">
        <v>2.5</v>
      </c>
      <c r="F14" s="131">
        <f>D14-(2*E14)</f>
        <v>128</v>
      </c>
      <c r="G14" s="131">
        <v>240000</v>
      </c>
      <c r="H14" s="139">
        <v>7850</v>
      </c>
    </row>
    <row r="15" spans="1:8" x14ac:dyDescent="0.35">
      <c r="A15" s="131" t="s">
        <v>575</v>
      </c>
      <c r="B15" s="139" t="s">
        <v>170</v>
      </c>
      <c r="C15" s="131" t="s">
        <v>579</v>
      </c>
      <c r="D15" s="131">
        <v>133</v>
      </c>
      <c r="E15" s="131">
        <v>3</v>
      </c>
      <c r="F15" s="131">
        <f t="shared" ref="F15:F16" si="7">D15-(2*E15)</f>
        <v>127</v>
      </c>
      <c r="G15" s="131">
        <v>240000</v>
      </c>
      <c r="H15" s="139">
        <v>7850</v>
      </c>
    </row>
    <row r="16" spans="1:8" x14ac:dyDescent="0.35">
      <c r="A16" s="131" t="s">
        <v>576</v>
      </c>
      <c r="B16" s="139" t="s">
        <v>170</v>
      </c>
      <c r="C16" s="131" t="s">
        <v>580</v>
      </c>
      <c r="D16" s="131">
        <v>168</v>
      </c>
      <c r="E16" s="131">
        <v>3</v>
      </c>
      <c r="F16" s="131">
        <f t="shared" si="7"/>
        <v>162</v>
      </c>
      <c r="G16" s="131">
        <v>240000</v>
      </c>
      <c r="H16" s="139">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44" activePane="bottomLeft" state="frozen"/>
      <selection pane="bottomLeft" activeCell="G78" sqref="G78"/>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3" t="s">
        <v>578</v>
      </c>
      <c r="B54" s="141" t="s">
        <v>574</v>
      </c>
      <c r="C54" s="133">
        <v>128</v>
      </c>
      <c r="D54" s="142">
        <f t="shared" si="6"/>
        <v>-1</v>
      </c>
      <c r="E54" s="133">
        <v>126</v>
      </c>
      <c r="F54" s="133">
        <v>5</v>
      </c>
      <c r="G54" s="133">
        <v>35.5</v>
      </c>
      <c r="H54" s="143"/>
      <c r="I54" s="143"/>
      <c r="J54" s="143"/>
      <c r="K54" s="143"/>
      <c r="L54" s="143">
        <f t="shared" si="1"/>
        <v>111.52653920243766</v>
      </c>
      <c r="M54" s="143"/>
      <c r="N54" s="143">
        <f t="shared" si="2"/>
        <v>4.3908086300172311</v>
      </c>
    </row>
    <row r="55" spans="1:14" x14ac:dyDescent="0.35">
      <c r="A55" s="133" t="s">
        <v>578</v>
      </c>
      <c r="B55" s="141" t="s">
        <v>574</v>
      </c>
      <c r="C55" s="133">
        <v>128</v>
      </c>
      <c r="D55" s="142">
        <f t="shared" si="6"/>
        <v>-1</v>
      </c>
      <c r="E55" s="133">
        <v>126</v>
      </c>
      <c r="F55" s="133">
        <v>5</v>
      </c>
      <c r="G55" s="133">
        <v>45.5</v>
      </c>
      <c r="H55" s="143"/>
      <c r="I55" s="143"/>
      <c r="J55" s="143"/>
      <c r="K55" s="143"/>
      <c r="L55" s="143">
        <f t="shared" si="1"/>
        <v>142.94246573833559</v>
      </c>
      <c r="M55" s="143"/>
      <c r="N55" s="143">
        <f t="shared" si="2"/>
        <v>5.6276561314305349</v>
      </c>
    </row>
    <row r="56" spans="1:14" x14ac:dyDescent="0.35">
      <c r="A56" s="133" t="s">
        <v>579</v>
      </c>
      <c r="B56" s="141" t="s">
        <v>581</v>
      </c>
      <c r="C56" s="133">
        <v>127</v>
      </c>
      <c r="D56" s="142">
        <f t="shared" si="6"/>
        <v>-0.5</v>
      </c>
      <c r="E56" s="133">
        <v>126</v>
      </c>
      <c r="F56" s="133">
        <v>5</v>
      </c>
      <c r="G56" s="133">
        <v>35.5</v>
      </c>
      <c r="H56" s="143"/>
      <c r="I56" s="143"/>
      <c r="J56" s="143"/>
      <c r="K56" s="143"/>
      <c r="L56" s="143">
        <f t="shared" si="1"/>
        <v>111.52653920243766</v>
      </c>
      <c r="M56" s="143"/>
      <c r="N56" s="143">
        <f t="shared" si="2"/>
        <v>4.3908086300172311</v>
      </c>
    </row>
    <row r="57" spans="1:14" x14ac:dyDescent="0.35">
      <c r="A57" s="133" t="s">
        <v>579</v>
      </c>
      <c r="B57" s="141" t="s">
        <v>581</v>
      </c>
      <c r="C57" s="133">
        <v>127</v>
      </c>
      <c r="D57" s="142">
        <f t="shared" si="6"/>
        <v>-0.5</v>
      </c>
      <c r="E57" s="133">
        <v>126</v>
      </c>
      <c r="F57" s="133">
        <v>5</v>
      </c>
      <c r="G57" s="133">
        <v>45.5</v>
      </c>
      <c r="H57" s="143"/>
      <c r="I57" s="143"/>
      <c r="J57" s="143"/>
      <c r="K57" s="143"/>
      <c r="L57" s="143">
        <f t="shared" si="1"/>
        <v>142.94246573833559</v>
      </c>
      <c r="M57" s="143"/>
      <c r="N57" s="143">
        <f t="shared" si="2"/>
        <v>5.6276561314305349</v>
      </c>
    </row>
    <row r="58" spans="1:14" x14ac:dyDescent="0.35">
      <c r="A58" s="133" t="s">
        <v>580</v>
      </c>
      <c r="B58" s="141" t="s">
        <v>582</v>
      </c>
      <c r="C58" s="133">
        <v>162</v>
      </c>
      <c r="D58" s="142">
        <f t="shared" si="6"/>
        <v>-0.5</v>
      </c>
      <c r="E58" s="133">
        <v>161</v>
      </c>
      <c r="F58" s="133">
        <v>8</v>
      </c>
      <c r="G58" s="133">
        <v>35.5</v>
      </c>
      <c r="H58" s="143"/>
      <c r="I58" s="143"/>
      <c r="J58" s="143"/>
      <c r="K58" s="143"/>
      <c r="L58" s="143">
        <f t="shared" si="1"/>
        <v>111.52653920243766</v>
      </c>
      <c r="M58" s="143"/>
      <c r="N58" s="143">
        <f t="shared" si="2"/>
        <v>4.3908086300172311</v>
      </c>
    </row>
    <row r="59" spans="1:14" x14ac:dyDescent="0.35">
      <c r="A59" s="133" t="s">
        <v>580</v>
      </c>
      <c r="B59" s="141" t="s">
        <v>582</v>
      </c>
      <c r="C59" s="133">
        <v>162</v>
      </c>
      <c r="D59" s="142">
        <f t="shared" si="6"/>
        <v>-0.5</v>
      </c>
      <c r="E59" s="133">
        <v>161</v>
      </c>
      <c r="F59" s="133">
        <v>8</v>
      </c>
      <c r="G59" s="133">
        <v>45.5</v>
      </c>
      <c r="H59" s="143"/>
      <c r="I59" s="143"/>
      <c r="J59" s="143"/>
      <c r="K59" s="143"/>
      <c r="L59" s="143">
        <f t="shared" si="1"/>
        <v>142.94246573833559</v>
      </c>
      <c r="M59" s="143"/>
      <c r="N59" s="143">
        <f t="shared" si="2"/>
        <v>5.6276561314305349</v>
      </c>
    </row>
    <row r="62" spans="1:14" x14ac:dyDescent="0.35">
      <c r="B62" s="140"/>
    </row>
    <row r="63" spans="1:14" x14ac:dyDescent="0.35">
      <c r="B63" s="140"/>
    </row>
    <row r="64" spans="1:14" x14ac:dyDescent="0.35">
      <c r="B64" s="140"/>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583</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zoomScale="70" zoomScaleNormal="70" workbookViewId="0">
      <pane ySplit="1" topLeftCell="A3" activePane="bottomLeft" state="frozen"/>
      <selection pane="bottomLeft" activeCell="F3" sqref="F3"/>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6" t="s">
        <v>588</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4" t="s">
        <v>577</v>
      </c>
      <c r="B13" s="144" t="s">
        <v>226</v>
      </c>
      <c r="C13" s="141">
        <v>0.01</v>
      </c>
      <c r="D13" s="141">
        <v>150</v>
      </c>
      <c r="E13" s="141" t="s">
        <v>127</v>
      </c>
      <c r="F13" s="141">
        <v>8</v>
      </c>
      <c r="G13" s="141">
        <v>230</v>
      </c>
      <c r="H13" s="141" t="s">
        <v>215</v>
      </c>
      <c r="I13" s="141">
        <v>69</v>
      </c>
      <c r="J13" s="141"/>
      <c r="K13" s="141">
        <v>80</v>
      </c>
      <c r="L13" s="141"/>
      <c r="M13" s="141" t="s">
        <v>25</v>
      </c>
      <c r="N13" s="141" t="s">
        <v>25</v>
      </c>
      <c r="O13" s="133">
        <v>17</v>
      </c>
      <c r="P13" s="141"/>
      <c r="Q13" s="53">
        <v>12</v>
      </c>
      <c r="R13" s="133">
        <v>500</v>
      </c>
      <c r="S13" s="133"/>
      <c r="T13" s="133" t="e" vm="4">
        <v>#VALUE!</v>
      </c>
      <c r="U13" s="145"/>
      <c r="V13" s="143"/>
    </row>
    <row r="14" spans="1:22" ht="40" customHeight="1" x14ac:dyDescent="0.35">
      <c r="A14" s="144" t="s">
        <v>584</v>
      </c>
      <c r="B14" s="144" t="s">
        <v>226</v>
      </c>
      <c r="C14" s="141">
        <v>150.01</v>
      </c>
      <c r="D14" s="141">
        <v>200</v>
      </c>
      <c r="E14" s="141" t="s">
        <v>127</v>
      </c>
      <c r="F14" s="141">
        <v>8</v>
      </c>
      <c r="G14" s="141">
        <v>230</v>
      </c>
      <c r="H14" s="141" t="s">
        <v>215</v>
      </c>
      <c r="I14" s="141">
        <v>69</v>
      </c>
      <c r="J14" s="141"/>
      <c r="K14" s="141">
        <v>80</v>
      </c>
      <c r="L14" s="141"/>
      <c r="M14" s="141" t="s">
        <v>25</v>
      </c>
      <c r="N14" s="141" t="s">
        <v>25</v>
      </c>
      <c r="O14" s="133">
        <v>17</v>
      </c>
      <c r="P14" s="141"/>
      <c r="Q14" s="53">
        <v>13.4</v>
      </c>
      <c r="R14" s="133">
        <v>620</v>
      </c>
      <c r="S14" s="133"/>
      <c r="T14" s="133" t="e" vm="4">
        <v>#VALUE!</v>
      </c>
      <c r="U14" s="145"/>
      <c r="V14" s="143"/>
    </row>
    <row r="15" spans="1:22" ht="40" customHeight="1" x14ac:dyDescent="0.35">
      <c r="A15" s="144" t="s">
        <v>585</v>
      </c>
      <c r="B15" s="144" t="s">
        <v>226</v>
      </c>
      <c r="C15" s="141">
        <v>200.01</v>
      </c>
      <c r="D15" s="141">
        <v>250</v>
      </c>
      <c r="E15" s="141" t="s">
        <v>127</v>
      </c>
      <c r="F15" s="141">
        <v>8</v>
      </c>
      <c r="G15" s="141">
        <v>230</v>
      </c>
      <c r="H15" s="141" t="s">
        <v>215</v>
      </c>
      <c r="I15" s="141">
        <v>69</v>
      </c>
      <c r="J15" s="141"/>
      <c r="K15" s="141">
        <v>80</v>
      </c>
      <c r="L15" s="141"/>
      <c r="M15" s="141" t="s">
        <v>25</v>
      </c>
      <c r="N15" s="141" t="s">
        <v>25</v>
      </c>
      <c r="O15" s="133">
        <v>21</v>
      </c>
      <c r="P15" s="141"/>
      <c r="Q15" s="53">
        <v>14</v>
      </c>
      <c r="R15" s="133">
        <v>680</v>
      </c>
      <c r="S15" s="133"/>
      <c r="T15" s="133" t="e" vm="4">
        <v>#VALUE!</v>
      </c>
      <c r="U15" s="145"/>
      <c r="V15" s="143"/>
    </row>
    <row r="16" spans="1:22" ht="40" customHeight="1" x14ac:dyDescent="0.35">
      <c r="A16" s="144" t="s">
        <v>586</v>
      </c>
      <c r="B16" s="144" t="s">
        <v>226</v>
      </c>
      <c r="C16" s="141">
        <v>250.01</v>
      </c>
      <c r="D16" s="141">
        <v>300</v>
      </c>
      <c r="E16" s="141" t="s">
        <v>127</v>
      </c>
      <c r="F16" s="141">
        <v>8</v>
      </c>
      <c r="G16" s="141">
        <v>230</v>
      </c>
      <c r="H16" s="141" t="s">
        <v>215</v>
      </c>
      <c r="I16" s="141">
        <v>68</v>
      </c>
      <c r="J16" s="141"/>
      <c r="K16" s="141">
        <v>89</v>
      </c>
      <c r="L16" s="141"/>
      <c r="M16" s="141" t="s">
        <v>25</v>
      </c>
      <c r="N16" s="141" t="s">
        <v>25</v>
      </c>
      <c r="O16" s="133">
        <v>17</v>
      </c>
      <c r="P16" s="141"/>
      <c r="Q16" s="53">
        <v>13.3</v>
      </c>
      <c r="R16" s="133">
        <v>855</v>
      </c>
      <c r="S16" s="133"/>
      <c r="T16" s="133" t="e" vm="4">
        <v>#VALUE!</v>
      </c>
      <c r="U16" s="145"/>
      <c r="V16" s="143"/>
    </row>
    <row r="17" spans="1:22" ht="40" customHeight="1" x14ac:dyDescent="0.35">
      <c r="A17" s="144" t="s">
        <v>587</v>
      </c>
      <c r="B17" s="144" t="s">
        <v>226</v>
      </c>
      <c r="C17" s="141">
        <v>300.01</v>
      </c>
      <c r="D17" s="141">
        <v>350</v>
      </c>
      <c r="E17" s="141" t="s">
        <v>127</v>
      </c>
      <c r="F17" s="141">
        <v>8</v>
      </c>
      <c r="G17" s="141">
        <v>230</v>
      </c>
      <c r="H17" s="141" t="s">
        <v>215</v>
      </c>
      <c r="I17" s="141">
        <v>85</v>
      </c>
      <c r="J17" s="141"/>
      <c r="K17" s="141">
        <v>89</v>
      </c>
      <c r="L17" s="141"/>
      <c r="M17" s="141" t="s">
        <v>25</v>
      </c>
      <c r="N17" s="141" t="s">
        <v>25</v>
      </c>
      <c r="O17" s="133">
        <v>15</v>
      </c>
      <c r="P17" s="141"/>
      <c r="Q17" s="53">
        <v>19.600000000000001</v>
      </c>
      <c r="R17" s="133">
        <v>990</v>
      </c>
      <c r="S17" s="133"/>
      <c r="T17" s="133" t="e" vm="4">
        <v>#VALUE!</v>
      </c>
      <c r="U17" s="145"/>
      <c r="V17" s="143"/>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5" t="s">
        <v>490</v>
      </c>
      <c r="I60" s="165"/>
      <c r="J60" s="165"/>
      <c r="K60" s="165"/>
      <c r="L60" s="165"/>
      <c r="M60" s="165"/>
      <c r="N60" s="165"/>
      <c r="O60" s="165"/>
      <c r="P60" s="165"/>
      <c r="Q60" s="165"/>
      <c r="R60" s="16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7" zoomScale="80" zoomScaleNormal="80" workbookViewId="0">
      <selection activeCell="A18" sqref="A18:H19"/>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9" t="s">
        <v>589</v>
      </c>
      <c r="B18" s="133">
        <v>368</v>
      </c>
      <c r="C18" s="133">
        <v>1444</v>
      </c>
      <c r="D18" s="133">
        <v>22</v>
      </c>
      <c r="E18" s="150" t="s">
        <v>591</v>
      </c>
      <c r="F18" s="143"/>
      <c r="G18" s="133">
        <v>30</v>
      </c>
      <c r="H18" s="143"/>
      <c r="I18" s="143" t="e" vm="7">
        <v>#VALUE!</v>
      </c>
    </row>
    <row r="19" spans="1:11" ht="40" customHeight="1" x14ac:dyDescent="0.35">
      <c r="A19" s="149" t="s">
        <v>590</v>
      </c>
      <c r="B19" s="133">
        <v>650</v>
      </c>
      <c r="C19" s="133">
        <v>2058</v>
      </c>
      <c r="D19" s="133">
        <v>22</v>
      </c>
      <c r="E19" s="150" t="s">
        <v>591</v>
      </c>
      <c r="F19" s="143"/>
      <c r="G19" s="133">
        <v>40</v>
      </c>
      <c r="H19" s="143"/>
      <c r="I19" s="143"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topLeftCell="A16" workbookViewId="0">
      <selection activeCell="H56" sqref="H56"/>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35"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7" spans="1:7" x14ac:dyDescent="0.35">
      <c r="A37" s="151" t="s">
        <v>592</v>
      </c>
      <c r="B37" s="133">
        <v>280</v>
      </c>
      <c r="C37" s="133">
        <v>450</v>
      </c>
      <c r="D37" s="133" t="s">
        <v>129</v>
      </c>
      <c r="E37" s="133">
        <v>3</v>
      </c>
      <c r="F37" s="133"/>
      <c r="G37" s="133">
        <v>0</v>
      </c>
    </row>
    <row r="38" spans="1:7" x14ac:dyDescent="0.35">
      <c r="A38" s="151" t="s">
        <v>593</v>
      </c>
      <c r="B38" s="133">
        <v>310</v>
      </c>
      <c r="C38" s="133">
        <v>450</v>
      </c>
      <c r="D38" s="133" t="s">
        <v>129</v>
      </c>
      <c r="E38" s="133">
        <v>3</v>
      </c>
      <c r="F38" s="133"/>
      <c r="G38" s="133">
        <v>0</v>
      </c>
    </row>
    <row r="39" spans="1:7" x14ac:dyDescent="0.35">
      <c r="A39" s="151" t="s">
        <v>594</v>
      </c>
      <c r="B39" s="133">
        <v>340</v>
      </c>
      <c r="C39" s="133">
        <v>450</v>
      </c>
      <c r="D39" s="133" t="s">
        <v>129</v>
      </c>
      <c r="E39" s="133">
        <v>3</v>
      </c>
      <c r="F39" s="133"/>
      <c r="G39" s="133">
        <v>0</v>
      </c>
    </row>
    <row r="40" spans="1:7" x14ac:dyDescent="0.35">
      <c r="A40" s="151" t="s">
        <v>595</v>
      </c>
      <c r="B40" s="133">
        <v>370</v>
      </c>
      <c r="C40" s="133">
        <v>450</v>
      </c>
      <c r="D40" s="133" t="s">
        <v>129</v>
      </c>
      <c r="E40" s="133">
        <v>3</v>
      </c>
      <c r="F40" s="133"/>
      <c r="G40" s="133">
        <v>0</v>
      </c>
    </row>
    <row r="41" spans="1:7" x14ac:dyDescent="0.35">
      <c r="A41" s="151" t="s">
        <v>596</v>
      </c>
      <c r="B41" s="133">
        <v>400</v>
      </c>
      <c r="C41" s="133">
        <v>450</v>
      </c>
      <c r="D41" s="133" t="s">
        <v>129</v>
      </c>
      <c r="E41" s="133">
        <v>3</v>
      </c>
      <c r="F41" s="133"/>
      <c r="G41" s="133">
        <v>0</v>
      </c>
    </row>
    <row r="42" spans="1:7" x14ac:dyDescent="0.35">
      <c r="A42" s="151" t="s">
        <v>597</v>
      </c>
      <c r="B42" s="133">
        <v>440</v>
      </c>
      <c r="C42" s="133">
        <v>450</v>
      </c>
      <c r="D42" s="133" t="s">
        <v>21</v>
      </c>
      <c r="E42" s="133">
        <v>3</v>
      </c>
      <c r="F42" s="133"/>
      <c r="G42" s="133">
        <v>0</v>
      </c>
    </row>
    <row r="44" spans="1:7" x14ac:dyDescent="0.35">
      <c r="C44" s="164" t="s">
        <v>602</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5" t="s">
        <v>481</v>
      </c>
      <c r="B2" s="165"/>
      <c r="C2" s="165"/>
      <c r="D2" s="165"/>
      <c r="E2" s="165"/>
      <c r="F2" s="16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2026-02-26T14:46:33Z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