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170" documentId="13_ncr:1_{DBA201A5-D078-4ADB-A563-7B8EA9522FCD}" xr6:coauthVersionLast="47" xr6:coauthVersionMax="47" xr10:uidLastSave="{64FAE49A-5EE5-4142-AADF-F77FBAE1C26E}"/>
  <bookViews>
    <workbookView xWindow="2890" yWindow="550" windowWidth="29440" windowHeight="19510" tabRatio="905" activeTab="4"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21" l="1"/>
  <c r="N2" i="21" s="1"/>
  <c r="B8" i="9" l="1"/>
  <c r="B5" i="9"/>
  <c r="B4" i="9"/>
  <c r="O69" i="5"/>
  <c r="D69" i="5"/>
  <c r="C69" i="5"/>
  <c r="A69" i="5"/>
  <c r="G15" i="11"/>
  <c r="O15" i="11" s="1"/>
  <c r="G12" i="11"/>
  <c r="O12" i="11" s="1"/>
  <c r="H13" i="22"/>
  <c r="F13" i="22"/>
  <c r="H6" i="22"/>
  <c r="H7" i="22"/>
  <c r="H8" i="22"/>
  <c r="H9" i="22"/>
  <c r="H10" i="22"/>
  <c r="H11" i="22"/>
  <c r="H5" i="22"/>
  <c r="F6" i="22"/>
  <c r="F7" i="22"/>
  <c r="F8" i="22"/>
  <c r="F9" i="22"/>
  <c r="F10" i="22"/>
  <c r="F11" i="22"/>
  <c r="F5" i="22"/>
  <c r="J15" i="11" l="1"/>
  <c r="L15" i="11"/>
  <c r="F69" i="5" s="1"/>
  <c r="J12" i="11"/>
  <c r="L12" i="11"/>
  <c r="C10" i="5"/>
  <c r="C11" i="5"/>
  <c r="L90" i="5"/>
  <c r="L91" i="5"/>
  <c r="L89" i="5"/>
  <c r="A90" i="5"/>
  <c r="A91" i="5"/>
  <c r="A89"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5"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4" i="5"/>
  <c r="G84" i="5"/>
  <c r="A84" i="5"/>
  <c r="A75" i="5"/>
  <c r="A77" i="5"/>
  <c r="A74" i="5"/>
  <c r="G14" i="11"/>
  <c r="J14" i="11" s="1"/>
  <c r="D68" i="5" s="1"/>
  <c r="A68" i="5"/>
  <c r="A62" i="5"/>
  <c r="G22" i="11"/>
  <c r="O22" i="11" s="1"/>
  <c r="O74" i="5" s="1"/>
  <c r="G25" i="11"/>
  <c r="O25" i="11" s="1"/>
  <c r="O77" i="5" s="1"/>
  <c r="G23" i="11"/>
  <c r="O23" i="11" s="1"/>
  <c r="O75" i="5" s="1"/>
  <c r="G40" i="11"/>
  <c r="O40" i="11" s="1"/>
  <c r="G37" i="11"/>
  <c r="O37" i="11" s="1"/>
  <c r="O90" i="5" s="1"/>
  <c r="R33" i="11"/>
  <c r="G33" i="11"/>
  <c r="J33" i="11" s="1"/>
  <c r="D84" i="5" s="1"/>
  <c r="R29" i="11"/>
  <c r="G29" i="11"/>
  <c r="O29" i="11" s="1"/>
  <c r="O14" i="11" l="1"/>
  <c r="O68" i="5" s="1"/>
  <c r="L14" i="11"/>
  <c r="F68" i="5" s="1"/>
  <c r="J22" i="11"/>
  <c r="D74" i="5" s="1"/>
  <c r="C75" i="5" s="1"/>
  <c r="L22" i="11"/>
  <c r="F74" i="5" s="1"/>
  <c r="J25" i="11"/>
  <c r="D77" i="5" s="1"/>
  <c r="C78" i="5" s="1"/>
  <c r="J23" i="11"/>
  <c r="D75" i="5" s="1"/>
  <c r="C76" i="5" s="1"/>
  <c r="L23" i="11"/>
  <c r="F75" i="5" s="1"/>
  <c r="L25" i="11"/>
  <c r="F77" i="5" s="1"/>
  <c r="J40" i="11"/>
  <c r="L40" i="11"/>
  <c r="J37" i="11"/>
  <c r="D90" i="5" s="1"/>
  <c r="C91" i="5" s="1"/>
  <c r="L37" i="11"/>
  <c r="F90" i="5" s="1"/>
  <c r="L33" i="11"/>
  <c r="F84" i="5" s="1"/>
  <c r="O33" i="11"/>
  <c r="O84" i="5" s="1"/>
  <c r="J29" i="11"/>
  <c r="L29" i="11"/>
  <c r="A71" i="5" l="1"/>
  <c r="D2" i="10" l="1"/>
  <c r="A88" i="5"/>
  <c r="L88" i="5"/>
  <c r="G39" i="11"/>
  <c r="L39" i="11" s="1"/>
  <c r="F88" i="5" s="1"/>
  <c r="L87" i="5"/>
  <c r="A87" i="5"/>
  <c r="R30" i="11"/>
  <c r="R31" i="11"/>
  <c r="R32" i="11"/>
  <c r="G38" i="11"/>
  <c r="O38" i="11" s="1"/>
  <c r="L86" i="5"/>
  <c r="A86" i="5"/>
  <c r="G36" i="11"/>
  <c r="O36" i="11" s="1"/>
  <c r="A78" i="5"/>
  <c r="A76" i="5"/>
  <c r="A73" i="5"/>
  <c r="G26" i="11"/>
  <c r="O26" i="11" s="1"/>
  <c r="O78" i="5" s="1"/>
  <c r="G24" i="11"/>
  <c r="O24" i="11" s="1"/>
  <c r="O76" i="5" s="1"/>
  <c r="A59" i="5"/>
  <c r="A58" i="5"/>
  <c r="G21" i="11"/>
  <c r="O21" i="11" s="1"/>
  <c r="O73" i="5" s="1"/>
  <c r="C135" i="5"/>
  <c r="C134" i="5"/>
  <c r="C96" i="5"/>
  <c r="C133" i="5"/>
  <c r="L80" i="5"/>
  <c r="L81" i="5"/>
  <c r="L82" i="5"/>
  <c r="L83" i="5"/>
  <c r="O87" i="5" l="1"/>
  <c r="O91" i="5"/>
  <c r="O86" i="5"/>
  <c r="O89" i="5"/>
  <c r="J38" i="11"/>
  <c r="O39" i="11"/>
  <c r="O88" i="5" s="1"/>
  <c r="J39" i="11"/>
  <c r="D88" i="5" s="1"/>
  <c r="L38" i="11"/>
  <c r="J36" i="11"/>
  <c r="L36" i="11"/>
  <c r="J26" i="11"/>
  <c r="D78" i="5" s="1"/>
  <c r="L26" i="11"/>
  <c r="F78" i="5" s="1"/>
  <c r="J24" i="11"/>
  <c r="D76" i="5" s="1"/>
  <c r="C77" i="5" s="1"/>
  <c r="L24" i="11"/>
  <c r="F76" i="5" s="1"/>
  <c r="J21" i="11"/>
  <c r="D73" i="5" s="1"/>
  <c r="C74" i="5" s="1"/>
  <c r="L21"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0" i="11"/>
  <c r="C24" i="5"/>
  <c r="L30" i="11" l="1"/>
  <c r="F81" i="5" s="1"/>
  <c r="O30" i="11"/>
  <c r="O81" i="5" s="1"/>
  <c r="J30" i="11"/>
  <c r="D81" i="5" s="1"/>
  <c r="C19" i="5"/>
  <c r="G5" i="11"/>
  <c r="A82" i="5"/>
  <c r="A83" i="5"/>
  <c r="A80" i="5"/>
  <c r="J5" i="11" l="1"/>
  <c r="O5" i="11"/>
  <c r="O62" i="5" s="1"/>
  <c r="L5" i="11"/>
  <c r="G8" i="15"/>
  <c r="I8" i="15"/>
  <c r="G31" i="11"/>
  <c r="G32" i="11"/>
  <c r="J31" i="11" l="1"/>
  <c r="D82" i="5" s="1"/>
  <c r="O31" i="11"/>
  <c r="O82" i="5" s="1"/>
  <c r="J32" i="11"/>
  <c r="D83" i="5" s="1"/>
  <c r="O32" i="11"/>
  <c r="O83" i="5" s="1"/>
  <c r="D80" i="5"/>
  <c r="O80" i="5"/>
  <c r="F80" i="5"/>
  <c r="L32" i="11"/>
  <c r="F83" i="5" s="1"/>
  <c r="L31" i="11"/>
  <c r="F82" i="5" s="1"/>
  <c r="G2" i="15" l="1"/>
  <c r="I2" i="15"/>
  <c r="A64" i="5" l="1"/>
  <c r="A63" i="5"/>
  <c r="C63" i="5"/>
  <c r="A54" i="5" l="1"/>
  <c r="G56" i="11"/>
  <c r="L56" i="11" s="1"/>
  <c r="G54" i="11"/>
  <c r="J54" i="11" s="1"/>
  <c r="D59" i="5" s="1"/>
  <c r="G53" i="11"/>
  <c r="L53" i="11" s="1"/>
  <c r="J53" i="11" l="1"/>
  <c r="D58" i="5" s="1"/>
  <c r="J56" i="11"/>
  <c r="L54" i="11"/>
  <c r="G47" i="11" l="1"/>
  <c r="G46" i="11"/>
  <c r="G45" i="11"/>
  <c r="L45" i="11" s="1"/>
  <c r="G51" i="11"/>
  <c r="L51" i="11" s="1"/>
  <c r="G42" i="11"/>
  <c r="J42" i="11" s="1"/>
  <c r="D54" i="5" s="1"/>
  <c r="G50" i="11"/>
  <c r="L50" i="11" s="1"/>
  <c r="G49" i="11"/>
  <c r="L49" i="11" s="1"/>
  <c r="G43" i="11"/>
  <c r="L43" i="11" s="1"/>
  <c r="F55" i="5" s="1"/>
  <c r="G44" i="11"/>
  <c r="L44" i="11" s="1"/>
  <c r="F56" i="5" s="1"/>
  <c r="L42" i="11" l="1"/>
  <c r="F54" i="5" s="1"/>
  <c r="J46" i="11"/>
  <c r="L46" i="11"/>
  <c r="F58" i="5" s="1"/>
  <c r="J47" i="11"/>
  <c r="L47" i="11"/>
  <c r="F59" i="5" s="1"/>
  <c r="J45" i="11"/>
  <c r="J51" i="11"/>
  <c r="J50" i="11"/>
  <c r="J44" i="11"/>
  <c r="D56" i="5" s="1"/>
  <c r="J49" i="11"/>
  <c r="J43"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7" i="9" l="1"/>
  <c r="B3" i="9"/>
  <c r="B11" i="9"/>
  <c r="G16" i="11"/>
  <c r="I4" i="15"/>
  <c r="I5" i="15"/>
  <c r="I6" i="15"/>
  <c r="I7" i="15"/>
  <c r="I9" i="15"/>
  <c r="I10" i="15"/>
  <c r="I11" i="15"/>
  <c r="I3" i="15"/>
  <c r="E9" i="12"/>
  <c r="E10" i="12"/>
  <c r="E11" i="12"/>
  <c r="E12" i="12"/>
  <c r="G11" i="15"/>
  <c r="G9" i="15"/>
  <c r="G7" i="15"/>
  <c r="G6" i="15"/>
  <c r="G5" i="15"/>
  <c r="G4" i="15"/>
  <c r="G3" i="15"/>
  <c r="J16" i="11" l="1"/>
  <c r="O16" i="11"/>
  <c r="O70" i="5" s="1"/>
  <c r="L16" i="11"/>
  <c r="F35" i="13"/>
  <c r="F34" i="13"/>
  <c r="F4" i="6"/>
  <c r="C2" i="21" s="1"/>
  <c r="D2" i="21" s="1"/>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18" i="11"/>
  <c r="G11" i="11"/>
  <c r="F63" i="5"/>
  <c r="G4" i="11"/>
  <c r="F12" i="6"/>
  <c r="C47" i="5"/>
  <c r="C46" i="5"/>
  <c r="C45" i="5"/>
  <c r="C44" i="5"/>
  <c r="C43" i="5"/>
  <c r="C42" i="5"/>
  <c r="C41" i="5"/>
  <c r="C40" i="5"/>
  <c r="G8" i="11"/>
  <c r="G7" i="11"/>
  <c r="F11" i="6"/>
  <c r="D3" i="10"/>
  <c r="C97" i="5"/>
  <c r="C98" i="5"/>
  <c r="C99" i="5"/>
  <c r="C104" i="5"/>
  <c r="C105" i="5"/>
  <c r="F9" i="6"/>
  <c r="O18" i="11" l="1"/>
  <c r="O71" i="5" s="1"/>
  <c r="L18" i="11"/>
  <c r="F71" i="5" s="1"/>
  <c r="J7" i="11"/>
  <c r="D63" i="5" s="1"/>
  <c r="C64" i="5" s="1"/>
  <c r="O7" i="11"/>
  <c r="O63" i="5" s="1"/>
  <c r="J4" i="11"/>
  <c r="O4" i="11"/>
  <c r="O61" i="5" s="1"/>
  <c r="J11" i="11"/>
  <c r="D67" i="5" s="1"/>
  <c r="C70"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8"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<sst xmlns="http://schemas.openxmlformats.org/spreadsheetml/2006/main" count="2930" uniqueCount="697">
  <si>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</si>
  <si>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</si>
  <si>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</si>
  <si>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</si>
  <si>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</si>
  <si>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</si>
  <si>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</si>
  <si>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</si>
  <si>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</si>
  <si>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</si>
  <si>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</si>
  <si>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</si>
  <si>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</si>
  <si>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</si>
  <si>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</si>
  <si>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</si>
  <si>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</si>
  <si>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</si>
  <si>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</si>
  <si>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</si>
  <si>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</si>
  <si>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</si>
  <si>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</si>
  <si>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</si>
  <si>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</si>
  <si>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</si>
  <si>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</si>
  <si>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</si>
  <si>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</si>
  <si>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</si>
  <si>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</si>
  <si>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</si>
  <si>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</si>
  <si>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</si>
  <si>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</si>
  <si>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</si>
  <si>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</si>
  <si>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</si>
  <si>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</si>
  <si>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</si>
  <si>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</si>
  <si>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</si>
  <si>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</si>
  <si>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</si>
  <si>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</si>
  <si>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</si>
  <si>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</si>
  <si>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</si>
  <si>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</si>
  <si>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</si>
  <si>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</si>
  <si>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</si>
  <si>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</si>
  <si>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</si>
  <si>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</si>
  <si>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</si>
  <si>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</si>
  <si>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</si>
  <si>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</si>
  <si>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</si>
  <si>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</si>
  <si>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</si>
  <si>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</si>
  <si>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</si>
  <si>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</si>
  <si>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</si>
  <si>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</si>
  <si>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</si>
  <si>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</si>
  <si>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</si>
  <si>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</si>
  <si>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</si>
  <si>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</si>
  <si>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</si>
  <si>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</si>
  <si>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</si>
  <si>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</si>
  <si>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</si>
  <si>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</si>
  <si>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</si>
  <si>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</si>
  <si>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</si>
  <si>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</si>
  <si>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</si>
  <si>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</si>
  <si>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</si>
  <si>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</si>
  <si>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</si>
  <si>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</si>
  <si>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</si>
  <si>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</si>
  <si>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</si>
  <si>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</si>
  <si>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</si>
  <si>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</si>
  <si>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</si>
  <si>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</si>
  <si>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</si>
  <si>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</si>
  <si>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</si>
  <si>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</si>
  <si>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</si>
  <si>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</si>
  <si>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</si>
  <si>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</si>
  <si>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</si>
  <si>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</si>
  <si>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</si>
  <si>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</si>
  <si>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</si>
  <si>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</si>
  <si>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</si>
  <si>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</si>
  <si>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</si>
  <si>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</si>
  <si>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</si>
  <si>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</si>
  <si>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</si>
  <si>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</si>
  <si>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</si>
  <si>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</si>
  <si>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</si>
  <si>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</si>
  <si>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</si>
  <si>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</si>
  <si>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</si>
  <si>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</si>
  <si>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</si>
  <si>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</si>
  <si>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</si>
  <si>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</si>
  <si>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</si>
  <si>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</si>
  <si>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</si>
  <si>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</si>
  <si>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</si>
  <si>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</si>
  <si>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</si>
  <si>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</si>
  <si>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</si>
  <si>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</si>
  <si>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</si>
  <si>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</si>
  <si>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</si>
  <si>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</si>
  <si>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</si>
  <si>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</si>
  <si>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</si>
  <si>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</si>
  <si>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</si>
  <si>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</si>
  <si>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</si>
  <si>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</si>
  <si>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</si>
  <si>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</si>
  <si>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</si>
  <si>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</si>
  <si>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</si>
  <si>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</si>
  <si>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</si>
  <si>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</si>
  <si>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</si>
  <si>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</si>
  <si>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</si>
  <si>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</si>
  <si>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</si>
  <si>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</si>
  <si>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</si>
  <si>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</si>
  <si>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</si>
  <si>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</si>
  <si>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</si>
  <si>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</si>
  <si>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</si>
  <si>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</si>
  <si>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</si>
  <si>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</si>
  <si>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</si>
  <si>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</si>
  <si>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</si>
  <si>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</si>
  <si>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</si>
  <si>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</si>
  <si>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</si>
  <si>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</si>
  <si>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</si>
  <si>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</si>
  <si>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</si>
  <si>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</si>
  <si>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</si>
  <si>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</si>
  <si>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</si>
  <si>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</si>
  <si>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</si>
  <si>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</si>
  <si>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</si>
  <si>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</si>
  <si>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</si>
  <si>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</si>
  <si>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</si>
  <si>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</si>
  <si>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</si>
  <si>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</si>
  <si>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</si>
  <si>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</si>
  <si>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</si>
  <si>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</si>
  <si>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</si>
  <si>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</si>
  <si>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</si>
  <si>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</si>
  <si>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</si>
  <si>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</si>
  <si>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</si>
  <si>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</si>
  <si>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</si>
  <si>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</si>
  <si>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</si>
  <si>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</si>
  <si>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</si>
  <si>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</si>
  <si>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</si>
  <si>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</si>
  <si>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</si>
  <si>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</si>
  <si>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</si>
  <si>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</si>
  <si>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</si>
  <si>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</si>
  <si>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</si>
  <si>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</si>
  <si>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</si>
  <si>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</si>
  <si>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</si>
  <si>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</si>
  <si>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</si>
  <si>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</si>
  <si>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</si>
  <si>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</si>
  <si>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</si>
  <si>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</si>
  <si>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</si>
  <si>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</si>
  <si>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</si>
  <si>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</si>
  <si>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</si>
  <si>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</si>
  <si>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</si>
  <si>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</si>
  <si>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</si>
  <si>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</si>
  <si>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</si>
  <si>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</si>
  <si>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</si>
  <si>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</si>
  <si>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</si>
  <si>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</si>
  <si>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</si>
  <si>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</si>
  <si>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</si>
  <si>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</si>
  <si>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</si>
  <si>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</si>
  <si>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</si>
  <si>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</si>
  <si>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</si>
  <si>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</si>
  <si>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</si>
  <si>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</si>
  <si>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</si>
  <si>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</si>
  <si>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</si>
  <si>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</si>
  <si>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</si>
  <si>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</si>
  <si>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</si>
  <si>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</si>
  <si>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</si>
  <si>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</si>
  <si>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</si>
  <si>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</si>
  <si>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</si>
  <si>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</si>
  <si>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</si>
  <si>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</si>
  <si>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</si>
  <si>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</si>
  <si>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</si>
  <si>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</si>
  <si>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</si>
  <si>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</si>
  <si>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</si>
  <si>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</si>
  <si>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</si>
  <si>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</si>
  <si>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</si>
  <si>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</si>
  <si>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</si>
  <si>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</si>
  <si>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</si>
  <si>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</si>
  <si>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</si>
  <si>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</si>
  <si>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</si>
  <si>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</si>
  <si>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</si>
  <si>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</si>
  <si>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</si>
  <si>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</si>
  <si>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</si>
  <si>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</si>
  <si>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</si>
  <si>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</si>
  <si>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</si>
  <si>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</si>
  <si>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</si>
  <si>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</si>
  <si>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</si>
  <si>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</si>
  <si>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</si>
  <si>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</si>
  <si>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</si>
  <si>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</si>
  <si>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</si>
  <si>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</si>
  <si>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</si>
  <si>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</si>
  <si>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</si>
  <si>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</si>
  <si>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</si>
  <si>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</si>
  <si>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</si>
  <si>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</si>
  <si>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</si>
  <si>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</si>
  <si>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</si>
  <si>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</si>
  <si>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</si>
  <si>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</si>
  <si>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</si>
  <si>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</si>
  <si>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</si>
  <si>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</si>
  <si>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</si>
  <si>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</si>
  <si>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</si>
  <si>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</si>
  <si>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</si>
  <si>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</si>
  <si>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</si>
  <si>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</si>
  <si>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</si>
  <si>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</si>
  <si>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</si>
  <si>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</si>
  <si>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</si>
  <si>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</si>
  <si>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</si>
  <si>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</si>
  <si>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</si>
  <si>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</si>
  <si>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</si>
  <si>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</si>
  <si>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</si>
  <si>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</si>
  <si>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</si>
  <si>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</si>
  <si>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</si>
  <si>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</si>
  <si>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</si>
  <si>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</si>
  <si>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</si>
  <si>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</si>
  <si>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</si>
  <si>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</si>
  <si>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</si>
  <si>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</si>
  <si>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</si>
  <si>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</si>
  <si>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</si>
  <si>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</si>
  <si>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</si>
  <si>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</si>
  <si>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</si>
  <si>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</si>
  <si>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</si>
  <si>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</si>
  <si>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</si>
  <si>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</si>
  <si>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</si>
  <si>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</si>
  <si>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</si>
  <si>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</si>
  <si>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</si>
  <si>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</si>
  <si>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</si>
  <si>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</si>
  <si>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</si>
  <si>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</si>
  <si>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</si>
  <si>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</si>
  <si>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</si>
  <si>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</si>
  <si>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</si>
  <si>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</si>
  <si>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</si>
  <si>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</si>
  <si>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</si>
  <si>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</si>
  <si>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</si>
  <si>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</si>
  <si>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</si>
  <si>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</si>
  <si>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</si>
  <si>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</si>
  <si>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</si>
  <si>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</si>
  <si>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</si>
  <si>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</si>
  <si>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</si>
  <si>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</si>
  <si>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</si>
  <si>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</si>
  <si>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</si>
  <si>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</si>
  <si>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</si>
  <si>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</si>
  <si>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</si>
  <si>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</si>
  <si>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</si>
  <si>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</si>
  <si>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</si>
  <si>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</si>
  <si>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</si>
  <si>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</si>
  <si>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</si>
  <si>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</si>
  <si>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</si>
  <si>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</si>
  <si>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</si>
  <si>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</si>
  <si>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</si>
  <si>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</si>
  <si>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</si>
  <si>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</si>
  <si>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</si>
  <si>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</si>
  <si>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</si>
  <si>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</si>
  <si>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</si>
  <si>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</si>
  <si>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</si>
  <si>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</si>
  <si>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</si>
  <si>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</si>
  <si>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</si>
  <si>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</si>
  <si>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</si>
  <si>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</si>
  <si>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</si>
  <si>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</si>
  <si>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</si>
  <si>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</si>
  <si>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</si>
  <si>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</si>
  <si>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</si>
  <si>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</si>
  <si>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</si>
  <si>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</si>
  <si>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</si>
  <si>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</si>
  <si>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</si>
  <si>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</si>
  <si>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</si>
  <si>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</si>
  <si>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</si>
  <si>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</si>
  <si>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</si>
  <si>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</si>
  <si>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</si>
  <si>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</si>
  <si>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</si>
  <si>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</si>
  <si>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</si>
  <si>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</si>
  <si>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</si>
  <si>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</si>
  <si>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</si>
  <si>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</si>
  <si>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</si>
  <si>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</si>
  <si>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</si>
  <si>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</si>
  <si>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</si>
  <si>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</si>
  <si>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</si>
  <si>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</si>
  <si>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</si>
  <si>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</si>
  <si>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</si>
  <si>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</si>
  <si>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</si>
  <si>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</si>
  <si>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</si>
  <si>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</si>
  <si>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</si>
  <si>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</si>
  <si>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</si>
  <si>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</si>
  <si>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</si>
  <si>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</si>
  <si>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</si>
  <si>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</si>
  <si>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</si>
  <si>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</si>
  <si>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</si>
  <si>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</si>
  <si>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</si>
  <si>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</si>
  <si>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</si>
  <si>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</si>
  <si>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</si>
  <si>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</si>
  <si>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</si>
  <si>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</si>
  <si>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</si>
  <si>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</si>
  <si>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</si>
  <si>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</si>
  <si>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</si>
  <si>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</si>
  <si>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</si>
  <si>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</si>
  <si>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</si>
  <si>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</si>
  <si>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</si>
  <si>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</si>
  <si>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</si>
  <si>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</si>
  <si>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</si>
  <si>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</si>
  <si>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</si>
  <si>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</si>
  <si>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</si>
  <si>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</si>
  <si>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</si>
  <si>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</si>
  <si>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</si>
  <si>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</si>
  <si>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</si>
  <si>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</si>
  <si>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</si>
  <si>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</si>
  <si>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</si>
  <si>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</si>
  <si>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</si>
  <si>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</si>
  <si>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</si>
  <si>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</si>
  <si>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</si>
  <si>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</si>
  <si>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</si>
  <si>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</si>
  <si>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</si>
  <si>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</si>
  <si>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</si>
  <si>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</si>
  <si>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</si>
  <si>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</si>
  <si>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</si>
  <si>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</si>
  <si>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</si>
  <si>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</si>
  <si>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</si>
  <si>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</si>
  <si>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</si>
  <si>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</si>
  <si>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</si>
  <si>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</si>
  <si>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</si>
  <si>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</si>
  <si>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</si>
  <si>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</si>
  <si>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</si>
  <si>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</si>
  <si>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</si>
  <si>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</si>
  <si>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</si>
  <si>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</si>
  <si>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</si>
  <si>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</si>
  <si>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</si>
  <si>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</si>
  <si>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</si>
  <si>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</si>
  <si>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</si>
  <si>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</si>
  <si>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</si>
  <si>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</si>
  <si>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</si>
  <si>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</si>
  <si>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</si>
  <si>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</si>
  <si>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</si>
  <si>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</si>
  <si>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</si>
  <si>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</si>
  <si>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</si>
  <si>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</si>
  <si>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</si>
  <si>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</si>
  <si>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</si>
  <si>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</si>
  <si>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</si>
  <si>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</si>
  <si>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</si>
  <si>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</si>
  <si>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</si>
  <si>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</si>
  <si>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</si>
  <si>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</si>
  <si>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</si>
  <si>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</si>
  <si>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</si>
  <si>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</si>
  <si>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</si>
  <si>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</si>
  <si>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</si>
  <si>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</si>
  <si>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</si>
  <si>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</si>
  <si>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</si>
  <si>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</si>
  <si>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</si>
  <si>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</si>
  <si>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</si>
  <si>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</si>
  <si>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</si>
  <si>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</si>
  <si>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</si>
  <si>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</si>
  <si>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</si>
  <si>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</si>
  <si>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</si>
  <si>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</si>
  <si>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</si>
  <si>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</si>
  <si>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</si>
  <si>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</si>
  <si>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</si>
  <si>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</si>
  <si>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</si>
  <si>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</si>
  <si>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</si>
  <si>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</si>
  <si>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</si>
  <si>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</si>
  <si>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</si>
  <si>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</si>
  <si>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</si>
  <si>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</si>
  <si>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</si>
  <si>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</si>
  <si>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</si>
  <si>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</si>
  <si>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</si>
  <si>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</si>
  <si>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</si>
  <si>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</si>
  <si>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</si>
  <si>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</si>
  <si>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</si>
  <si>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</si>
  <si>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</si>
  <si>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</si>
  <si>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MT273M2</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</si>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</sst>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3">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0" fillId="0" borderId="0" xfId="0" applyAlignment="1">
      <alignment horizontal="center"/>
    </xf>
    <xf numFmtId="0" fontId="8" fillId="3" borderId="3" xfId="0" applyFont="1" applyFill="1" applyBorder="1" applyAlignment="1">
      <alignment vertical="center" wrapText="1"/>
    </xf>
    <xf numFmtId="0" fontId="0" fillId="17" borderId="4" xfId="0" applyFill="1" applyBorder="1"/>
    <xf numFmtId="0" fontId="0" fillId="17" borderId="5" xfId="0" applyFill="1" applyBorder="1"/>
    <xf numFmtId="0" fontId="0" fillId="17" borderId="6" xfId="0" applyFill="1" applyBorder="1"/>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628682</xdr:colOff>
      <xdr:row>121</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662037</xdr:colOff>
      <xdr:row>68</xdr:row>
      <xdr:rowOff>470977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622332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628682</xdr:colOff>
      <xdr:row>94</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679485</xdr:colOff>
      <xdr:row>94</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698536</xdr:colOff>
      <xdr:row>95</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704886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704886</xdr:colOff>
      <xdr:row>97</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717587</xdr:colOff>
      <xdr:row>99</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711237</xdr:colOff>
      <xdr:row>100</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717587</xdr:colOff>
      <xdr:row>101</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711237</xdr:colOff>
      <xdr:row>102</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753571</xdr:colOff>
      <xdr:row>103</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654084</xdr:colOff>
      <xdr:row>106</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431822</xdr:colOff>
      <xdr:row>111</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431822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673135</xdr:colOff>
      <xdr:row>137</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654084</xdr:colOff>
      <xdr:row>138</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679485</xdr:colOff>
      <xdr:row>139</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666012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656941</xdr:colOff>
      <xdr:row>123</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695956</xdr:colOff>
      <xdr:row>125</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124</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702480</xdr:colOff>
      <xdr:row>126</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747837</xdr:colOff>
      <xdr:row>128</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693709</xdr:colOff>
      <xdr:row>130</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758090</xdr:colOff>
      <xdr:row>133</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7" activePane="bottomLeft" state="frozen"/>
      <selection pane="bottomLeft" activeCell="U7" sqref="U7:U1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2.26953125"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48" t="s">
        <v>676</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48" t="s">
        <v>676</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48" t="s">
        <v>676</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48" t="s">
        <v>676</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48" t="s">
        <v>676</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48" t="s">
        <v>677</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48" t="s">
        <v>677</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48" t="s">
        <v>677</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48" t="s">
        <v>677</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48" t="s">
        <v>677</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48" t="s">
        <v>677</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48" t="s">
        <v>677</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48" t="s">
        <v>677</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48" t="s">
        <v>677</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48" t="s">
        <v>677</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48" t="s">
        <v>677</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48" t="s">
        <v>673</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48" t="s">
        <v>673</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48" t="s">
        <v>673</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48" t="s">
        <v>673</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6">
        <v>200</v>
      </c>
      <c r="G37" s="54">
        <v>21</v>
      </c>
      <c r="H37" s="54">
        <v>10</v>
      </c>
      <c r="I37" s="34">
        <v>5400</v>
      </c>
      <c r="J37" s="6">
        <v>60</v>
      </c>
      <c r="N37" s="6" t="s">
        <v>17</v>
      </c>
      <c r="O37" s="6" t="s">
        <v>44</v>
      </c>
      <c r="P37" s="6" t="s">
        <v>39</v>
      </c>
      <c r="Q37" s="50" t="s">
        <v>57</v>
      </c>
      <c r="R37" s="6" t="s">
        <v>17</v>
      </c>
      <c r="S37" s="19" t="s">
        <v>558</v>
      </c>
      <c r="T37" s="6" t="s">
        <v>17</v>
      </c>
      <c r="U37" s="48" t="s">
        <v>156</v>
      </c>
    </row>
    <row r="38" spans="1:21" ht="40" customHeight="1" x14ac:dyDescent="0.35">
      <c r="A38" s="26" t="s">
        <v>58</v>
      </c>
      <c r="B38" s="6">
        <v>4.5</v>
      </c>
      <c r="D38" s="93">
        <v>55</v>
      </c>
      <c r="E38" s="93">
        <v>57</v>
      </c>
      <c r="F38" s="137">
        <v>150</v>
      </c>
      <c r="G38" s="93">
        <v>14</v>
      </c>
      <c r="H38" s="93">
        <v>10</v>
      </c>
      <c r="I38" s="6">
        <v>3000</v>
      </c>
      <c r="J38" s="6">
        <v>60</v>
      </c>
      <c r="N38" s="6" t="s">
        <v>17</v>
      </c>
      <c r="O38" s="6" t="s">
        <v>44</v>
      </c>
      <c r="P38" s="6" t="s">
        <v>39</v>
      </c>
      <c r="Q38" s="50" t="s">
        <v>57</v>
      </c>
      <c r="R38" s="6" t="s">
        <v>17</v>
      </c>
      <c r="S38" s="19" t="s">
        <v>564</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5" t="s">
        <v>643</v>
      </c>
      <c r="I1" s="19" t="s">
        <v>558</v>
      </c>
      <c r="J1" s="19" t="s">
        <v>564</v>
      </c>
      <c r="K1" s="19" t="s">
        <v>560</v>
      </c>
      <c r="L1" s="19" t="s">
        <v>559</v>
      </c>
      <c r="M1" s="19" t="s">
        <v>561</v>
      </c>
      <c r="N1" s="19" t="s">
        <v>562</v>
      </c>
      <c r="O1" s="19" t="s">
        <v>563</v>
      </c>
      <c r="P1" s="134" t="s">
        <v>580</v>
      </c>
      <c r="Q1" s="134" t="s">
        <v>645</v>
      </c>
    </row>
    <row r="2" spans="1:17" ht="50" customHeight="1" x14ac:dyDescent="0.35">
      <c r="A2" s="141"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1"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1"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1" t="s">
        <v>678</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581</v>
      </c>
    </row>
    <row r="6" spans="1:17" ht="50" customHeight="1" x14ac:dyDescent="0.35">
      <c r="A6" s="141"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1" t="s">
        <v>615</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582</v>
      </c>
    </row>
    <row r="8" spans="1:17" ht="50" customHeight="1" x14ac:dyDescent="0.35">
      <c r="A8" s="141" t="s">
        <v>679</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582</v>
      </c>
    </row>
    <row r="9" spans="1:17" ht="50" customHeight="1" x14ac:dyDescent="0.35">
      <c r="A9" s="141"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583</v>
      </c>
    </row>
    <row r="10" spans="1:17" ht="50" customHeight="1" x14ac:dyDescent="0.35">
      <c r="A10" s="142" t="s">
        <v>173</v>
      </c>
      <c r="B10" s="139">
        <v>1.2</v>
      </c>
      <c r="C10" s="1">
        <v>80</v>
      </c>
      <c r="D10" s="1">
        <v>100</v>
      </c>
      <c r="E10" s="1" t="s">
        <v>55</v>
      </c>
      <c r="F10" s="1" t="s">
        <v>22</v>
      </c>
      <c r="G10" s="1" t="s">
        <v>55</v>
      </c>
      <c r="H10" s="1" t="s">
        <v>55</v>
      </c>
      <c r="I10" s="1" t="s">
        <v>55</v>
      </c>
      <c r="J10" s="1" t="s">
        <v>55</v>
      </c>
      <c r="K10" s="1" t="s">
        <v>55</v>
      </c>
      <c r="L10" s="1" t="s">
        <v>55</v>
      </c>
      <c r="M10" s="1" t="s">
        <v>55</v>
      </c>
      <c r="N10" s="1" t="s">
        <v>55</v>
      </c>
      <c r="O10" s="1" t="s">
        <v>55</v>
      </c>
      <c r="P10" s="1" t="s">
        <v>583</v>
      </c>
    </row>
    <row r="11" spans="1:17" ht="50" customHeight="1" x14ac:dyDescent="0.35">
      <c r="A11" s="142" t="s">
        <v>616</v>
      </c>
      <c r="B11" s="140">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583</v>
      </c>
    </row>
    <row r="12" spans="1:17" ht="50" customHeight="1" x14ac:dyDescent="0.35">
      <c r="A12" s="143" t="s">
        <v>617</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583</v>
      </c>
    </row>
    <row r="13" spans="1:17" ht="50" customHeight="1" x14ac:dyDescent="0.35">
      <c r="A13" s="143" t="s">
        <v>646</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3"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583</v>
      </c>
    </row>
    <row r="15" spans="1:17" ht="50" customHeight="1" x14ac:dyDescent="0.35">
      <c r="A15" s="143"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583</v>
      </c>
    </row>
    <row r="16" spans="1:17" ht="50" customHeight="1" x14ac:dyDescent="0.35">
      <c r="A16" s="143"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583</v>
      </c>
    </row>
    <row r="17" spans="1:16" ht="50" customHeight="1" x14ac:dyDescent="0.35">
      <c r="A17" s="143"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583</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8" t="s">
        <v>178</v>
      </c>
      <c r="B1" s="138" t="s">
        <v>0</v>
      </c>
      <c r="C1" s="138" t="s">
        <v>592</v>
      </c>
      <c r="D1" s="138" t="s">
        <v>135</v>
      </c>
      <c r="E1" s="138" t="s">
        <v>179</v>
      </c>
      <c r="F1" s="138"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4"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4"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4"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4"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4"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4"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4"/>
      <c r="C8" s="1"/>
      <c r="D8" s="1"/>
      <c r="E8" s="1"/>
      <c r="F8" s="1"/>
      <c r="G8" s="1"/>
      <c r="H8" s="1"/>
      <c r="I8" s="1"/>
      <c r="J8" s="1"/>
      <c r="U8" s="1"/>
      <c r="V8" s="1"/>
      <c r="W8" s="1"/>
      <c r="X8" s="1"/>
    </row>
    <row r="9" spans="1:25" s="57" customFormat="1" ht="50" customHeight="1" x14ac:dyDescent="0.35">
      <c r="A9" s="144"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4"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4"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4"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4"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4"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4"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5"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5"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5"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5"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5"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5"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6" t="s">
        <v>612</v>
      </c>
      <c r="B8" s="147" t="s">
        <v>612</v>
      </c>
    </row>
    <row r="9" spans="1:17" x14ac:dyDescent="0.35">
      <c r="A9" s="145"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5"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5"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5"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5"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5"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5"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5"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5"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P13"/>
  <sheetViews>
    <sheetView tabSelected="1" zoomScale="120" zoomScaleNormal="120" workbookViewId="0">
      <selection activeCell="O13" sqref="O13"/>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 min="15" max="15" width="10.90625" customWidth="1"/>
    <col min="16" max="16" width="15.453125" bestFit="1" customWidth="1"/>
  </cols>
  <sheetData>
    <row r="1" spans="1:16"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c r="O1" s="44" t="s">
        <v>680</v>
      </c>
      <c r="P1" s="159" t="s">
        <v>693</v>
      </c>
    </row>
    <row r="2" spans="1:16" x14ac:dyDescent="0.35">
      <c r="A2" s="14" t="s">
        <v>207</v>
      </c>
      <c r="B2" s="14" t="s">
        <v>208</v>
      </c>
      <c r="C2" s="14" t="s">
        <v>209</v>
      </c>
      <c r="D2" s="14">
        <v>60</v>
      </c>
      <c r="E2" s="14">
        <v>1.2</v>
      </c>
      <c r="F2" s="14">
        <f t="shared" ref="F2" si="0">D2-(E2*2)</f>
        <v>57.6</v>
      </c>
      <c r="G2" s="14">
        <v>210000</v>
      </c>
      <c r="H2" s="14">
        <v>7850</v>
      </c>
      <c r="I2" s="14"/>
      <c r="J2" s="14" t="s">
        <v>22</v>
      </c>
      <c r="K2" s="14"/>
      <c r="M2" s="1" t="s">
        <v>22</v>
      </c>
      <c r="N2" s="6"/>
    </row>
    <row r="3" spans="1:16" x14ac:dyDescent="0.35">
      <c r="A3" s="14" t="s">
        <v>210</v>
      </c>
      <c r="B3" s="14" t="s">
        <v>208</v>
      </c>
      <c r="C3" s="14" t="s">
        <v>211</v>
      </c>
      <c r="D3" s="14">
        <v>70</v>
      </c>
      <c r="E3" s="14">
        <v>1.2</v>
      </c>
      <c r="F3" s="14">
        <f t="shared" ref="F3" si="1">D3-(E3*2)</f>
        <v>67.599999999999994</v>
      </c>
      <c r="G3" s="14">
        <v>210000</v>
      </c>
      <c r="H3" s="14">
        <v>7850</v>
      </c>
      <c r="I3" s="14"/>
      <c r="J3" s="14" t="s">
        <v>22</v>
      </c>
      <c r="K3" s="14"/>
      <c r="M3" s="1" t="s">
        <v>22</v>
      </c>
      <c r="N3" s="6"/>
    </row>
    <row r="4" spans="1:16" x14ac:dyDescent="0.35">
      <c r="A4" s="14" t="s">
        <v>212</v>
      </c>
      <c r="B4" s="14" t="s">
        <v>208</v>
      </c>
      <c r="C4" s="14" t="s">
        <v>211</v>
      </c>
      <c r="D4" s="14">
        <v>70</v>
      </c>
      <c r="E4" s="14">
        <v>1.5</v>
      </c>
      <c r="F4" s="14">
        <f t="shared" ref="F4" si="2">D4-(E4*2)</f>
        <v>67</v>
      </c>
      <c r="G4" s="14">
        <v>210000</v>
      </c>
      <c r="H4" s="14">
        <v>7850</v>
      </c>
      <c r="I4" s="14"/>
      <c r="J4" s="14" t="s">
        <v>22</v>
      </c>
      <c r="K4" s="14"/>
      <c r="M4" s="1" t="s">
        <v>22</v>
      </c>
      <c r="N4" s="6"/>
    </row>
    <row r="5" spans="1:16" ht="15" thickBot="1" x14ac:dyDescent="0.4">
      <c r="A5" s="15" t="s">
        <v>691</v>
      </c>
      <c r="B5" s="15" t="s">
        <v>214</v>
      </c>
      <c r="C5" s="15" t="s">
        <v>215</v>
      </c>
      <c r="D5" s="21">
        <v>101.6</v>
      </c>
      <c r="E5" s="21">
        <v>1.5</v>
      </c>
      <c r="F5" s="14">
        <f>D5-(E5*2)</f>
        <v>98.6</v>
      </c>
      <c r="G5" s="14">
        <v>210000</v>
      </c>
      <c r="H5" s="14">
        <v>7850</v>
      </c>
      <c r="I5" s="14"/>
      <c r="J5" s="14" t="s">
        <v>22</v>
      </c>
      <c r="K5" s="14" t="s">
        <v>634</v>
      </c>
      <c r="L5">
        <f>D5/25.4</f>
        <v>4</v>
      </c>
      <c r="M5" s="1" t="s">
        <v>22</v>
      </c>
      <c r="N5" s="6">
        <v>8</v>
      </c>
      <c r="P5" s="162" t="s">
        <v>696</v>
      </c>
    </row>
    <row r="6" spans="1:16" ht="15" thickBot="1" x14ac:dyDescent="0.4">
      <c r="A6" s="15" t="s">
        <v>642</v>
      </c>
      <c r="B6" s="15" t="s">
        <v>214</v>
      </c>
      <c r="C6" s="15" t="s">
        <v>217</v>
      </c>
      <c r="D6" s="21">
        <v>101.6</v>
      </c>
      <c r="E6" s="21">
        <v>3</v>
      </c>
      <c r="F6" s="14">
        <f t="shared" ref="F6:F7" si="3">D6-(E6*2)</f>
        <v>95.6</v>
      </c>
      <c r="G6" s="14">
        <v>210000</v>
      </c>
      <c r="H6" s="14">
        <v>7850</v>
      </c>
      <c r="I6" s="14"/>
      <c r="J6" s="14" t="s">
        <v>22</v>
      </c>
      <c r="K6" s="14" t="s">
        <v>635</v>
      </c>
      <c r="L6">
        <f t="shared" ref="L6:L12" si="4">D6/25.4</f>
        <v>4</v>
      </c>
      <c r="M6" s="1" t="s">
        <v>22</v>
      </c>
      <c r="N6" s="6">
        <v>8</v>
      </c>
      <c r="P6" s="162" t="s">
        <v>694</v>
      </c>
    </row>
    <row r="7" spans="1:16" ht="15" thickBot="1" x14ac:dyDescent="0.4">
      <c r="A7" s="14" t="s">
        <v>690</v>
      </c>
      <c r="B7" s="14" t="s">
        <v>214</v>
      </c>
      <c r="C7" s="14" t="s">
        <v>219</v>
      </c>
      <c r="D7" s="14">
        <v>127</v>
      </c>
      <c r="E7" s="14">
        <v>3.25</v>
      </c>
      <c r="F7" s="14">
        <f t="shared" si="3"/>
        <v>120.5</v>
      </c>
      <c r="G7" s="14">
        <v>210000</v>
      </c>
      <c r="H7" s="14">
        <v>7850</v>
      </c>
      <c r="I7" s="14"/>
      <c r="J7" s="14" t="s">
        <v>22</v>
      </c>
      <c r="K7" s="14" t="s">
        <v>632</v>
      </c>
      <c r="L7">
        <f t="shared" ref="L7" si="5">D7/25.4</f>
        <v>5</v>
      </c>
      <c r="M7" s="1" t="s">
        <v>22</v>
      </c>
      <c r="N7" s="6">
        <v>8</v>
      </c>
      <c r="P7" s="160" t="s">
        <v>696</v>
      </c>
    </row>
    <row r="8" spans="1:16" ht="15" thickBot="1" x14ac:dyDescent="0.4">
      <c r="A8" s="15" t="s">
        <v>686</v>
      </c>
      <c r="B8" s="15" t="s">
        <v>214</v>
      </c>
      <c r="C8" s="15" t="s">
        <v>221</v>
      </c>
      <c r="D8" s="21">
        <v>139.69999999999999</v>
      </c>
      <c r="E8" s="21">
        <v>5</v>
      </c>
      <c r="F8" s="14">
        <f>D8-(E8*2)</f>
        <v>129.69999999999999</v>
      </c>
      <c r="G8" s="14">
        <v>210000</v>
      </c>
      <c r="H8" s="14">
        <v>7850</v>
      </c>
      <c r="I8" s="14"/>
      <c r="J8" s="14" t="s">
        <v>22</v>
      </c>
      <c r="K8" s="14" t="s">
        <v>633</v>
      </c>
      <c r="L8">
        <f t="shared" si="4"/>
        <v>5.5</v>
      </c>
      <c r="M8" s="1" t="s">
        <v>55</v>
      </c>
      <c r="N8" s="6">
        <v>7.5</v>
      </c>
      <c r="P8" s="160" t="s">
        <v>694</v>
      </c>
    </row>
    <row r="9" spans="1:16" x14ac:dyDescent="0.35">
      <c r="A9" s="15" t="s">
        <v>692</v>
      </c>
      <c r="B9" s="15" t="s">
        <v>214</v>
      </c>
      <c r="C9" s="15" t="s">
        <v>223</v>
      </c>
      <c r="D9" s="21">
        <v>168.3</v>
      </c>
      <c r="E9" s="21">
        <v>5</v>
      </c>
      <c r="F9" s="14">
        <f>D9-(E9*2)</f>
        <v>158.30000000000001</v>
      </c>
      <c r="G9" s="14">
        <v>210000</v>
      </c>
      <c r="H9" s="14">
        <v>7850</v>
      </c>
      <c r="I9" s="14"/>
      <c r="J9" s="14" t="s">
        <v>22</v>
      </c>
      <c r="K9" s="14" t="s">
        <v>628</v>
      </c>
      <c r="L9">
        <f t="shared" si="4"/>
        <v>6.6259842519685046</v>
      </c>
      <c r="M9" s="1" t="s">
        <v>55</v>
      </c>
      <c r="N9" s="6">
        <v>7.5</v>
      </c>
      <c r="P9" s="161" t="s">
        <v>694</v>
      </c>
    </row>
    <row r="10" spans="1:16" x14ac:dyDescent="0.35">
      <c r="A10" s="101" t="s">
        <v>687</v>
      </c>
      <c r="B10" s="101" t="s">
        <v>214</v>
      </c>
      <c r="C10" s="101" t="s">
        <v>225</v>
      </c>
      <c r="D10" s="101">
        <v>193.7</v>
      </c>
      <c r="E10" s="101">
        <v>6.3</v>
      </c>
      <c r="F10" s="100">
        <f t="shared" ref="F10" si="6">D10-(E10*2)</f>
        <v>181.1</v>
      </c>
      <c r="G10" s="100">
        <v>210000</v>
      </c>
      <c r="H10" s="100">
        <v>7850</v>
      </c>
      <c r="I10" s="100"/>
      <c r="J10" s="100" t="s">
        <v>22</v>
      </c>
      <c r="K10" s="100" t="s">
        <v>629</v>
      </c>
      <c r="L10">
        <f t="shared" si="4"/>
        <v>7.6259842519685037</v>
      </c>
      <c r="M10" s="1" t="s">
        <v>55</v>
      </c>
      <c r="N10" s="6" t="s">
        <v>636</v>
      </c>
      <c r="P10" s="161" t="s">
        <v>695</v>
      </c>
    </row>
    <row r="11" spans="1:16" x14ac:dyDescent="0.35">
      <c r="A11" s="100" t="s">
        <v>688</v>
      </c>
      <c r="B11" s="100" t="s">
        <v>214</v>
      </c>
      <c r="C11" s="101" t="s">
        <v>227</v>
      </c>
      <c r="D11" s="157">
        <v>219.1</v>
      </c>
      <c r="E11" s="157">
        <v>6.3</v>
      </c>
      <c r="F11" s="100">
        <f t="shared" ref="F11:F12" si="7">D11-(E11*2)</f>
        <v>206.5</v>
      </c>
      <c r="G11" s="100">
        <v>210000</v>
      </c>
      <c r="H11" s="100">
        <v>7850</v>
      </c>
      <c r="I11" s="100"/>
      <c r="J11" s="100" t="s">
        <v>22</v>
      </c>
      <c r="K11" s="100" t="s">
        <v>630</v>
      </c>
      <c r="L11">
        <f t="shared" si="4"/>
        <v>8.6259842519685037</v>
      </c>
      <c r="M11" s="1" t="s">
        <v>55</v>
      </c>
      <c r="N11" s="6" t="s">
        <v>636</v>
      </c>
      <c r="P11" s="161" t="s">
        <v>695</v>
      </c>
    </row>
    <row r="12" spans="1:16" x14ac:dyDescent="0.35">
      <c r="A12" s="100" t="s">
        <v>689</v>
      </c>
      <c r="B12" s="100" t="s">
        <v>214</v>
      </c>
      <c r="C12" s="100" t="s">
        <v>229</v>
      </c>
      <c r="D12" s="157">
        <v>273</v>
      </c>
      <c r="E12" s="157">
        <v>6.3</v>
      </c>
      <c r="F12" s="100">
        <f t="shared" si="7"/>
        <v>260.39999999999998</v>
      </c>
      <c r="G12" s="100">
        <v>210000</v>
      </c>
      <c r="H12" s="100">
        <v>7850</v>
      </c>
      <c r="I12" s="100"/>
      <c r="J12" s="100" t="s">
        <v>22</v>
      </c>
      <c r="K12" s="100"/>
      <c r="L12">
        <f t="shared" si="4"/>
        <v>10.748031496062993</v>
      </c>
      <c r="M12" s="1" t="s">
        <v>55</v>
      </c>
      <c r="N12" s="6" t="s">
        <v>636</v>
      </c>
      <c r="P12" s="161" t="s">
        <v>695</v>
      </c>
    </row>
    <row r="13" spans="1:16" x14ac:dyDescent="0.35">
      <c r="A13" s="98" t="s">
        <v>494</v>
      </c>
      <c r="B13" s="98" t="s">
        <v>214</v>
      </c>
      <c r="C13" s="98" t="s">
        <v>495</v>
      </c>
      <c r="D13" s="99">
        <v>273</v>
      </c>
      <c r="E13" s="99">
        <v>8</v>
      </c>
      <c r="F13" s="98">
        <f t="shared" ref="F13" si="8">D13-(E13*2)</f>
        <v>257</v>
      </c>
      <c r="G13" s="98">
        <v>210000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3" t="s">
        <v>668</v>
      </c>
      <c r="C3" s="153" t="s">
        <v>669</v>
      </c>
    </row>
    <row r="4" spans="2:8" ht="16.5" x14ac:dyDescent="0.35">
      <c r="B4" s="154" t="s">
        <v>652</v>
      </c>
      <c r="C4" s="154" t="s">
        <v>660</v>
      </c>
      <c r="E4">
        <v>145</v>
      </c>
      <c r="G4">
        <v>137</v>
      </c>
    </row>
    <row r="5" spans="2:8" ht="16.5" x14ac:dyDescent="0.35">
      <c r="B5" s="154" t="s">
        <v>653</v>
      </c>
      <c r="C5" s="154" t="s">
        <v>661</v>
      </c>
      <c r="E5">
        <v>130</v>
      </c>
      <c r="F5">
        <f>E4-E5</f>
        <v>15</v>
      </c>
      <c r="G5">
        <v>122</v>
      </c>
      <c r="H5">
        <f>G4-G5</f>
        <v>15</v>
      </c>
    </row>
    <row r="6" spans="2:8" ht="16.5" x14ac:dyDescent="0.35">
      <c r="B6" s="154" t="s">
        <v>654</v>
      </c>
      <c r="C6" s="154" t="s">
        <v>662</v>
      </c>
      <c r="E6">
        <v>120</v>
      </c>
      <c r="F6">
        <f t="shared" ref="F6:F11" si="0">E5-E6</f>
        <v>10</v>
      </c>
      <c r="G6">
        <v>110</v>
      </c>
      <c r="H6">
        <f t="shared" ref="H6:H11" si="1">G5-G6</f>
        <v>12</v>
      </c>
    </row>
    <row r="7" spans="2:8" ht="16.5" x14ac:dyDescent="0.35">
      <c r="B7" s="154" t="s">
        <v>655</v>
      </c>
      <c r="C7" s="154" t="s">
        <v>663</v>
      </c>
      <c r="E7">
        <v>110</v>
      </c>
      <c r="F7">
        <f t="shared" si="0"/>
        <v>10</v>
      </c>
      <c r="G7">
        <v>92</v>
      </c>
      <c r="H7">
        <f t="shared" si="1"/>
        <v>18</v>
      </c>
    </row>
    <row r="8" spans="2:8" ht="16.5" x14ac:dyDescent="0.35">
      <c r="B8" s="154" t="s">
        <v>656</v>
      </c>
      <c r="C8" s="154" t="s">
        <v>664</v>
      </c>
      <c r="E8">
        <v>95</v>
      </c>
      <c r="F8">
        <f t="shared" si="0"/>
        <v>15</v>
      </c>
      <c r="G8">
        <v>75</v>
      </c>
      <c r="H8">
        <f t="shared" si="1"/>
        <v>17</v>
      </c>
    </row>
    <row r="9" spans="2:8" ht="16.5" x14ac:dyDescent="0.35">
      <c r="B9" s="154" t="s">
        <v>657</v>
      </c>
      <c r="C9" s="154" t="s">
        <v>665</v>
      </c>
      <c r="E9">
        <v>75</v>
      </c>
      <c r="F9">
        <f t="shared" si="0"/>
        <v>20</v>
      </c>
      <c r="G9">
        <v>61</v>
      </c>
      <c r="H9">
        <f t="shared" si="1"/>
        <v>14</v>
      </c>
    </row>
    <row r="10" spans="2:8" ht="16.5" x14ac:dyDescent="0.35">
      <c r="B10" s="154" t="s">
        <v>658</v>
      </c>
      <c r="C10" s="154" t="s">
        <v>666</v>
      </c>
      <c r="E10">
        <v>65</v>
      </c>
      <c r="F10">
        <f t="shared" si="0"/>
        <v>10</v>
      </c>
      <c r="G10">
        <v>48</v>
      </c>
      <c r="H10">
        <f t="shared" si="1"/>
        <v>13</v>
      </c>
    </row>
    <row r="11" spans="2:8" ht="16.5" x14ac:dyDescent="0.35">
      <c r="B11" s="154" t="s">
        <v>659</v>
      </c>
      <c r="C11" s="154" t="s">
        <v>667</v>
      </c>
      <c r="E11">
        <v>55</v>
      </c>
      <c r="F11">
        <f t="shared" si="0"/>
        <v>10</v>
      </c>
      <c r="G11">
        <v>35</v>
      </c>
      <c r="H11">
        <f t="shared" si="1"/>
        <v>13</v>
      </c>
    </row>
    <row r="13" spans="2:8" x14ac:dyDescent="0.35">
      <c r="C13" s="155"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I7" sqref="I7"/>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2" spans="1:14" x14ac:dyDescent="0.35">
      <c r="A2" s="6" t="s">
        <v>487</v>
      </c>
      <c r="B2" s="6" t="s">
        <v>213</v>
      </c>
      <c r="C2" s="6">
        <f>Axles!F4</f>
        <v>67</v>
      </c>
      <c r="D2" s="102">
        <f t="shared" ref="D2" si="0">(E2-C2)/2</f>
        <v>15.25</v>
      </c>
      <c r="E2" s="6">
        <v>97.5</v>
      </c>
      <c r="F2" s="6">
        <v>5</v>
      </c>
      <c r="G2" s="6">
        <v>18</v>
      </c>
      <c r="H2" s="6"/>
      <c r="I2" s="6" t="s">
        <v>685</v>
      </c>
      <c r="J2" s="6" t="s">
        <v>319</v>
      </c>
      <c r="L2">
        <f>PI() * G2</f>
        <v>56.548667764616276</v>
      </c>
      <c r="N2">
        <f>L2/25.4</f>
        <v>2.2263255025439479</v>
      </c>
    </row>
    <row r="3" spans="1:14" x14ac:dyDescent="0.35">
      <c r="A3" s="6" t="s">
        <v>487</v>
      </c>
      <c r="B3" s="6" t="s">
        <v>213</v>
      </c>
      <c r="C3" s="6">
        <f>Axles!F5</f>
        <v>98.6</v>
      </c>
      <c r="D3" s="102">
        <f t="shared" ref="D3:D20" si="1">(E3-C3)/2</f>
        <v>-0.54999999999999716</v>
      </c>
      <c r="E3" s="6">
        <v>97.5</v>
      </c>
      <c r="F3" s="6">
        <v>5</v>
      </c>
      <c r="G3" s="6">
        <v>25.4</v>
      </c>
      <c r="H3" s="6"/>
      <c r="I3" s="6"/>
      <c r="J3" s="6" t="s">
        <v>319</v>
      </c>
      <c r="L3">
        <f>PI() * G3</f>
        <v>79.796453401180742</v>
      </c>
      <c r="N3">
        <f>L3/25.4</f>
        <v>3.1415926535897931</v>
      </c>
    </row>
    <row r="4" spans="1:14" x14ac:dyDescent="0.35">
      <c r="A4" s="6" t="s">
        <v>487</v>
      </c>
      <c r="B4" s="6" t="s">
        <v>213</v>
      </c>
      <c r="C4" s="6">
        <f>Axles!F5</f>
        <v>98.6</v>
      </c>
      <c r="D4" s="102">
        <f t="shared" si="1"/>
        <v>-0.54999999999999716</v>
      </c>
      <c r="E4" s="6">
        <v>97.5</v>
      </c>
      <c r="F4" s="6">
        <v>5</v>
      </c>
      <c r="G4" s="6">
        <v>30</v>
      </c>
      <c r="H4" s="6"/>
      <c r="I4" s="6" t="s">
        <v>575</v>
      </c>
      <c r="J4" s="6" t="s">
        <v>319</v>
      </c>
      <c r="L4">
        <f t="shared" ref="L4:L53" si="2">PI() * G4</f>
        <v>94.247779607693786</v>
      </c>
      <c r="N4">
        <f t="shared" ref="N4:N53" si="3">L4/25.4</f>
        <v>3.7105425042399132</v>
      </c>
    </row>
    <row r="5" spans="1:14" x14ac:dyDescent="0.35">
      <c r="A5" s="6" t="s">
        <v>487</v>
      </c>
      <c r="B5" s="6" t="s">
        <v>213</v>
      </c>
      <c r="C5" s="6">
        <f>Axles!F5</f>
        <v>98.6</v>
      </c>
      <c r="D5" s="102">
        <f t="shared" si="1"/>
        <v>-0.54999999999999716</v>
      </c>
      <c r="E5" s="6">
        <v>97.5</v>
      </c>
      <c r="F5" s="6">
        <v>5</v>
      </c>
      <c r="G5" s="6">
        <v>35</v>
      </c>
      <c r="H5" s="6"/>
      <c r="I5" s="6"/>
      <c r="J5" s="6" t="s">
        <v>319</v>
      </c>
      <c r="L5">
        <f t="shared" si="2"/>
        <v>109.95574287564276</v>
      </c>
      <c r="N5">
        <f t="shared" si="3"/>
        <v>4.3289662549465655</v>
      </c>
    </row>
    <row r="6" spans="1:14" x14ac:dyDescent="0.35">
      <c r="A6" s="6" t="s">
        <v>488</v>
      </c>
      <c r="B6" s="102" t="s">
        <v>216</v>
      </c>
      <c r="C6" s="6">
        <f>Axles!F6</f>
        <v>95.6</v>
      </c>
      <c r="D6" s="102">
        <f t="shared" si="1"/>
        <v>-1.2999999999999972</v>
      </c>
      <c r="E6" s="6">
        <v>93</v>
      </c>
      <c r="F6" s="6">
        <v>5</v>
      </c>
      <c r="G6" s="6">
        <v>25.4</v>
      </c>
      <c r="H6" s="6"/>
      <c r="I6" s="6"/>
      <c r="J6" s="6" t="s">
        <v>319</v>
      </c>
      <c r="L6">
        <f t="shared" si="2"/>
        <v>79.796453401180742</v>
      </c>
      <c r="N6">
        <f t="shared" si="3"/>
        <v>3.1415926535897931</v>
      </c>
    </row>
    <row r="7" spans="1:14" x14ac:dyDescent="0.35">
      <c r="A7" s="6" t="s">
        <v>488</v>
      </c>
      <c r="B7" s="102" t="s">
        <v>216</v>
      </c>
      <c r="C7" s="6">
        <f>Axles!F6</f>
        <v>95.6</v>
      </c>
      <c r="D7" s="102">
        <f t="shared" si="1"/>
        <v>-1.2999999999999972</v>
      </c>
      <c r="E7" s="6">
        <v>93</v>
      </c>
      <c r="F7" s="6">
        <v>5</v>
      </c>
      <c r="G7" s="6">
        <v>30</v>
      </c>
      <c r="H7" s="6"/>
      <c r="I7" s="6" t="s">
        <v>576</v>
      </c>
      <c r="J7" s="6" t="s">
        <v>319</v>
      </c>
      <c r="L7">
        <f t="shared" si="2"/>
        <v>94.247779607693786</v>
      </c>
      <c r="N7">
        <f t="shared" si="3"/>
        <v>3.7105425042399132</v>
      </c>
    </row>
    <row r="8" spans="1:14" x14ac:dyDescent="0.35">
      <c r="A8" s="6" t="s">
        <v>488</v>
      </c>
      <c r="B8" s="102" t="s">
        <v>216</v>
      </c>
      <c r="C8" s="6">
        <f>Axles!F6</f>
        <v>95.6</v>
      </c>
      <c r="D8" s="102">
        <f t="shared" si="1"/>
        <v>-1.2999999999999972</v>
      </c>
      <c r="E8" s="6">
        <v>93</v>
      </c>
      <c r="F8" s="6">
        <v>5</v>
      </c>
      <c r="G8" s="6">
        <v>35</v>
      </c>
      <c r="H8" s="6"/>
      <c r="I8" s="6"/>
      <c r="J8" s="6" t="s">
        <v>319</v>
      </c>
      <c r="L8">
        <f t="shared" si="2"/>
        <v>109.95574287564276</v>
      </c>
      <c r="N8">
        <f t="shared" si="3"/>
        <v>4.3289662549465655</v>
      </c>
    </row>
    <row r="9" spans="1:14" x14ac:dyDescent="0.35">
      <c r="A9" s="6" t="s">
        <v>488</v>
      </c>
      <c r="B9" s="102" t="s">
        <v>216</v>
      </c>
      <c r="C9" s="6">
        <f>Axles!F6</f>
        <v>95.6</v>
      </c>
      <c r="D9" s="102">
        <f t="shared" si="1"/>
        <v>-1.2999999999999972</v>
      </c>
      <c r="E9" s="6">
        <v>93</v>
      </c>
      <c r="F9" s="6">
        <v>5</v>
      </c>
      <c r="G9" s="6">
        <v>40</v>
      </c>
      <c r="H9" s="6"/>
      <c r="I9" s="6" t="s">
        <v>577</v>
      </c>
      <c r="J9" s="6" t="s">
        <v>319</v>
      </c>
      <c r="L9">
        <f t="shared" si="2"/>
        <v>125.66370614359172</v>
      </c>
      <c r="N9">
        <f t="shared" si="3"/>
        <v>4.9473900056532178</v>
      </c>
    </row>
    <row r="10" spans="1:14" x14ac:dyDescent="0.35">
      <c r="A10" s="6" t="s">
        <v>488</v>
      </c>
      <c r="B10" s="102" t="s">
        <v>216</v>
      </c>
      <c r="C10" s="6">
        <f>Axles!F6</f>
        <v>95.6</v>
      </c>
      <c r="D10" s="102">
        <f t="shared" si="1"/>
        <v>-1.2999999999999972</v>
      </c>
      <c r="E10" s="6">
        <v>93</v>
      </c>
      <c r="F10" s="6">
        <v>5</v>
      </c>
      <c r="G10" s="6">
        <v>45</v>
      </c>
      <c r="H10" s="6"/>
      <c r="I10" s="6"/>
      <c r="J10" s="6" t="s">
        <v>319</v>
      </c>
      <c r="L10">
        <f t="shared" si="2"/>
        <v>141.37166941154069</v>
      </c>
      <c r="N10">
        <f t="shared" si="3"/>
        <v>5.5658137563598702</v>
      </c>
    </row>
    <row r="11" spans="1:14" x14ac:dyDescent="0.35">
      <c r="A11" s="6" t="s">
        <v>219</v>
      </c>
      <c r="B11" s="1" t="s">
        <v>218</v>
      </c>
      <c r="C11" s="6">
        <f>Axles!F7</f>
        <v>120.5</v>
      </c>
      <c r="D11" s="102">
        <f t="shared" si="1"/>
        <v>-0.25</v>
      </c>
      <c r="E11" s="6">
        <v>120</v>
      </c>
      <c r="F11" s="6">
        <v>5</v>
      </c>
      <c r="G11" s="6">
        <v>25.4</v>
      </c>
      <c r="H11" s="6"/>
      <c r="I11" s="6"/>
      <c r="J11" s="6" t="s">
        <v>319</v>
      </c>
      <c r="L11">
        <f t="shared" si="2"/>
        <v>79.796453401180742</v>
      </c>
      <c r="N11">
        <f t="shared" si="3"/>
        <v>3.1415926535897931</v>
      </c>
    </row>
    <row r="12" spans="1:14" x14ac:dyDescent="0.35">
      <c r="A12" s="6" t="s">
        <v>219</v>
      </c>
      <c r="B12" s="1" t="s">
        <v>218</v>
      </c>
      <c r="C12" s="6">
        <f>Axles!F7</f>
        <v>120.5</v>
      </c>
      <c r="D12" s="102">
        <f t="shared" si="1"/>
        <v>-0.25</v>
      </c>
      <c r="E12" s="6">
        <v>120</v>
      </c>
      <c r="F12" s="6">
        <v>5</v>
      </c>
      <c r="G12" s="6">
        <v>30</v>
      </c>
      <c r="H12" s="6"/>
      <c r="I12" s="6" t="s">
        <v>570</v>
      </c>
      <c r="J12" s="6" t="s">
        <v>319</v>
      </c>
      <c r="L12">
        <f t="shared" si="2"/>
        <v>94.247779607693786</v>
      </c>
      <c r="N12">
        <f t="shared" si="3"/>
        <v>3.7105425042399132</v>
      </c>
    </row>
    <row r="13" spans="1:14" x14ac:dyDescent="0.35">
      <c r="A13" s="6" t="s">
        <v>219</v>
      </c>
      <c r="B13" s="1" t="s">
        <v>218</v>
      </c>
      <c r="C13" s="6">
        <f>Axles!F7</f>
        <v>120.5</v>
      </c>
      <c r="D13" s="102">
        <f t="shared" si="1"/>
        <v>-0.25</v>
      </c>
      <c r="E13" s="6">
        <v>120</v>
      </c>
      <c r="F13" s="6">
        <v>5</v>
      </c>
      <c r="G13" s="6">
        <v>35</v>
      </c>
      <c r="H13" s="6"/>
      <c r="I13" s="6"/>
      <c r="J13" s="6" t="s">
        <v>319</v>
      </c>
      <c r="L13">
        <f t="shared" si="2"/>
        <v>109.95574287564276</v>
      </c>
      <c r="N13">
        <f t="shared" si="3"/>
        <v>4.3289662549465655</v>
      </c>
    </row>
    <row r="14" spans="1:14" x14ac:dyDescent="0.35">
      <c r="A14" s="6" t="s">
        <v>219</v>
      </c>
      <c r="B14" s="1" t="s">
        <v>218</v>
      </c>
      <c r="C14" s="6">
        <f>Axles!F7</f>
        <v>120.5</v>
      </c>
      <c r="D14" s="102">
        <f t="shared" si="1"/>
        <v>-0.25</v>
      </c>
      <c r="E14" s="6">
        <v>120</v>
      </c>
      <c r="F14" s="6">
        <v>5</v>
      </c>
      <c r="G14" s="6">
        <v>40</v>
      </c>
      <c r="H14" s="6"/>
      <c r="I14" s="6" t="s">
        <v>571</v>
      </c>
      <c r="J14" s="6" t="s">
        <v>319</v>
      </c>
      <c r="L14">
        <f t="shared" si="2"/>
        <v>125.66370614359172</v>
      </c>
      <c r="N14">
        <f t="shared" si="3"/>
        <v>4.9473900056532178</v>
      </c>
    </row>
    <row r="15" spans="1:14" x14ac:dyDescent="0.35">
      <c r="A15" s="6" t="s">
        <v>219</v>
      </c>
      <c r="B15" s="1" t="s">
        <v>218</v>
      </c>
      <c r="C15" s="6">
        <f>Axles!F7</f>
        <v>120.5</v>
      </c>
      <c r="D15" s="102">
        <f t="shared" si="1"/>
        <v>-0.25</v>
      </c>
      <c r="E15" s="6">
        <v>120</v>
      </c>
      <c r="F15" s="6">
        <v>5</v>
      </c>
      <c r="G15" s="6">
        <v>45</v>
      </c>
      <c r="H15" s="6"/>
      <c r="I15" s="6"/>
      <c r="J15" s="6" t="s">
        <v>319</v>
      </c>
      <c r="L15">
        <f t="shared" si="2"/>
        <v>141.37166941154069</v>
      </c>
      <c r="N15">
        <f t="shared" si="3"/>
        <v>5.5658137563598702</v>
      </c>
    </row>
    <row r="16" spans="1:14" x14ac:dyDescent="0.35">
      <c r="A16" s="6" t="s">
        <v>221</v>
      </c>
      <c r="B16" s="102" t="s">
        <v>220</v>
      </c>
      <c r="C16" s="6">
        <f>Axles!F8</f>
        <v>129.69999999999999</v>
      </c>
      <c r="D16" s="102">
        <f t="shared" si="1"/>
        <v>-0.59999999999999432</v>
      </c>
      <c r="E16" s="6">
        <v>128.5</v>
      </c>
      <c r="F16" s="6">
        <v>5</v>
      </c>
      <c r="G16" s="6">
        <v>30</v>
      </c>
      <c r="H16" s="6"/>
      <c r="I16" s="6" t="s">
        <v>572</v>
      </c>
      <c r="J16" s="6" t="s">
        <v>319</v>
      </c>
      <c r="L16">
        <f t="shared" si="2"/>
        <v>94.247779607693786</v>
      </c>
      <c r="N16">
        <f t="shared" si="3"/>
        <v>3.7105425042399132</v>
      </c>
    </row>
    <row r="17" spans="1:14" x14ac:dyDescent="0.35">
      <c r="A17" s="6" t="s">
        <v>221</v>
      </c>
      <c r="B17" s="102" t="s">
        <v>220</v>
      </c>
      <c r="C17" s="6">
        <f>Axles!F8</f>
        <v>129.69999999999999</v>
      </c>
      <c r="D17" s="102">
        <f t="shared" si="1"/>
        <v>-0.59999999999999432</v>
      </c>
      <c r="E17" s="6">
        <v>128.5</v>
      </c>
      <c r="F17" s="6">
        <v>5</v>
      </c>
      <c r="G17" s="6">
        <v>35</v>
      </c>
      <c r="H17" s="6"/>
      <c r="I17" s="6"/>
      <c r="J17" s="6" t="s">
        <v>319</v>
      </c>
      <c r="L17">
        <f t="shared" si="2"/>
        <v>109.95574287564276</v>
      </c>
      <c r="N17">
        <f t="shared" si="3"/>
        <v>4.3289662549465655</v>
      </c>
    </row>
    <row r="18" spans="1:14" x14ac:dyDescent="0.35">
      <c r="A18" s="6" t="s">
        <v>221</v>
      </c>
      <c r="B18" s="102" t="s">
        <v>220</v>
      </c>
      <c r="C18" s="6">
        <f>Axles!F8</f>
        <v>129.69999999999999</v>
      </c>
      <c r="D18" s="102">
        <f t="shared" si="1"/>
        <v>-0.59999999999999432</v>
      </c>
      <c r="E18" s="6">
        <v>128.5</v>
      </c>
      <c r="F18" s="6">
        <v>5</v>
      </c>
      <c r="G18" s="6">
        <v>40</v>
      </c>
      <c r="H18" s="6"/>
      <c r="I18" s="6" t="s">
        <v>573</v>
      </c>
      <c r="J18" s="6" t="s">
        <v>319</v>
      </c>
      <c r="L18">
        <f t="shared" si="2"/>
        <v>125.66370614359172</v>
      </c>
      <c r="N18">
        <f t="shared" si="3"/>
        <v>4.9473900056532178</v>
      </c>
    </row>
    <row r="19" spans="1:14" x14ac:dyDescent="0.35">
      <c r="A19" s="6" t="s">
        <v>221</v>
      </c>
      <c r="B19" s="102" t="s">
        <v>220</v>
      </c>
      <c r="C19" s="6">
        <f>Axles!F8</f>
        <v>129.69999999999999</v>
      </c>
      <c r="D19" s="102">
        <f t="shared" si="1"/>
        <v>-0.59999999999999432</v>
      </c>
      <c r="E19" s="6">
        <v>128.5</v>
      </c>
      <c r="F19" s="6">
        <v>5</v>
      </c>
      <c r="G19" s="6">
        <v>45</v>
      </c>
      <c r="H19" s="6"/>
      <c r="I19" s="6"/>
      <c r="J19" s="6" t="s">
        <v>319</v>
      </c>
      <c r="L19">
        <f t="shared" si="2"/>
        <v>141.37166941154069</v>
      </c>
      <c r="N19">
        <f t="shared" si="3"/>
        <v>5.5658137563598702</v>
      </c>
    </row>
    <row r="20" spans="1:14" x14ac:dyDescent="0.35">
      <c r="A20" s="6" t="s">
        <v>221</v>
      </c>
      <c r="B20" s="102" t="s">
        <v>220</v>
      </c>
      <c r="C20" s="6">
        <f>Axles!F8</f>
        <v>129.69999999999999</v>
      </c>
      <c r="D20" s="102">
        <f t="shared" si="1"/>
        <v>-0.59999999999999432</v>
      </c>
      <c r="E20" s="6">
        <v>128.5</v>
      </c>
      <c r="F20" s="6">
        <v>5</v>
      </c>
      <c r="G20" s="6">
        <v>55</v>
      </c>
      <c r="H20" s="6"/>
      <c r="I20" s="6" t="s">
        <v>574</v>
      </c>
      <c r="J20" s="6" t="s">
        <v>319</v>
      </c>
      <c r="L20">
        <f t="shared" si="2"/>
        <v>172.78759594743863</v>
      </c>
      <c r="N20">
        <f t="shared" si="3"/>
        <v>6.8026612577731749</v>
      </c>
    </row>
    <row r="21" spans="1:14" x14ac:dyDescent="0.35">
      <c r="A21" s="6" t="s">
        <v>223</v>
      </c>
      <c r="B21" s="102" t="s">
        <v>222</v>
      </c>
      <c r="C21" s="6">
        <f>Axles!F9</f>
        <v>158.30000000000001</v>
      </c>
      <c r="D21" s="102">
        <f t="shared" ref="D21:D33" si="4">(E21-C21)/2</f>
        <v>-1.6500000000000057</v>
      </c>
      <c r="E21" s="6">
        <v>155</v>
      </c>
      <c r="F21" s="6">
        <v>8</v>
      </c>
      <c r="G21" s="118">
        <v>40</v>
      </c>
      <c r="H21" s="118"/>
      <c r="I21" s="118" t="s">
        <v>684</v>
      </c>
      <c r="J21" s="6" t="s">
        <v>319</v>
      </c>
      <c r="L21">
        <f t="shared" si="2"/>
        <v>125.66370614359172</v>
      </c>
      <c r="N21">
        <f t="shared" si="3"/>
        <v>4.9473900056532178</v>
      </c>
    </row>
    <row r="22" spans="1:14" x14ac:dyDescent="0.35">
      <c r="A22" s="6" t="s">
        <v>223</v>
      </c>
      <c r="B22" s="102" t="s">
        <v>222</v>
      </c>
      <c r="C22" s="6">
        <f>Axles!F9</f>
        <v>158.30000000000001</v>
      </c>
      <c r="D22" s="102">
        <f t="shared" si="4"/>
        <v>-1.6500000000000057</v>
      </c>
      <c r="E22" s="6">
        <v>155</v>
      </c>
      <c r="F22" s="6">
        <v>8</v>
      </c>
      <c r="G22" s="6">
        <v>45</v>
      </c>
      <c r="H22" s="6"/>
      <c r="I22" s="6"/>
      <c r="J22" s="6" t="s">
        <v>319</v>
      </c>
      <c r="L22">
        <f t="shared" si="2"/>
        <v>141.37166941154069</v>
      </c>
      <c r="N22">
        <f t="shared" si="3"/>
        <v>5.5658137563598702</v>
      </c>
    </row>
    <row r="23" spans="1:14" x14ac:dyDescent="0.35">
      <c r="A23" s="6" t="s">
        <v>223</v>
      </c>
      <c r="B23" s="102" t="s">
        <v>222</v>
      </c>
      <c r="C23" s="6">
        <f>Axles!F9</f>
        <v>158.30000000000001</v>
      </c>
      <c r="D23" s="102">
        <f t="shared" si="4"/>
        <v>-1.6500000000000057</v>
      </c>
      <c r="E23" s="6">
        <v>155</v>
      </c>
      <c r="F23" s="6">
        <v>8</v>
      </c>
      <c r="G23" s="118">
        <v>55</v>
      </c>
      <c r="H23" s="118"/>
      <c r="I23" s="118" t="s">
        <v>684</v>
      </c>
      <c r="J23" s="6" t="s">
        <v>319</v>
      </c>
      <c r="L23">
        <f t="shared" si="2"/>
        <v>172.78759594743863</v>
      </c>
      <c r="N23">
        <f t="shared" si="3"/>
        <v>6.8026612577731749</v>
      </c>
    </row>
    <row r="24" spans="1:14" x14ac:dyDescent="0.35">
      <c r="A24" s="6" t="s">
        <v>223</v>
      </c>
      <c r="B24" s="102" t="s">
        <v>222</v>
      </c>
      <c r="C24" s="6">
        <f>Axles!F9</f>
        <v>158.30000000000001</v>
      </c>
      <c r="D24" s="102">
        <f t="shared" si="4"/>
        <v>-0.15000000000000568</v>
      </c>
      <c r="E24" s="6">
        <v>158</v>
      </c>
      <c r="F24" s="6">
        <v>8</v>
      </c>
      <c r="G24" s="6">
        <v>30</v>
      </c>
      <c r="H24" s="6"/>
      <c r="I24" s="6"/>
      <c r="J24" s="6" t="s">
        <v>319</v>
      </c>
      <c r="L24">
        <f t="shared" si="2"/>
        <v>94.247779607693786</v>
      </c>
      <c r="N24">
        <f t="shared" si="3"/>
        <v>3.7105425042399132</v>
      </c>
    </row>
    <row r="25" spans="1:14" x14ac:dyDescent="0.35">
      <c r="A25" s="6" t="s">
        <v>223</v>
      </c>
      <c r="B25" s="102" t="s">
        <v>222</v>
      </c>
      <c r="C25" s="6">
        <f>Axles!F9</f>
        <v>158.30000000000001</v>
      </c>
      <c r="D25" s="102">
        <f t="shared" si="4"/>
        <v>-0.15000000000000568</v>
      </c>
      <c r="E25" s="6">
        <v>158</v>
      </c>
      <c r="F25" s="6">
        <v>8</v>
      </c>
      <c r="G25" s="6">
        <v>35</v>
      </c>
      <c r="H25" s="6"/>
      <c r="I25" s="6"/>
      <c r="J25" s="6" t="s">
        <v>319</v>
      </c>
      <c r="L25">
        <f t="shared" si="2"/>
        <v>109.95574287564276</v>
      </c>
      <c r="N25">
        <f t="shared" si="3"/>
        <v>4.3289662549465655</v>
      </c>
    </row>
    <row r="26" spans="1:14" x14ac:dyDescent="0.35">
      <c r="A26" s="6" t="s">
        <v>223</v>
      </c>
      <c r="B26" s="102" t="s">
        <v>222</v>
      </c>
      <c r="C26" s="6">
        <f>Axles!F9</f>
        <v>158.30000000000001</v>
      </c>
      <c r="D26" s="102">
        <f t="shared" si="4"/>
        <v>-0.15000000000000568</v>
      </c>
      <c r="E26" s="6">
        <v>158</v>
      </c>
      <c r="F26" s="6">
        <v>8</v>
      </c>
      <c r="G26" s="6">
        <v>40</v>
      </c>
      <c r="H26" s="6"/>
      <c r="I26" s="156" t="s">
        <v>681</v>
      </c>
      <c r="J26" s="6" t="s">
        <v>319</v>
      </c>
      <c r="L26">
        <f t="shared" si="2"/>
        <v>125.66370614359172</v>
      </c>
      <c r="N26">
        <f t="shared" si="3"/>
        <v>4.9473900056532178</v>
      </c>
    </row>
    <row r="27" spans="1:14" x14ac:dyDescent="0.35">
      <c r="A27" s="6" t="s">
        <v>223</v>
      </c>
      <c r="B27" s="102" t="s">
        <v>222</v>
      </c>
      <c r="C27" s="6">
        <f>Axles!F9</f>
        <v>158.30000000000001</v>
      </c>
      <c r="D27" s="102">
        <f t="shared" si="4"/>
        <v>-0.15000000000000568</v>
      </c>
      <c r="E27" s="6">
        <v>158</v>
      </c>
      <c r="F27" s="6">
        <v>8</v>
      </c>
      <c r="G27" s="6">
        <v>45</v>
      </c>
      <c r="H27" s="6"/>
      <c r="I27" s="6"/>
      <c r="J27" s="6" t="s">
        <v>319</v>
      </c>
      <c r="L27">
        <f t="shared" si="2"/>
        <v>141.37166941154069</v>
      </c>
      <c r="N27">
        <f t="shared" si="3"/>
        <v>5.5658137563598702</v>
      </c>
    </row>
    <row r="28" spans="1:14" x14ac:dyDescent="0.35">
      <c r="A28" s="6" t="s">
        <v>223</v>
      </c>
      <c r="B28" s="102" t="s">
        <v>222</v>
      </c>
      <c r="C28" s="6">
        <f>Axles!F9</f>
        <v>158.30000000000001</v>
      </c>
      <c r="D28" s="102">
        <f t="shared" si="4"/>
        <v>-0.15000000000000568</v>
      </c>
      <c r="E28" s="6">
        <v>158</v>
      </c>
      <c r="F28" s="6">
        <v>8</v>
      </c>
      <c r="G28" s="118">
        <v>55</v>
      </c>
      <c r="H28" s="118"/>
      <c r="I28" s="118" t="s">
        <v>683</v>
      </c>
      <c r="J28" s="6" t="s">
        <v>319</v>
      </c>
      <c r="L28">
        <f t="shared" si="2"/>
        <v>172.78759594743863</v>
      </c>
      <c r="N28">
        <f t="shared" si="3"/>
        <v>6.8026612577731749</v>
      </c>
    </row>
    <row r="29" spans="1:14" x14ac:dyDescent="0.35">
      <c r="A29" s="6" t="s">
        <v>223</v>
      </c>
      <c r="B29" s="102" t="s">
        <v>222</v>
      </c>
      <c r="C29" s="6">
        <f>Axles!F9</f>
        <v>158.30000000000001</v>
      </c>
      <c r="D29" s="102">
        <f t="shared" si="4"/>
        <v>1.3499999999999943</v>
      </c>
      <c r="E29" s="6">
        <v>161</v>
      </c>
      <c r="F29" s="6">
        <v>8</v>
      </c>
      <c r="G29" s="6">
        <v>30</v>
      </c>
      <c r="H29" s="6"/>
      <c r="I29" s="6"/>
      <c r="J29" s="6" t="s">
        <v>319</v>
      </c>
      <c r="L29">
        <f t="shared" si="2"/>
        <v>94.247779607693786</v>
      </c>
      <c r="N29">
        <f t="shared" si="3"/>
        <v>3.7105425042399132</v>
      </c>
    </row>
    <row r="30" spans="1:14" x14ac:dyDescent="0.35">
      <c r="A30" s="6" t="s">
        <v>223</v>
      </c>
      <c r="B30" s="102" t="s">
        <v>222</v>
      </c>
      <c r="C30" s="6">
        <f>Axles!F9</f>
        <v>158.30000000000001</v>
      </c>
      <c r="D30" s="102">
        <f t="shared" si="4"/>
        <v>1.3499999999999943</v>
      </c>
      <c r="E30" s="6">
        <v>161</v>
      </c>
      <c r="F30" s="6">
        <v>8</v>
      </c>
      <c r="G30" s="6">
        <v>35</v>
      </c>
      <c r="H30" s="6"/>
      <c r="I30" s="6"/>
      <c r="J30" s="6" t="s">
        <v>319</v>
      </c>
      <c r="L30">
        <f t="shared" si="2"/>
        <v>109.95574287564276</v>
      </c>
      <c r="N30">
        <f t="shared" si="3"/>
        <v>4.3289662549465655</v>
      </c>
    </row>
    <row r="31" spans="1:14" x14ac:dyDescent="0.35">
      <c r="A31" s="6" t="s">
        <v>223</v>
      </c>
      <c r="B31" s="102" t="s">
        <v>222</v>
      </c>
      <c r="C31" s="6">
        <f>Axles!F9</f>
        <v>158.30000000000001</v>
      </c>
      <c r="D31" s="102">
        <f t="shared" si="4"/>
        <v>1.3499999999999943</v>
      </c>
      <c r="E31" s="6">
        <v>161</v>
      </c>
      <c r="F31" s="6">
        <v>8</v>
      </c>
      <c r="G31" s="118">
        <v>40</v>
      </c>
      <c r="H31" s="118"/>
      <c r="I31" s="118" t="s">
        <v>683</v>
      </c>
      <c r="J31" s="6" t="s">
        <v>319</v>
      </c>
      <c r="L31">
        <f t="shared" si="2"/>
        <v>125.66370614359172</v>
      </c>
      <c r="N31">
        <f t="shared" si="3"/>
        <v>4.9473900056532178</v>
      </c>
    </row>
    <row r="32" spans="1:14" x14ac:dyDescent="0.35">
      <c r="A32" s="6" t="s">
        <v>223</v>
      </c>
      <c r="B32" s="102" t="s">
        <v>222</v>
      </c>
      <c r="C32" s="6">
        <f>Axles!F9</f>
        <v>158.30000000000001</v>
      </c>
      <c r="D32" s="102">
        <f t="shared" si="4"/>
        <v>1.3499999999999943</v>
      </c>
      <c r="E32" s="6">
        <v>161</v>
      </c>
      <c r="F32" s="6">
        <v>8</v>
      </c>
      <c r="G32" s="6">
        <v>45</v>
      </c>
      <c r="H32" s="6"/>
      <c r="I32" s="6"/>
      <c r="J32" s="6" t="s">
        <v>319</v>
      </c>
      <c r="L32">
        <f t="shared" si="2"/>
        <v>141.37166941154069</v>
      </c>
      <c r="N32">
        <f t="shared" si="3"/>
        <v>5.5658137563598702</v>
      </c>
    </row>
    <row r="33" spans="1:14" x14ac:dyDescent="0.35">
      <c r="A33" s="6" t="s">
        <v>223</v>
      </c>
      <c r="B33" s="102" t="s">
        <v>222</v>
      </c>
      <c r="C33" s="6">
        <f>Axles!F9</f>
        <v>158.30000000000001</v>
      </c>
      <c r="D33" s="102">
        <f t="shared" si="4"/>
        <v>1.3499999999999943</v>
      </c>
      <c r="E33" s="6">
        <v>161</v>
      </c>
      <c r="F33" s="6">
        <v>8</v>
      </c>
      <c r="G33" s="118">
        <v>55</v>
      </c>
      <c r="H33" s="118"/>
      <c r="I33" s="118" t="s">
        <v>683</v>
      </c>
      <c r="J33" s="6" t="s">
        <v>319</v>
      </c>
      <c r="L33">
        <f t="shared" si="2"/>
        <v>172.78759594743863</v>
      </c>
      <c r="N33">
        <f t="shared" si="3"/>
        <v>6.8026612577731749</v>
      </c>
    </row>
    <row r="34" spans="1:14" x14ac:dyDescent="0.35">
      <c r="A34" s="102" t="s">
        <v>225</v>
      </c>
      <c r="B34" s="102" t="s">
        <v>224</v>
      </c>
      <c r="C34" s="102">
        <f>Axles!F10</f>
        <v>181.1</v>
      </c>
      <c r="D34" s="102">
        <f>(E34-C34)/2</f>
        <v>-0.54999999999999716</v>
      </c>
      <c r="E34" s="6">
        <v>180</v>
      </c>
      <c r="F34" s="6">
        <v>8</v>
      </c>
      <c r="G34" s="6">
        <v>40</v>
      </c>
      <c r="H34" s="6"/>
      <c r="I34" s="6" t="s">
        <v>682</v>
      </c>
      <c r="J34" s="6" t="s">
        <v>319</v>
      </c>
      <c r="L34">
        <f t="shared" si="2"/>
        <v>125.66370614359172</v>
      </c>
      <c r="N34">
        <f t="shared" si="3"/>
        <v>4.9473900056532178</v>
      </c>
    </row>
    <row r="35" spans="1:14" x14ac:dyDescent="0.35">
      <c r="A35" s="102" t="s">
        <v>225</v>
      </c>
      <c r="B35" s="102" t="s">
        <v>224</v>
      </c>
      <c r="C35" s="102">
        <f>Axles!F10</f>
        <v>181.1</v>
      </c>
      <c r="D35" s="102">
        <f t="shared" ref="D35:D51" si="5">(E35-C35)/2</f>
        <v>-0.54999999999999716</v>
      </c>
      <c r="E35" s="6">
        <v>180</v>
      </c>
      <c r="F35" s="6">
        <v>8</v>
      </c>
      <c r="G35" s="6">
        <v>45</v>
      </c>
      <c r="H35" s="6"/>
      <c r="I35" s="6"/>
      <c r="J35" s="6" t="s">
        <v>319</v>
      </c>
      <c r="L35">
        <f t="shared" si="2"/>
        <v>141.37166941154069</v>
      </c>
      <c r="N35">
        <f t="shared" si="3"/>
        <v>5.5658137563598702</v>
      </c>
    </row>
    <row r="36" spans="1:14" x14ac:dyDescent="0.35">
      <c r="A36" s="102" t="s">
        <v>225</v>
      </c>
      <c r="B36" s="102" t="s">
        <v>224</v>
      </c>
      <c r="C36" s="102">
        <f>Axles!F10</f>
        <v>181.1</v>
      </c>
      <c r="D36" s="102">
        <f t="shared" si="5"/>
        <v>-0.54999999999999716</v>
      </c>
      <c r="E36" s="6">
        <v>180</v>
      </c>
      <c r="F36" s="6">
        <v>8</v>
      </c>
      <c r="G36" s="6">
        <v>50</v>
      </c>
      <c r="H36" s="6"/>
      <c r="I36" s="6"/>
      <c r="J36" s="6" t="s">
        <v>319</v>
      </c>
      <c r="L36">
        <f t="shared" si="2"/>
        <v>157.07963267948966</v>
      </c>
      <c r="N36">
        <f t="shared" si="3"/>
        <v>6.1842375070665225</v>
      </c>
    </row>
    <row r="37" spans="1:14" x14ac:dyDescent="0.35">
      <c r="A37" s="102" t="s">
        <v>225</v>
      </c>
      <c r="B37" s="102" t="s">
        <v>224</v>
      </c>
      <c r="C37" s="102">
        <f>Axles!F10</f>
        <v>181.1</v>
      </c>
      <c r="D37" s="102">
        <f t="shared" si="5"/>
        <v>-0.54999999999999716</v>
      </c>
      <c r="E37" s="6">
        <v>180</v>
      </c>
      <c r="F37" s="6">
        <v>8</v>
      </c>
      <c r="G37" s="118">
        <v>55</v>
      </c>
      <c r="H37" s="118"/>
      <c r="I37" s="118" t="s">
        <v>684</v>
      </c>
      <c r="J37" s="6" t="s">
        <v>319</v>
      </c>
      <c r="L37">
        <f t="shared" si="2"/>
        <v>172.78759594743863</v>
      </c>
      <c r="N37">
        <f t="shared" si="3"/>
        <v>6.8026612577731749</v>
      </c>
    </row>
    <row r="38" spans="1:14" x14ac:dyDescent="0.35">
      <c r="A38" s="102" t="s">
        <v>225</v>
      </c>
      <c r="B38" s="102" t="s">
        <v>224</v>
      </c>
      <c r="C38" s="102">
        <f>Axles!F10</f>
        <v>181.1</v>
      </c>
      <c r="D38" s="102">
        <f t="shared" si="5"/>
        <v>-0.54999999999999716</v>
      </c>
      <c r="E38" s="6">
        <v>180</v>
      </c>
      <c r="F38" s="6">
        <v>8</v>
      </c>
      <c r="G38" s="6">
        <v>60</v>
      </c>
      <c r="H38" s="6"/>
      <c r="I38" s="6"/>
      <c r="J38" s="6" t="s">
        <v>319</v>
      </c>
      <c r="L38">
        <f t="shared" si="2"/>
        <v>188.49555921538757</v>
      </c>
      <c r="N38">
        <f t="shared" si="3"/>
        <v>7.4210850084798263</v>
      </c>
    </row>
    <row r="39" spans="1:14" x14ac:dyDescent="0.35">
      <c r="A39" s="102" t="s">
        <v>227</v>
      </c>
      <c r="B39" s="102" t="s">
        <v>226</v>
      </c>
      <c r="C39" s="102">
        <f>Axles!F11</f>
        <v>206.5</v>
      </c>
      <c r="D39" s="102">
        <f t="shared" si="5"/>
        <v>-3.75</v>
      </c>
      <c r="E39" s="6">
        <v>199</v>
      </c>
      <c r="F39" s="6">
        <v>8</v>
      </c>
      <c r="G39" s="6">
        <v>50</v>
      </c>
      <c r="H39" s="6"/>
      <c r="I39" s="6"/>
      <c r="J39" s="6" t="s">
        <v>319</v>
      </c>
      <c r="L39">
        <f t="shared" si="2"/>
        <v>157.07963267948966</v>
      </c>
      <c r="N39">
        <f t="shared" si="3"/>
        <v>6.1842375070665225</v>
      </c>
    </row>
    <row r="40" spans="1:14" x14ac:dyDescent="0.35">
      <c r="A40" s="102" t="s">
        <v>227</v>
      </c>
      <c r="B40" s="102" t="s">
        <v>226</v>
      </c>
      <c r="C40" s="102">
        <f>Axles!F11</f>
        <v>206.5</v>
      </c>
      <c r="D40" s="102">
        <f t="shared" si="5"/>
        <v>-3.75</v>
      </c>
      <c r="E40" s="6">
        <v>199</v>
      </c>
      <c r="F40" s="6">
        <v>8</v>
      </c>
      <c r="G40" s="6">
        <v>55</v>
      </c>
      <c r="H40" s="6"/>
      <c r="I40" s="6"/>
      <c r="J40" s="6" t="s">
        <v>319</v>
      </c>
      <c r="L40">
        <f t="shared" si="2"/>
        <v>172.78759594743863</v>
      </c>
      <c r="N40">
        <f t="shared" si="3"/>
        <v>6.8026612577731749</v>
      </c>
    </row>
    <row r="41" spans="1:14" x14ac:dyDescent="0.35">
      <c r="A41" s="102" t="s">
        <v>227</v>
      </c>
      <c r="B41" s="102" t="s">
        <v>226</v>
      </c>
      <c r="C41" s="102">
        <f>Axles!F11</f>
        <v>206.5</v>
      </c>
      <c r="D41" s="102">
        <f t="shared" si="5"/>
        <v>-3.75</v>
      </c>
      <c r="E41" s="6">
        <v>199</v>
      </c>
      <c r="F41" s="6">
        <v>8</v>
      </c>
      <c r="G41" s="6">
        <v>60</v>
      </c>
      <c r="H41" s="6"/>
      <c r="I41" s="6"/>
      <c r="J41" s="6" t="s">
        <v>319</v>
      </c>
      <c r="L41">
        <f t="shared" si="2"/>
        <v>188.49555921538757</v>
      </c>
      <c r="N41">
        <f t="shared" si="3"/>
        <v>7.4210850084798263</v>
      </c>
    </row>
    <row r="42" spans="1:14" x14ac:dyDescent="0.35">
      <c r="A42" s="102" t="s">
        <v>227</v>
      </c>
      <c r="B42" s="102" t="s">
        <v>226</v>
      </c>
      <c r="C42" s="102">
        <f>Axles!F11</f>
        <v>206.5</v>
      </c>
      <c r="D42" s="102">
        <f t="shared" si="5"/>
        <v>-1.75</v>
      </c>
      <c r="E42" s="6">
        <v>203</v>
      </c>
      <c r="F42" s="6">
        <v>8</v>
      </c>
      <c r="G42" s="6">
        <v>55</v>
      </c>
      <c r="H42" s="6"/>
      <c r="I42" s="6"/>
      <c r="J42" s="6" t="s">
        <v>319</v>
      </c>
      <c r="L42">
        <f t="shared" si="2"/>
        <v>172.78759594743863</v>
      </c>
      <c r="N42">
        <f t="shared" si="3"/>
        <v>6.8026612577731749</v>
      </c>
    </row>
    <row r="43" spans="1:14" x14ac:dyDescent="0.35">
      <c r="A43" s="102" t="s">
        <v>227</v>
      </c>
      <c r="B43" s="102" t="s">
        <v>226</v>
      </c>
      <c r="C43" s="102">
        <f>Axles!F11</f>
        <v>206.5</v>
      </c>
      <c r="D43" s="102">
        <f t="shared" si="5"/>
        <v>-1.75</v>
      </c>
      <c r="E43" s="6">
        <v>203</v>
      </c>
      <c r="F43" s="6">
        <v>8</v>
      </c>
      <c r="G43" s="6">
        <v>60</v>
      </c>
      <c r="H43" s="6"/>
      <c r="I43" s="6"/>
      <c r="J43" s="6" t="s">
        <v>319</v>
      </c>
      <c r="L43">
        <f t="shared" si="2"/>
        <v>188.49555921538757</v>
      </c>
      <c r="N43">
        <f t="shared" si="3"/>
        <v>7.4210850084798263</v>
      </c>
    </row>
    <row r="44" spans="1:14" x14ac:dyDescent="0.35">
      <c r="A44" s="102" t="s">
        <v>227</v>
      </c>
      <c r="B44" s="102" t="s">
        <v>226</v>
      </c>
      <c r="C44" s="102">
        <f>Axles!F11</f>
        <v>206.5</v>
      </c>
      <c r="D44" s="102">
        <f t="shared" si="5"/>
        <v>-0.25</v>
      </c>
      <c r="E44" s="6">
        <v>206</v>
      </c>
      <c r="F44" s="6">
        <v>8</v>
      </c>
      <c r="G44" s="6">
        <v>30</v>
      </c>
      <c r="H44" s="6"/>
      <c r="I44" s="6"/>
      <c r="J44" s="6" t="s">
        <v>319</v>
      </c>
      <c r="L44">
        <f t="shared" si="2"/>
        <v>94.247779607693786</v>
      </c>
      <c r="N44">
        <f t="shared" si="3"/>
        <v>3.7105425042399132</v>
      </c>
    </row>
    <row r="45" spans="1:14" x14ac:dyDescent="0.35">
      <c r="A45" s="102" t="s">
        <v>227</v>
      </c>
      <c r="B45" s="102" t="s">
        <v>226</v>
      </c>
      <c r="C45" s="102">
        <f>Axles!F11</f>
        <v>206.5</v>
      </c>
      <c r="D45" s="102">
        <f t="shared" si="5"/>
        <v>-0.25</v>
      </c>
      <c r="E45" s="6">
        <v>206</v>
      </c>
      <c r="F45" s="6">
        <v>8</v>
      </c>
      <c r="G45" s="6">
        <v>40</v>
      </c>
      <c r="H45" s="6"/>
      <c r="I45" s="6"/>
      <c r="J45" s="6" t="s">
        <v>319</v>
      </c>
      <c r="L45">
        <f t="shared" si="2"/>
        <v>125.66370614359172</v>
      </c>
      <c r="N45">
        <f t="shared" si="3"/>
        <v>4.9473900056532178</v>
      </c>
    </row>
    <row r="46" spans="1:14" x14ac:dyDescent="0.35">
      <c r="A46" s="102" t="s">
        <v>227</v>
      </c>
      <c r="B46" s="102" t="s">
        <v>226</v>
      </c>
      <c r="C46" s="102">
        <f>Axles!F11</f>
        <v>206.5</v>
      </c>
      <c r="D46" s="102">
        <f t="shared" si="5"/>
        <v>-0.25</v>
      </c>
      <c r="E46" s="6">
        <v>206</v>
      </c>
      <c r="F46" s="6">
        <v>8</v>
      </c>
      <c r="G46" s="6">
        <v>50</v>
      </c>
      <c r="H46" s="6"/>
      <c r="I46" s="6"/>
      <c r="J46" s="6" t="s">
        <v>319</v>
      </c>
      <c r="L46">
        <f t="shared" si="2"/>
        <v>157.07963267948966</v>
      </c>
      <c r="N46">
        <f t="shared" si="3"/>
        <v>6.1842375070665225</v>
      </c>
    </row>
    <row r="47" spans="1:14" x14ac:dyDescent="0.35">
      <c r="A47" s="102" t="s">
        <v>227</v>
      </c>
      <c r="B47" s="102" t="s">
        <v>226</v>
      </c>
      <c r="C47" s="102">
        <f>Axles!F11</f>
        <v>206.5</v>
      </c>
      <c r="D47" s="102">
        <f t="shared" si="5"/>
        <v>-0.25</v>
      </c>
      <c r="E47" s="6">
        <v>206</v>
      </c>
      <c r="F47" s="6">
        <v>8</v>
      </c>
      <c r="G47" s="6">
        <v>55</v>
      </c>
      <c r="H47" s="6"/>
      <c r="I47" s="6"/>
      <c r="J47" s="6" t="s">
        <v>319</v>
      </c>
      <c r="L47">
        <f t="shared" si="2"/>
        <v>172.78759594743863</v>
      </c>
      <c r="N47">
        <f t="shared" si="3"/>
        <v>6.8026612577731749</v>
      </c>
    </row>
    <row r="48" spans="1:14" x14ac:dyDescent="0.35">
      <c r="A48" s="102" t="s">
        <v>227</v>
      </c>
      <c r="B48" s="102" t="s">
        <v>226</v>
      </c>
      <c r="C48" s="102">
        <f>Axles!F11</f>
        <v>206.5</v>
      </c>
      <c r="D48" s="102">
        <f t="shared" si="5"/>
        <v>-0.25</v>
      </c>
      <c r="E48" s="6">
        <v>206</v>
      </c>
      <c r="F48" s="6">
        <v>8</v>
      </c>
      <c r="G48" s="6">
        <v>60</v>
      </c>
      <c r="H48" s="6"/>
      <c r="I48" s="6"/>
      <c r="J48" s="6" t="s">
        <v>319</v>
      </c>
      <c r="L48">
        <f t="shared" si="2"/>
        <v>188.49555921538757</v>
      </c>
      <c r="N48">
        <f t="shared" si="3"/>
        <v>7.4210850084798263</v>
      </c>
    </row>
    <row r="49" spans="1:14" x14ac:dyDescent="0.35">
      <c r="A49" s="1" t="s">
        <v>229</v>
      </c>
      <c r="B49" s="1" t="s">
        <v>228</v>
      </c>
      <c r="C49" s="1">
        <f>Axles!F12</f>
        <v>260.39999999999998</v>
      </c>
      <c r="D49" s="102">
        <f t="shared" si="5"/>
        <v>-1.6999999999999886</v>
      </c>
      <c r="E49" s="6">
        <v>257</v>
      </c>
      <c r="F49" s="6">
        <v>8</v>
      </c>
      <c r="G49" s="6">
        <v>55</v>
      </c>
      <c r="H49" s="6"/>
      <c r="I49" s="6"/>
      <c r="J49" s="6" t="s">
        <v>319</v>
      </c>
      <c r="L49">
        <f t="shared" si="2"/>
        <v>172.78759594743863</v>
      </c>
      <c r="N49">
        <f t="shared" si="3"/>
        <v>6.8026612577731749</v>
      </c>
    </row>
    <row r="50" spans="1:14" x14ac:dyDescent="0.35">
      <c r="A50" s="1" t="s">
        <v>229</v>
      </c>
      <c r="B50" s="1" t="s">
        <v>228</v>
      </c>
      <c r="C50" s="1">
        <f>Axles!F12</f>
        <v>260.39999999999998</v>
      </c>
      <c r="D50" s="102">
        <f t="shared" si="5"/>
        <v>-0.69999999999998863</v>
      </c>
      <c r="E50" s="6">
        <v>259</v>
      </c>
      <c r="F50" s="6">
        <v>8</v>
      </c>
      <c r="G50" s="6">
        <v>50</v>
      </c>
      <c r="H50" s="6"/>
      <c r="I50" s="6"/>
      <c r="J50" s="6" t="s">
        <v>319</v>
      </c>
      <c r="L50">
        <f t="shared" si="2"/>
        <v>157.07963267948966</v>
      </c>
      <c r="N50">
        <f t="shared" si="3"/>
        <v>6.1842375070665225</v>
      </c>
    </row>
    <row r="51" spans="1:14" x14ac:dyDescent="0.35">
      <c r="A51" s="1" t="s">
        <v>229</v>
      </c>
      <c r="B51" s="1" t="s">
        <v>228</v>
      </c>
      <c r="C51" s="1">
        <f>Axles!F12</f>
        <v>260.39999999999998</v>
      </c>
      <c r="D51" s="102">
        <f t="shared" si="5"/>
        <v>-0.69999999999998863</v>
      </c>
      <c r="E51" s="6">
        <v>259</v>
      </c>
      <c r="F51" s="6">
        <v>8</v>
      </c>
      <c r="G51" s="6">
        <v>60</v>
      </c>
      <c r="H51" s="6"/>
      <c r="I51" s="6"/>
      <c r="J51" s="6" t="s">
        <v>319</v>
      </c>
      <c r="L51">
        <f t="shared" si="2"/>
        <v>188.49555921538757</v>
      </c>
      <c r="N51">
        <f t="shared" si="3"/>
        <v>7.4210850084798263</v>
      </c>
    </row>
    <row r="52" spans="1:14" x14ac:dyDescent="0.35">
      <c r="A52" s="1" t="s">
        <v>538</v>
      </c>
      <c r="B52" s="1" t="s">
        <v>494</v>
      </c>
      <c r="C52" s="6">
        <f>Axles!F13</f>
        <v>257</v>
      </c>
      <c r="D52" s="102">
        <f t="shared" ref="D52" si="6">(E52-C52)/2</f>
        <v>1.5</v>
      </c>
      <c r="E52" s="6">
        <v>260</v>
      </c>
      <c r="F52" s="6">
        <v>8</v>
      </c>
      <c r="G52" s="6">
        <v>60</v>
      </c>
      <c r="J52" s="6" t="s">
        <v>319</v>
      </c>
      <c r="L52">
        <f t="shared" si="2"/>
        <v>188.49555921538757</v>
      </c>
      <c r="N52">
        <f t="shared" si="3"/>
        <v>7.4210850084798263</v>
      </c>
    </row>
    <row r="53" spans="1:14" x14ac:dyDescent="0.35">
      <c r="A53" s="1" t="s">
        <v>538</v>
      </c>
      <c r="B53" s="1" t="s">
        <v>494</v>
      </c>
      <c r="C53" s="6">
        <f>Axles!F13</f>
        <v>257</v>
      </c>
      <c r="D53" s="102">
        <f t="shared" ref="D53" si="7">(E53-C53)/2</f>
        <v>1.5</v>
      </c>
      <c r="E53" s="6">
        <v>260</v>
      </c>
      <c r="F53" s="6">
        <v>8</v>
      </c>
      <c r="G53" s="6">
        <v>80</v>
      </c>
      <c r="J53" s="6" t="s">
        <v>319</v>
      </c>
      <c r="L53">
        <f t="shared" si="2"/>
        <v>251.32741228718345</v>
      </c>
      <c r="N53">
        <f t="shared" si="3"/>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zoomScale="55" zoomScaleNormal="55" workbookViewId="0">
      <pane ySplit="1" topLeftCell="A108" activePane="bottomLeft" state="frozen"/>
      <selection pane="bottomLeft" activeCell="V120" sqref="V120"/>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2"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Chaindrive!A42</f>
        <v>JM200</v>
      </c>
      <c r="B54" s="3" t="s">
        <v>238</v>
      </c>
      <c r="C54" s="2">
        <v>0</v>
      </c>
      <c r="D54" s="23">
        <f>Chaindrive!J42</f>
        <v>110.90909090909092</v>
      </c>
      <c r="E54" s="1" t="s">
        <v>156</v>
      </c>
      <c r="F54" s="22">
        <f>Chaindrive!L42</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Chaindrive!J43</f>
        <v>344.44444444444446</v>
      </c>
      <c r="E55" s="1" t="s">
        <v>156</v>
      </c>
      <c r="F55" s="1">
        <f>Chaindrive!L43</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Chaindrive!J44</f>
        <v>608</v>
      </c>
      <c r="E56" s="1" t="s">
        <v>156</v>
      </c>
      <c r="F56" s="1">
        <f>Chaindrive!L44</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Chaindrive!A53</f>
        <v>F100c</v>
      </c>
      <c r="B58" s="3" t="s">
        <v>238</v>
      </c>
      <c r="C58" s="2">
        <v>0</v>
      </c>
      <c r="D58" s="1">
        <f>Chaindrive!J53</f>
        <v>300</v>
      </c>
      <c r="E58" s="1" t="s">
        <v>156</v>
      </c>
      <c r="F58" s="1">
        <f>Chaindrive!L46</f>
        <v>3.4375000000000004</v>
      </c>
      <c r="G58" s="1">
        <v>415</v>
      </c>
      <c r="H58" s="1" t="s">
        <v>313</v>
      </c>
      <c r="I58" s="1" t="s">
        <v>260</v>
      </c>
      <c r="K58" s="1" t="s">
        <v>260</v>
      </c>
      <c r="L58" s="1">
        <v>25.4</v>
      </c>
      <c r="M58" s="1" t="s">
        <v>22</v>
      </c>
      <c r="N58" s="1" t="s">
        <v>22</v>
      </c>
    </row>
    <row r="59" spans="1:21" ht="40" customHeight="1" x14ac:dyDescent="0.35">
      <c r="A59" s="3" t="str">
        <f>Chaindrive!A54</f>
        <v>F160c</v>
      </c>
      <c r="B59" s="3" t="s">
        <v>238</v>
      </c>
      <c r="C59" s="2">
        <v>1</v>
      </c>
      <c r="D59" s="1">
        <f>Chaindrive!J54</f>
        <v>608</v>
      </c>
      <c r="E59" s="1" t="s">
        <v>156</v>
      </c>
      <c r="F59" s="1">
        <f>Chaindrive!L47</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2">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2">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2">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2">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1"/>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0">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2">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15.157894736842106</v>
      </c>
      <c r="G68" s="1">
        <v>415</v>
      </c>
      <c r="H68" s="1" t="s">
        <v>313</v>
      </c>
      <c r="I68" s="1" t="s">
        <v>260</v>
      </c>
      <c r="K68" s="1" t="s">
        <v>260</v>
      </c>
      <c r="L68" s="1">
        <v>25.4</v>
      </c>
      <c r="M68" s="1" t="s">
        <v>22</v>
      </c>
      <c r="N68" s="1" t="s">
        <v>22</v>
      </c>
      <c r="O68" s="6">
        <f>Chaindrive!O14</f>
        <v>12.631578947368421</v>
      </c>
      <c r="P68" s="1">
        <v>11</v>
      </c>
      <c r="R68" s="6">
        <v>400</v>
      </c>
      <c r="S68" s="6" t="s">
        <v>322</v>
      </c>
      <c r="U68" s="152">
        <v>472.24</v>
      </c>
      <c r="V68" s="83"/>
    </row>
    <row r="69" spans="1:23" ht="40" customHeight="1" x14ac:dyDescent="0.35">
      <c r="A69" s="3" t="str">
        <f>Chaindrive!A15</f>
        <v>Ranger150 3ph 15-57 5/8"</v>
      </c>
      <c r="B69" t="s">
        <v>319</v>
      </c>
      <c r="C69" s="2">
        <f>D67+0.01</f>
        <v>342.01</v>
      </c>
      <c r="D69" s="23">
        <f>Chaindrive!J15</f>
        <v>566.19999999999993</v>
      </c>
      <c r="E69" s="1" t="s">
        <v>156</v>
      </c>
      <c r="F69" s="2">
        <f>Chaindrive!L15</f>
        <v>12.631578947368421</v>
      </c>
      <c r="G69" s="1">
        <v>415</v>
      </c>
      <c r="H69" s="1" t="s">
        <v>313</v>
      </c>
      <c r="I69" s="1" t="s">
        <v>260</v>
      </c>
      <c r="K69" s="1" t="s">
        <v>260</v>
      </c>
      <c r="L69" s="1">
        <v>25.4</v>
      </c>
      <c r="M69" s="1" t="s">
        <v>22</v>
      </c>
      <c r="N69" s="1" t="s">
        <v>22</v>
      </c>
      <c r="O69" s="6">
        <f>Chaindrive!O15</f>
        <v>10.526315789473685</v>
      </c>
      <c r="P69" s="1">
        <v>11</v>
      </c>
      <c r="R69" s="6">
        <v>400</v>
      </c>
      <c r="S69" s="6" t="s">
        <v>675</v>
      </c>
      <c r="U69" s="152">
        <v>472.24</v>
      </c>
      <c r="V69" s="83"/>
    </row>
    <row r="70" spans="1:23" ht="40" customHeight="1" x14ac:dyDescent="0.35">
      <c r="A70" s="3" t="str">
        <f>Chaindrive!A16</f>
        <v>Ranger150 3ph 12-57 5/8"</v>
      </c>
      <c r="B70" t="s">
        <v>319</v>
      </c>
      <c r="C70" s="2">
        <f>D67+0.01</f>
        <v>342.01</v>
      </c>
      <c r="D70" s="23">
        <v>713</v>
      </c>
      <c r="E70" s="1" t="s">
        <v>156</v>
      </c>
      <c r="F70" s="2">
        <v>10</v>
      </c>
      <c r="G70" s="1">
        <v>415</v>
      </c>
      <c r="H70" s="1" t="s">
        <v>313</v>
      </c>
      <c r="I70" s="1" t="s">
        <v>260</v>
      </c>
      <c r="K70" s="1" t="s">
        <v>260</v>
      </c>
      <c r="L70" s="1">
        <v>25.4</v>
      </c>
      <c r="M70" s="1" t="s">
        <v>22</v>
      </c>
      <c r="N70" s="1" t="s">
        <v>22</v>
      </c>
      <c r="O70" s="6">
        <f>Chaindrive!O16</f>
        <v>8.4210526315789469</v>
      </c>
      <c r="P70" s="1">
        <v>11</v>
      </c>
      <c r="R70" s="6">
        <v>400</v>
      </c>
      <c r="S70" s="6" t="s">
        <v>322</v>
      </c>
      <c r="U70" s="152">
        <v>472.24</v>
      </c>
    </row>
    <row r="71" spans="1:23" ht="40" customHeight="1" x14ac:dyDescent="0.35">
      <c r="A71" s="3" t="str">
        <f>Chaindrive!A18</f>
        <v>Ranger220 3ph 15-57 3/4"</v>
      </c>
      <c r="B71" t="s">
        <v>319</v>
      </c>
      <c r="C71" s="2">
        <v>713.01</v>
      </c>
      <c r="D71" s="23">
        <f>Chaindrive!J18</f>
        <v>836</v>
      </c>
      <c r="E71" s="1" t="s">
        <v>156</v>
      </c>
      <c r="F71" s="2">
        <f>Chaindrive!L18</f>
        <v>6.3157894736842106</v>
      </c>
      <c r="G71" s="1">
        <v>415</v>
      </c>
      <c r="H71" s="1" t="s">
        <v>313</v>
      </c>
      <c r="I71" s="1" t="s">
        <v>260</v>
      </c>
      <c r="K71" s="1" t="s">
        <v>260</v>
      </c>
      <c r="L71" s="1">
        <v>30</v>
      </c>
      <c r="M71" s="1" t="s">
        <v>22</v>
      </c>
      <c r="N71" s="1" t="s">
        <v>22</v>
      </c>
      <c r="O71" s="6">
        <f>Chaindrive!O18</f>
        <v>10.526315789473685</v>
      </c>
      <c r="P71" s="1">
        <v>10</v>
      </c>
      <c r="R71" s="6">
        <v>650</v>
      </c>
      <c r="U71" s="152">
        <v>498.07</v>
      </c>
    </row>
    <row r="72" spans="1:23"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3" ht="40" customHeight="1" x14ac:dyDescent="0.35">
      <c r="A73" s="3" t="str">
        <f>Chaindrive!A21</f>
        <v>Ranger 90 Fi 1ph 15-57 1/2"</v>
      </c>
      <c r="B73" t="s">
        <v>319</v>
      </c>
      <c r="C73" s="2">
        <v>0</v>
      </c>
      <c r="D73" s="23">
        <f>Chaindrive!J21</f>
        <v>342</v>
      </c>
      <c r="E73" s="1" t="s">
        <v>357</v>
      </c>
      <c r="F73" s="22">
        <f>Chaindrive!L21</f>
        <v>21.05263157894737</v>
      </c>
      <c r="G73" s="1">
        <v>230</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 90 Fi 3ph 15-57 1/2"</v>
      </c>
      <c r="B74" t="s">
        <v>319</v>
      </c>
      <c r="C74" s="2">
        <f t="shared" ref="C74:C75" si="2">D73+0.01</f>
        <v>342.01</v>
      </c>
      <c r="D74" s="23">
        <f>Chaindrive!J22</f>
        <v>342</v>
      </c>
      <c r="E74" s="1" t="s">
        <v>357</v>
      </c>
      <c r="F74" s="22">
        <f>Chaindrive!L22</f>
        <v>21.05263157894737</v>
      </c>
      <c r="G74" s="1">
        <v>415</v>
      </c>
      <c r="H74" s="1" t="s">
        <v>313</v>
      </c>
      <c r="I74" s="1" t="s">
        <v>260</v>
      </c>
      <c r="K74" s="1" t="s">
        <v>260</v>
      </c>
      <c r="L74" s="1">
        <v>25.4</v>
      </c>
      <c r="M74" s="1" t="s">
        <v>22</v>
      </c>
      <c r="N74" s="1" t="s">
        <v>22</v>
      </c>
      <c r="O74" s="6">
        <f>Chaindrive!O22</f>
        <v>5.2631578947368425</v>
      </c>
      <c r="P74" s="1">
        <v>18</v>
      </c>
      <c r="R74" s="6">
        <v>850</v>
      </c>
    </row>
    <row r="75" spans="1:23" ht="40" customHeight="1" x14ac:dyDescent="0.35">
      <c r="A75" s="3" t="str">
        <f>Chaindrive!A23</f>
        <v>Ranger140 Fi 1ph 18-57 5/8"</v>
      </c>
      <c r="B75" t="s">
        <v>319</v>
      </c>
      <c r="C75" s="2">
        <f t="shared" si="2"/>
        <v>342.01</v>
      </c>
      <c r="D75" s="23">
        <f>Chaindrive!J23</f>
        <v>475</v>
      </c>
      <c r="E75" s="1" t="s">
        <v>357</v>
      </c>
      <c r="F75" s="22">
        <f>Chaindrive!L23</f>
        <v>25.263157894736842</v>
      </c>
      <c r="G75" s="1">
        <v>230</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3ph 18-57 5/8"</v>
      </c>
      <c r="B76" t="s">
        <v>319</v>
      </c>
      <c r="C76" s="2">
        <f>D75+0.01</f>
        <v>475.01</v>
      </c>
      <c r="D76" s="23">
        <f>Chaindrive!J24</f>
        <v>475</v>
      </c>
      <c r="E76" s="1" t="s">
        <v>357</v>
      </c>
      <c r="F76" s="22">
        <f>Chaindrive!L24</f>
        <v>25.263157894736842</v>
      </c>
      <c r="G76" s="1">
        <v>415</v>
      </c>
      <c r="H76" s="1" t="s">
        <v>313</v>
      </c>
      <c r="I76" s="1" t="s">
        <v>260</v>
      </c>
      <c r="K76" s="1" t="s">
        <v>260</v>
      </c>
      <c r="L76" s="1">
        <v>25.4</v>
      </c>
      <c r="M76" s="1" t="s">
        <v>22</v>
      </c>
      <c r="N76" s="1" t="s">
        <v>22</v>
      </c>
      <c r="O76" s="6">
        <f>Chaindrive!O24</f>
        <v>6.3157894736842106</v>
      </c>
      <c r="P76" s="1">
        <v>18</v>
      </c>
      <c r="R76" s="6">
        <v>850</v>
      </c>
    </row>
    <row r="77" spans="1:23" ht="40" customHeight="1" x14ac:dyDescent="0.35">
      <c r="A77" s="3" t="str">
        <f>Chaindrive!A25</f>
        <v>Ranger140 fi 1ph 12-57 5/8"</v>
      </c>
      <c r="B77" t="s">
        <v>319</v>
      </c>
      <c r="C77" s="2">
        <f t="shared" ref="C77:C78" si="3">D76+0.01</f>
        <v>475.01</v>
      </c>
      <c r="D77" s="23">
        <f>Chaindrive!J25</f>
        <v>712.5</v>
      </c>
      <c r="E77" s="1" t="s">
        <v>357</v>
      </c>
      <c r="F77" s="22">
        <f>Chaindrive!L25</f>
        <v>16.842105263157894</v>
      </c>
      <c r="G77" s="1">
        <v>230</v>
      </c>
      <c r="H77" s="1" t="s">
        <v>313</v>
      </c>
      <c r="I77" s="1" t="s">
        <v>260</v>
      </c>
      <c r="K77" s="1" t="s">
        <v>260</v>
      </c>
      <c r="L77" s="1">
        <v>25.4</v>
      </c>
      <c r="M77" s="1" t="s">
        <v>22</v>
      </c>
      <c r="N77" s="1" t="s">
        <v>22</v>
      </c>
      <c r="O77" s="6">
        <f>Chaindrive!O25</f>
        <v>4.2105263157894735</v>
      </c>
      <c r="P77" s="1">
        <v>18</v>
      </c>
      <c r="R77" s="6">
        <v>850</v>
      </c>
    </row>
    <row r="78" spans="1:23" ht="40" customHeight="1" x14ac:dyDescent="0.35">
      <c r="A78" s="3" t="str">
        <f>Chaindrive!A26</f>
        <v>Ranger140 fi 3ph 12-57 5/8"</v>
      </c>
      <c r="B78" t="s">
        <v>319</v>
      </c>
      <c r="C78" s="2">
        <f t="shared" si="3"/>
        <v>712.51</v>
      </c>
      <c r="D78" s="23">
        <f>Chaindrive!J26</f>
        <v>712.5</v>
      </c>
      <c r="E78" s="1" t="s">
        <v>357</v>
      </c>
      <c r="F78" s="22">
        <f>Chaindrive!L26</f>
        <v>16.842105263157894</v>
      </c>
      <c r="G78" s="1">
        <v>415</v>
      </c>
      <c r="H78" s="1" t="s">
        <v>313</v>
      </c>
      <c r="I78" s="1" t="s">
        <v>260</v>
      </c>
      <c r="K78" s="1" t="s">
        <v>260</v>
      </c>
      <c r="L78" s="1">
        <v>25.4</v>
      </c>
      <c r="M78" s="1" t="s">
        <v>22</v>
      </c>
      <c r="N78" s="1" t="s">
        <v>22</v>
      </c>
      <c r="O78" s="6">
        <f>Chaindrive!O26</f>
        <v>4.2105263157894735</v>
      </c>
      <c r="P78" s="1">
        <v>18</v>
      </c>
      <c r="R78" s="6">
        <v>850</v>
      </c>
    </row>
    <row r="79" spans="1:23"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3" ht="40" customHeight="1" x14ac:dyDescent="0.35">
      <c r="A80" s="3" t="str">
        <f>Chaindrive!A29</f>
        <v>KE 40.24  15-57 3/4"</v>
      </c>
      <c r="B80" t="s">
        <v>319</v>
      </c>
      <c r="C80" s="1">
        <v>600.01</v>
      </c>
      <c r="D80" s="23">
        <f>Chaindrive!J29</f>
        <v>1520</v>
      </c>
      <c r="E80" s="1" t="s">
        <v>156</v>
      </c>
      <c r="F80" s="2">
        <f>Chaindrive!L29</f>
        <v>6.3157894736842106</v>
      </c>
      <c r="G80" s="1">
        <f>Chaindrive!M29</f>
        <v>415</v>
      </c>
      <c r="H80" s="1" t="s">
        <v>313</v>
      </c>
      <c r="I80" s="1" t="s">
        <v>260</v>
      </c>
      <c r="K80" s="1" t="s">
        <v>260</v>
      </c>
      <c r="L80" s="1">
        <f>Chaindrive!D29</f>
        <v>40</v>
      </c>
      <c r="M80" s="1" t="s">
        <v>22</v>
      </c>
      <c r="N80" s="1" t="s">
        <v>22</v>
      </c>
      <c r="O80" s="6">
        <f>Chaindrive!O29</f>
        <v>10.526315789473685</v>
      </c>
      <c r="P80" s="1">
        <v>11</v>
      </c>
      <c r="R80" s="6">
        <v>850</v>
      </c>
    </row>
    <row r="81" spans="1:22" ht="40" customHeight="1" x14ac:dyDescent="0.35">
      <c r="A81" s="3" t="str">
        <f>Chaindrive!A30</f>
        <v>KE 40.24  15-57 1"</v>
      </c>
      <c r="B81" t="s">
        <v>319</v>
      </c>
      <c r="C81" s="2">
        <v>900.01</v>
      </c>
      <c r="D81" s="23">
        <f>Chaindrive!J30</f>
        <v>1520</v>
      </c>
      <c r="E81" s="1" t="s">
        <v>156</v>
      </c>
      <c r="F81" s="2">
        <f>Chaindrive!L30</f>
        <v>6.3157894736842106</v>
      </c>
      <c r="G81" s="1">
        <f>Chaindrive!M30</f>
        <v>415</v>
      </c>
      <c r="H81" s="1" t="s">
        <v>313</v>
      </c>
      <c r="I81" s="1" t="s">
        <v>260</v>
      </c>
      <c r="J81" s="3"/>
      <c r="K81" s="1" t="s">
        <v>260</v>
      </c>
      <c r="L81" s="1">
        <f>Chaindrive!D30</f>
        <v>40</v>
      </c>
      <c r="M81" s="1" t="s">
        <v>22</v>
      </c>
      <c r="N81" s="1" t="s">
        <v>22</v>
      </c>
      <c r="O81" s="6">
        <f>Chaindrive!O30</f>
        <v>10.526315789473685</v>
      </c>
      <c r="P81" s="1">
        <v>11</v>
      </c>
      <c r="R81" s="6">
        <v>1100</v>
      </c>
    </row>
    <row r="82" spans="1:22" ht="40" customHeight="1" x14ac:dyDescent="0.35">
      <c r="A82" s="3" t="str">
        <f>Chaindrive!A31</f>
        <v>KE 60.24   15-57 1"</v>
      </c>
      <c r="B82" t="s">
        <v>319</v>
      </c>
      <c r="C82" s="2">
        <v>1200.01</v>
      </c>
      <c r="D82" s="23">
        <f>Chaindrive!J31</f>
        <v>2280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11</v>
      </c>
      <c r="R82" s="6">
        <v>1500</v>
      </c>
    </row>
    <row r="83" spans="1:22" ht="40" customHeight="1" x14ac:dyDescent="0.35">
      <c r="A83" s="3" t="str">
        <f>Chaindrive!A32</f>
        <v>KE 80.24   15-57 1"</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ht="40" customHeight="1" x14ac:dyDescent="0.35">
      <c r="A84" s="3" t="str">
        <f>Chaindrive!A33</f>
        <v>KE 80.24   15-57 1 1/4"</v>
      </c>
      <c r="B84" t="s">
        <v>319</v>
      </c>
      <c r="C84" s="2">
        <v>1800.01</v>
      </c>
      <c r="D84" s="23">
        <f>Chaindrive!J33</f>
        <v>3040</v>
      </c>
      <c r="E84" s="1" t="s">
        <v>156</v>
      </c>
      <c r="F84" s="2">
        <f>Chaindrive!L33</f>
        <v>6.3157894736842106</v>
      </c>
      <c r="G84" s="1">
        <f>Chaindrive!M33</f>
        <v>415</v>
      </c>
      <c r="H84" s="1" t="s">
        <v>313</v>
      </c>
      <c r="I84" s="1" t="s">
        <v>260</v>
      </c>
      <c r="K84" s="1" t="s">
        <v>260</v>
      </c>
      <c r="L84" s="1">
        <f>Chaindrive!D33</f>
        <v>55</v>
      </c>
      <c r="M84" s="1" t="s">
        <v>22</v>
      </c>
      <c r="N84" s="1" t="s">
        <v>22</v>
      </c>
      <c r="O84" s="6">
        <f>Chaindrive!O33</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Chaindrive!A36</f>
        <v>KE 40.40 Fi 15-57 3/4"</v>
      </c>
      <c r="B86" s="57" t="s">
        <v>319</v>
      </c>
      <c r="C86" s="1">
        <v>0</v>
      </c>
      <c r="D86" s="23">
        <f>Chaindrive!J36</f>
        <v>1140</v>
      </c>
      <c r="E86" s="1" t="s">
        <v>357</v>
      </c>
      <c r="F86" s="2">
        <f>Chaindrive!L36</f>
        <v>10.526315789473685</v>
      </c>
      <c r="G86" s="1">
        <v>230</v>
      </c>
      <c r="H86" s="1" t="s">
        <v>313</v>
      </c>
      <c r="I86" s="1" t="s">
        <v>260</v>
      </c>
      <c r="J86" s="1"/>
      <c r="K86" s="1" t="s">
        <v>260</v>
      </c>
      <c r="L86" s="1">
        <f>Chaindrive!R36</f>
        <v>40</v>
      </c>
      <c r="M86" s="1" t="s">
        <v>22</v>
      </c>
      <c r="N86" s="1" t="s">
        <v>22</v>
      </c>
      <c r="O86" s="1">
        <f>Chaindrive!O36</f>
        <v>10.526315789473685</v>
      </c>
      <c r="P86" s="1">
        <v>17</v>
      </c>
      <c r="Q86" s="1"/>
      <c r="R86" s="1">
        <v>1500</v>
      </c>
      <c r="S86" s="1"/>
      <c r="U86" s="113"/>
    </row>
    <row r="87" spans="1:22" s="57" customFormat="1" ht="40" customHeight="1" x14ac:dyDescent="0.35">
      <c r="A87" s="3" t="str">
        <f>Chaindrive!A38</f>
        <v>KE 50.80 Fi 15-57 1"</v>
      </c>
      <c r="B87" s="57" t="s">
        <v>319</v>
      </c>
      <c r="C87" s="2">
        <f>D86+0.01</f>
        <v>1140.01</v>
      </c>
      <c r="D87" s="23">
        <f>Chaindrive!J38</f>
        <v>1900</v>
      </c>
      <c r="E87" s="1" t="s">
        <v>357</v>
      </c>
      <c r="F87" s="2">
        <f>Chaindrive!L38</f>
        <v>21.05263157894737</v>
      </c>
      <c r="G87" s="1">
        <v>230</v>
      </c>
      <c r="H87" s="1" t="s">
        <v>313</v>
      </c>
      <c r="I87" s="1" t="s">
        <v>260</v>
      </c>
      <c r="J87" s="1"/>
      <c r="K87" s="1" t="s">
        <v>260</v>
      </c>
      <c r="L87" s="1">
        <f>Chaindrive!R38</f>
        <v>55</v>
      </c>
      <c r="M87" s="1" t="s">
        <v>22</v>
      </c>
      <c r="N87" s="1" t="s">
        <v>22</v>
      </c>
      <c r="O87" s="1">
        <f>Chaindrive!O38</f>
        <v>15.789473684210527</v>
      </c>
      <c r="P87" s="1">
        <v>19</v>
      </c>
      <c r="Q87" s="1"/>
      <c r="R87" s="1">
        <v>4500</v>
      </c>
      <c r="S87" s="1"/>
      <c r="U87" s="113"/>
    </row>
    <row r="88" spans="1:22" s="57" customFormat="1" ht="40" customHeight="1" x14ac:dyDescent="0.35">
      <c r="A88" s="3" t="str">
        <f>Chaindrive!A39</f>
        <v>KE 80.40 Fi 15-57 1"</v>
      </c>
      <c r="B88" s="57" t="s">
        <v>319</v>
      </c>
      <c r="C88" s="2">
        <f>D87+0.01</f>
        <v>1900.01</v>
      </c>
      <c r="D88" s="23">
        <f>Chaindrive!J39</f>
        <v>3040</v>
      </c>
      <c r="E88" s="1" t="s">
        <v>357</v>
      </c>
      <c r="F88" s="2">
        <f>Chaindrive!L39</f>
        <v>10.526315789473685</v>
      </c>
      <c r="G88" s="1">
        <v>230</v>
      </c>
      <c r="H88" s="1" t="s">
        <v>313</v>
      </c>
      <c r="I88" s="1" t="s">
        <v>260</v>
      </c>
      <c r="J88" s="1"/>
      <c r="K88" s="1" t="s">
        <v>260</v>
      </c>
      <c r="L88" s="1">
        <f>Chaindrive!R39</f>
        <v>55</v>
      </c>
      <c r="M88" s="1" t="s">
        <v>22</v>
      </c>
      <c r="N88" s="1" t="s">
        <v>22</v>
      </c>
      <c r="O88" s="1">
        <f>Chaindrive!O39</f>
        <v>15.789473684210527</v>
      </c>
      <c r="P88" s="1">
        <v>12</v>
      </c>
      <c r="Q88" s="1"/>
      <c r="R88" s="1">
        <v>4500</v>
      </c>
      <c r="S88" s="1"/>
      <c r="U88" s="113"/>
    </row>
    <row r="89" spans="1:22" s="57" customFormat="1" ht="40" customHeight="1" x14ac:dyDescent="0.35">
      <c r="A89" s="3" t="str">
        <f>Chaindrive!A36</f>
        <v>KE 40.40 Fi 15-57 3/4"</v>
      </c>
      <c r="B89" s="57" t="s">
        <v>319</v>
      </c>
      <c r="C89" s="1">
        <v>0</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17</v>
      </c>
      <c r="Q89" s="1"/>
      <c r="R89" s="1">
        <v>1500</v>
      </c>
      <c r="S89" s="1"/>
      <c r="U89" s="113"/>
    </row>
    <row r="90" spans="1:22" s="57" customFormat="1" ht="40" customHeight="1" x14ac:dyDescent="0.35">
      <c r="A90" s="3" t="str">
        <f>Chaindrive!A37</f>
        <v>KE 40.40 Fi 15-57 1"</v>
      </c>
      <c r="B90" s="57" t="s">
        <v>319</v>
      </c>
      <c r="C90" s="2">
        <f>D89+0.01</f>
        <v>1140.01</v>
      </c>
      <c r="D90" s="23">
        <f>Chaindrive!J37</f>
        <v>1140</v>
      </c>
      <c r="E90" s="1" t="s">
        <v>357</v>
      </c>
      <c r="F90" s="2">
        <f>Chaindrive!L37</f>
        <v>10.526315789473685</v>
      </c>
      <c r="G90" s="1">
        <v>415</v>
      </c>
      <c r="H90" s="1" t="s">
        <v>313</v>
      </c>
      <c r="I90" s="1" t="s">
        <v>260</v>
      </c>
      <c r="J90" s="1"/>
      <c r="K90" s="1" t="s">
        <v>260</v>
      </c>
      <c r="L90" s="1">
        <f>Chaindrive!R37</f>
        <v>40</v>
      </c>
      <c r="M90" s="1" t="s">
        <v>22</v>
      </c>
      <c r="N90" s="1" t="s">
        <v>22</v>
      </c>
      <c r="O90" s="1">
        <f>Chaindrive!O37</f>
        <v>10.526315789473685</v>
      </c>
      <c r="P90" s="1">
        <v>19</v>
      </c>
      <c r="Q90" s="1"/>
      <c r="R90" s="1">
        <v>4500</v>
      </c>
      <c r="S90" s="1"/>
      <c r="U90" s="113"/>
    </row>
    <row r="91" spans="1:22" s="57" customFormat="1" ht="40" customHeight="1" x14ac:dyDescent="0.35">
      <c r="A91" s="3" t="str">
        <f>Chaindrive!A38</f>
        <v>KE 50.80 Fi 15-57 1"</v>
      </c>
      <c r="B91" s="57" t="s">
        <v>319</v>
      </c>
      <c r="C91" s="2">
        <f>D90+0.01</f>
        <v>1140.01</v>
      </c>
      <c r="D91" s="23">
        <f>Chaindrive!J38</f>
        <v>1900</v>
      </c>
      <c r="E91" s="1" t="s">
        <v>357</v>
      </c>
      <c r="F91" s="2">
        <f>Chaindrive!L38</f>
        <v>21.05263157894737</v>
      </c>
      <c r="G91" s="1">
        <v>415</v>
      </c>
      <c r="H91" s="1" t="s">
        <v>313</v>
      </c>
      <c r="I91" s="1" t="s">
        <v>260</v>
      </c>
      <c r="J91" s="1"/>
      <c r="K91" s="1" t="s">
        <v>260</v>
      </c>
      <c r="L91" s="1">
        <f>Chaindrive!R38</f>
        <v>55</v>
      </c>
      <c r="M91" s="1" t="s">
        <v>22</v>
      </c>
      <c r="N91" s="1" t="s">
        <v>22</v>
      </c>
      <c r="O91" s="1">
        <f>Chaindrive!O38</f>
        <v>15.789473684210527</v>
      </c>
      <c r="P91" s="1">
        <v>12</v>
      </c>
      <c r="Q91" s="1"/>
      <c r="R91" s="1">
        <v>4500</v>
      </c>
      <c r="S91" s="1"/>
      <c r="U91" s="113"/>
    </row>
    <row r="92" spans="1:22" s="109" customFormat="1" ht="40" customHeight="1" x14ac:dyDescent="0.35">
      <c r="A92" s="106"/>
      <c r="B92" s="106"/>
      <c r="C92" s="106"/>
      <c r="D92" s="106"/>
      <c r="E92" s="107"/>
      <c r="F92" s="112"/>
      <c r="G92" s="107"/>
      <c r="H92" s="108"/>
      <c r="I92" s="107"/>
      <c r="J92" s="107"/>
      <c r="K92" s="107"/>
      <c r="L92" s="107"/>
      <c r="M92" s="107"/>
      <c r="N92" s="108"/>
      <c r="O92" s="110"/>
      <c r="P92" s="107"/>
      <c r="Q92" s="107"/>
      <c r="R92" s="110"/>
      <c r="S92" s="110"/>
      <c r="U92" s="111"/>
    </row>
    <row r="93" spans="1:22" ht="40" customHeight="1" x14ac:dyDescent="0.35">
      <c r="A93" s="3" t="s">
        <v>268</v>
      </c>
      <c r="B93" s="3" t="s">
        <v>268</v>
      </c>
      <c r="C93" s="3" t="s">
        <v>268</v>
      </c>
      <c r="D93" s="3" t="s">
        <v>268</v>
      </c>
      <c r="H93" s="97" t="s">
        <v>472</v>
      </c>
      <c r="N93" s="97" t="s">
        <v>472</v>
      </c>
      <c r="O93" s="1"/>
      <c r="R93" s="1"/>
      <c r="S93" s="1"/>
      <c r="T93" s="57"/>
      <c r="U93" s="113"/>
      <c r="V93" s="57"/>
    </row>
    <row r="94" spans="1:22" ht="40" customHeight="1" x14ac:dyDescent="0.35">
      <c r="A94" s="3" t="s">
        <v>578</v>
      </c>
      <c r="B94" s="3" t="s">
        <v>319</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323</v>
      </c>
      <c r="T94" s="57"/>
      <c r="U94" s="149">
        <v>266.06</v>
      </c>
      <c r="V94" s="57"/>
    </row>
    <row r="95" spans="1:22" ht="40" customHeight="1" x14ac:dyDescent="0.35">
      <c r="A95" s="57" t="s">
        <v>324</v>
      </c>
      <c r="B95" s="57" t="s">
        <v>319</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325</v>
      </c>
      <c r="T95" s="57"/>
      <c r="U95" s="149">
        <v>280.37</v>
      </c>
      <c r="V95" s="57"/>
    </row>
    <row r="96" spans="1:22" ht="40" customHeight="1" x14ac:dyDescent="0.35">
      <c r="A96" s="57" t="s">
        <v>326</v>
      </c>
      <c r="B96" s="57" t="s">
        <v>319</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327</v>
      </c>
      <c r="T96" s="57"/>
      <c r="U96" s="149">
        <v>307.35000000000002</v>
      </c>
      <c r="V96" s="57"/>
    </row>
    <row r="97" spans="1:22" ht="40" customHeight="1" x14ac:dyDescent="0.35">
      <c r="A97" s="57" t="s">
        <v>328</v>
      </c>
      <c r="B97" s="57" t="s">
        <v>319</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329</v>
      </c>
      <c r="T97" s="57"/>
      <c r="U97" s="148">
        <v>383.55</v>
      </c>
      <c r="V97" s="57"/>
    </row>
    <row r="98" spans="1:22" ht="40" customHeight="1" x14ac:dyDescent="0.35">
      <c r="A98" s="57" t="s">
        <v>330</v>
      </c>
      <c r="B98" s="57" t="s">
        <v>319</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331</v>
      </c>
      <c r="T98" s="57"/>
      <c r="U98" s="148">
        <v>475.98</v>
      </c>
      <c r="V98" s="57"/>
    </row>
    <row r="99" spans="1:22" ht="40" customHeight="1" x14ac:dyDescent="0.35">
      <c r="A99" s="57" t="s">
        <v>332</v>
      </c>
      <c r="B99" s="57" t="s">
        <v>319</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355</v>
      </c>
      <c r="T99" s="57"/>
      <c r="U99" s="148">
        <v>574.51</v>
      </c>
      <c r="V99" s="57"/>
    </row>
    <row r="100" spans="1:22" ht="40" customHeight="1" x14ac:dyDescent="0.35">
      <c r="A100" s="57" t="s">
        <v>333</v>
      </c>
      <c r="B100" s="57" t="s">
        <v>319</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334</v>
      </c>
      <c r="T100" s="57"/>
      <c r="U100" s="148">
        <v>617.67999999999995</v>
      </c>
      <c r="V100" s="57"/>
    </row>
    <row r="101" spans="1:22" ht="40" customHeight="1" x14ac:dyDescent="0.35">
      <c r="A101" s="57" t="s">
        <v>335</v>
      </c>
      <c r="B101" s="57" t="s">
        <v>319</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336</v>
      </c>
      <c r="T101" s="57"/>
      <c r="U101" s="148">
        <v>965.9</v>
      </c>
      <c r="V101" s="57"/>
    </row>
    <row r="102" spans="1:22" ht="40" customHeight="1" x14ac:dyDescent="0.35">
      <c r="A102" s="57" t="s">
        <v>337</v>
      </c>
      <c r="B102" s="57" t="s">
        <v>319</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338</v>
      </c>
      <c r="T102" s="57"/>
      <c r="U102" s="148">
        <v>1031.17</v>
      </c>
      <c r="V102" s="57"/>
    </row>
    <row r="103" spans="1:22" ht="40" customHeight="1" x14ac:dyDescent="0.35">
      <c r="A103" s="57" t="s">
        <v>339</v>
      </c>
      <c r="B103" s="57" t="s">
        <v>319</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340</v>
      </c>
      <c r="T103" s="57"/>
      <c r="U103" s="148">
        <v>1351.89</v>
      </c>
      <c r="V103" s="57"/>
    </row>
    <row r="104" spans="1:22" ht="40" customHeight="1" x14ac:dyDescent="0.35">
      <c r="A104" s="57" t="s">
        <v>341</v>
      </c>
      <c r="B104" s="57" t="s">
        <v>319</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342</v>
      </c>
      <c r="T104" s="57"/>
      <c r="U104" s="148">
        <v>1685.96</v>
      </c>
      <c r="V104" s="57"/>
    </row>
    <row r="105" spans="1:22" ht="40" customHeight="1" x14ac:dyDescent="0.35">
      <c r="A105" s="57" t="s">
        <v>343</v>
      </c>
      <c r="B105" s="57" t="s">
        <v>319</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579</v>
      </c>
      <c r="T105" s="57" t="e" vm="1">
        <v>#VALUE!</v>
      </c>
      <c r="U105" s="133"/>
      <c r="V105" s="57"/>
    </row>
    <row r="106" spans="1:22" ht="40" customHeight="1" x14ac:dyDescent="0.35">
      <c r="A106" s="130" t="s">
        <v>344</v>
      </c>
      <c r="B106" s="130" t="s">
        <v>319</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3"/>
      <c r="V106" s="57"/>
    </row>
    <row r="107" spans="1:22" ht="40" customHeight="1" x14ac:dyDescent="0.35">
      <c r="A107" s="130" t="s">
        <v>345</v>
      </c>
      <c r="B107" s="130" t="s">
        <v>319</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3"/>
      <c r="V107" s="57"/>
    </row>
    <row r="108" spans="1:22" ht="40" customHeight="1" x14ac:dyDescent="0.35">
      <c r="A108" s="130" t="s">
        <v>346</v>
      </c>
      <c r="B108" s="130" t="s">
        <v>319</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3"/>
      <c r="V108" s="57"/>
    </row>
    <row r="109" spans="1:22" ht="40" customHeight="1" x14ac:dyDescent="0.35">
      <c r="A109" s="130" t="s">
        <v>347</v>
      </c>
      <c r="B109" s="130" t="s">
        <v>319</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3"/>
      <c r="V109" s="57"/>
    </row>
    <row r="110" spans="1:22" ht="40" customHeight="1" x14ac:dyDescent="0.35">
      <c r="A110" s="130" t="s">
        <v>503</v>
      </c>
      <c r="B110" s="130" t="s">
        <v>319</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3"/>
      <c r="V110" s="57"/>
    </row>
    <row r="111" spans="1:22" s="109" customFormat="1" ht="40" customHeight="1" x14ac:dyDescent="0.35">
      <c r="A111" s="106" t="s">
        <v>268</v>
      </c>
      <c r="B111" s="106" t="s">
        <v>268</v>
      </c>
      <c r="C111" s="106" t="s">
        <v>268</v>
      </c>
      <c r="D111" s="106" t="s">
        <v>268</v>
      </c>
      <c r="E111" s="107"/>
      <c r="F111" s="107"/>
      <c r="G111" s="107"/>
      <c r="H111" s="108" t="s">
        <v>472</v>
      </c>
      <c r="I111" s="107"/>
      <c r="J111" s="107"/>
      <c r="K111" s="107"/>
      <c r="L111" s="107"/>
      <c r="M111" s="107"/>
      <c r="N111" s="108" t="s">
        <v>472</v>
      </c>
      <c r="O111" s="110"/>
      <c r="P111" s="107"/>
      <c r="Q111" s="107"/>
      <c r="R111" s="110"/>
      <c r="S111" s="110"/>
      <c r="U111" s="111"/>
    </row>
    <row r="112" spans="1:22" ht="40" customHeight="1" x14ac:dyDescent="0.35">
      <c r="A112" s="3" t="s">
        <v>348</v>
      </c>
      <c r="B112" s="3" t="s">
        <v>319</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1" t="s">
        <v>349</v>
      </c>
      <c r="U112" s="80">
        <v>418</v>
      </c>
    </row>
    <row r="113" spans="1:21" ht="40" customHeight="1" x14ac:dyDescent="0.35">
      <c r="A113" s="3" t="s">
        <v>350</v>
      </c>
      <c r="B113" s="3" t="s">
        <v>319</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1" t="s">
        <v>351</v>
      </c>
      <c r="U113" s="80">
        <v>474</v>
      </c>
    </row>
    <row r="114" spans="1:21" ht="40" customHeight="1" x14ac:dyDescent="0.35">
      <c r="A114" s="3" t="s">
        <v>352</v>
      </c>
      <c r="B114" s="3" t="s">
        <v>319</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1" t="s">
        <v>353</v>
      </c>
      <c r="T114" t="e" vm="2">
        <v>#VALUE!</v>
      </c>
    </row>
    <row r="115" spans="1:21" ht="40" customHeight="1" x14ac:dyDescent="0.35">
      <c r="A115" s="3" t="s">
        <v>354</v>
      </c>
      <c r="B115" s="3" t="s">
        <v>319</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1" t="s">
        <v>355</v>
      </c>
      <c r="U115" s="92"/>
    </row>
    <row r="116" spans="1:21" s="109" customFormat="1" ht="40" customHeight="1" x14ac:dyDescent="0.35">
      <c r="A116" s="106" t="s">
        <v>268</v>
      </c>
      <c r="B116" s="106" t="s">
        <v>268</v>
      </c>
      <c r="C116" s="106" t="s">
        <v>268</v>
      </c>
      <c r="D116" s="106" t="s">
        <v>268</v>
      </c>
      <c r="E116" s="107"/>
      <c r="F116" s="107"/>
      <c r="G116" s="107"/>
      <c r="H116" s="108" t="s">
        <v>472</v>
      </c>
      <c r="I116" s="107"/>
      <c r="J116" s="107"/>
      <c r="K116" s="107"/>
      <c r="L116" s="107"/>
      <c r="M116" s="107"/>
      <c r="N116" s="108" t="s">
        <v>472</v>
      </c>
      <c r="O116" s="110"/>
      <c r="P116" s="107"/>
      <c r="Q116" s="107"/>
      <c r="R116" s="110"/>
      <c r="S116" s="110"/>
      <c r="U116" s="111"/>
    </row>
    <row r="117" spans="1:21" ht="40" customHeight="1" x14ac:dyDescent="0.35">
      <c r="A117" s="57" t="s">
        <v>356</v>
      </c>
      <c r="B117" s="57" t="s">
        <v>319</v>
      </c>
      <c r="C117" s="1">
        <v>0</v>
      </c>
      <c r="D117" s="1">
        <v>250</v>
      </c>
      <c r="E117" s="1" t="s">
        <v>357</v>
      </c>
      <c r="F117" s="1">
        <v>80</v>
      </c>
      <c r="G117" s="1">
        <v>230</v>
      </c>
      <c r="H117" s="1" t="s">
        <v>287</v>
      </c>
      <c r="I117" s="1" t="s">
        <v>260</v>
      </c>
      <c r="K117" s="1" t="s">
        <v>260</v>
      </c>
      <c r="L117" s="1" t="s">
        <v>419</v>
      </c>
      <c r="M117" s="1" t="s">
        <v>55</v>
      </c>
      <c r="N117" s="1" t="s">
        <v>22</v>
      </c>
      <c r="O117" s="1">
        <v>20</v>
      </c>
      <c r="P117" s="1">
        <v>8</v>
      </c>
      <c r="R117" s="1">
        <v>750</v>
      </c>
      <c r="S117" s="1"/>
    </row>
    <row r="118" spans="1:21" ht="40" customHeight="1" x14ac:dyDescent="0.35">
      <c r="A118" s="57" t="s">
        <v>358</v>
      </c>
      <c r="B118" s="57" t="s">
        <v>319</v>
      </c>
      <c r="C118" s="1">
        <f>D117+0.01</f>
        <v>250.01</v>
      </c>
      <c r="D118" s="1">
        <v>400</v>
      </c>
      <c r="E118" s="1" t="s">
        <v>357</v>
      </c>
      <c r="F118" s="1">
        <v>40</v>
      </c>
      <c r="G118" s="1">
        <v>230</v>
      </c>
      <c r="H118" s="1" t="s">
        <v>287</v>
      </c>
      <c r="I118" s="1" t="s">
        <v>260</v>
      </c>
      <c r="K118" s="1" t="s">
        <v>260</v>
      </c>
      <c r="L118" s="1">
        <v>40</v>
      </c>
      <c r="M118" s="1" t="s">
        <v>55</v>
      </c>
      <c r="N118" s="1" t="s">
        <v>22</v>
      </c>
      <c r="O118" s="1">
        <v>20</v>
      </c>
      <c r="P118" s="1">
        <v>8</v>
      </c>
      <c r="R118" s="1">
        <v>750</v>
      </c>
      <c r="S118" s="1" t="s">
        <v>359</v>
      </c>
      <c r="U118" s="80">
        <v>1481.78</v>
      </c>
    </row>
    <row r="119" spans="1:21" ht="40" customHeight="1" x14ac:dyDescent="0.35">
      <c r="A119" s="3" t="s">
        <v>360</v>
      </c>
      <c r="B119" s="57" t="s">
        <v>319</v>
      </c>
      <c r="C119" s="1">
        <f>D118+0.01</f>
        <v>400.01</v>
      </c>
      <c r="D119" s="1">
        <v>550</v>
      </c>
      <c r="E119" s="1" t="s">
        <v>357</v>
      </c>
      <c r="F119" s="1">
        <v>20</v>
      </c>
      <c r="G119" s="1">
        <v>230</v>
      </c>
      <c r="H119" s="1" t="s">
        <v>287</v>
      </c>
      <c r="I119" s="1" t="s">
        <v>260</v>
      </c>
      <c r="K119" s="1" t="s">
        <v>260</v>
      </c>
      <c r="L119" s="1">
        <v>40</v>
      </c>
      <c r="M119" s="1" t="s">
        <v>55</v>
      </c>
      <c r="N119" s="1" t="s">
        <v>22</v>
      </c>
      <c r="O119" s="1">
        <v>20</v>
      </c>
      <c r="P119" s="1">
        <v>8</v>
      </c>
      <c r="R119" s="1">
        <v>750</v>
      </c>
      <c r="S119" s="1"/>
    </row>
    <row r="120" spans="1:21" ht="40" customHeight="1" x14ac:dyDescent="0.35">
      <c r="A120" s="3" t="s">
        <v>361</v>
      </c>
      <c r="B120" s="57" t="s">
        <v>319</v>
      </c>
      <c r="C120" s="1">
        <f>D119+0.01</f>
        <v>550.01</v>
      </c>
      <c r="D120" s="1">
        <v>750</v>
      </c>
      <c r="E120" s="1" t="s">
        <v>357</v>
      </c>
      <c r="F120" s="1">
        <v>20</v>
      </c>
      <c r="G120" s="1">
        <v>230</v>
      </c>
      <c r="H120" s="1" t="s">
        <v>287</v>
      </c>
      <c r="I120" s="1" t="s">
        <v>260</v>
      </c>
      <c r="K120" s="1" t="s">
        <v>260</v>
      </c>
      <c r="L120" s="1">
        <v>55</v>
      </c>
      <c r="M120" s="1" t="s">
        <v>55</v>
      </c>
      <c r="N120" s="1" t="s">
        <v>22</v>
      </c>
      <c r="O120" s="1">
        <v>20</v>
      </c>
      <c r="P120" s="1">
        <v>8</v>
      </c>
      <c r="R120" s="1">
        <v>750</v>
      </c>
      <c r="S120" s="1"/>
      <c r="U120" s="148">
        <v>2614.38</v>
      </c>
    </row>
    <row r="121" spans="1:21" s="109" customFormat="1" ht="40" customHeight="1" x14ac:dyDescent="0.35">
      <c r="A121" s="106" t="s">
        <v>268</v>
      </c>
      <c r="B121" s="106" t="s">
        <v>268</v>
      </c>
      <c r="C121" s="106" t="s">
        <v>268</v>
      </c>
      <c r="D121" s="106" t="s">
        <v>268</v>
      </c>
      <c r="E121" s="107"/>
      <c r="F121" s="107"/>
      <c r="G121" s="107"/>
      <c r="H121" s="108" t="s">
        <v>472</v>
      </c>
      <c r="I121" s="107"/>
      <c r="J121" s="107"/>
      <c r="K121" s="107"/>
      <c r="L121" s="107"/>
      <c r="M121" s="107"/>
      <c r="N121" s="108" t="s">
        <v>472</v>
      </c>
      <c r="O121" s="110"/>
      <c r="P121" s="107"/>
      <c r="Q121" s="107"/>
      <c r="R121" s="110"/>
      <c r="S121" s="110"/>
      <c r="U121" s="111"/>
    </row>
    <row r="122" spans="1:21" ht="40" customHeight="1" x14ac:dyDescent="0.35">
      <c r="A122" s="57" t="s">
        <v>506</v>
      </c>
      <c r="B122" s="57" t="s">
        <v>319</v>
      </c>
      <c r="C122" s="1">
        <v>0.01</v>
      </c>
      <c r="D122" s="1">
        <v>250</v>
      </c>
      <c r="E122" s="1" t="s">
        <v>357</v>
      </c>
      <c r="F122" s="1">
        <v>80</v>
      </c>
      <c r="G122" s="1">
        <v>415</v>
      </c>
      <c r="H122" s="1" t="s">
        <v>287</v>
      </c>
      <c r="I122" s="1" t="s">
        <v>260</v>
      </c>
      <c r="K122" s="1" t="s">
        <v>260</v>
      </c>
      <c r="L122" s="1" t="s">
        <v>507</v>
      </c>
      <c r="M122" s="1" t="s">
        <v>55</v>
      </c>
      <c r="N122" s="1" t="s">
        <v>22</v>
      </c>
      <c r="O122" s="1">
        <v>20</v>
      </c>
      <c r="P122" s="1">
        <v>26</v>
      </c>
      <c r="R122" s="1">
        <v>1500</v>
      </c>
      <c r="S122" s="1"/>
    </row>
    <row r="123" spans="1:21" ht="40" customHeight="1" x14ac:dyDescent="0.35">
      <c r="A123" s="57" t="s">
        <v>501</v>
      </c>
      <c r="B123" s="57" t="s">
        <v>319</v>
      </c>
      <c r="C123" s="1">
        <v>0.01</v>
      </c>
      <c r="D123" s="1">
        <v>250</v>
      </c>
      <c r="E123" s="1" t="s">
        <v>357</v>
      </c>
      <c r="F123" s="1">
        <v>80</v>
      </c>
      <c r="G123" s="1">
        <v>415</v>
      </c>
      <c r="H123" s="1" t="s">
        <v>287</v>
      </c>
      <c r="I123" s="1" t="s">
        <v>260</v>
      </c>
      <c r="K123" s="1" t="s">
        <v>260</v>
      </c>
      <c r="L123" s="1" t="s">
        <v>419</v>
      </c>
      <c r="M123" s="1" t="s">
        <v>55</v>
      </c>
      <c r="N123" s="1" t="s">
        <v>22</v>
      </c>
      <c r="O123" s="1">
        <v>20</v>
      </c>
      <c r="P123" s="1">
        <v>26</v>
      </c>
      <c r="R123" s="1">
        <v>1500</v>
      </c>
      <c r="S123" s="1"/>
    </row>
    <row r="124" spans="1:21" ht="40" customHeight="1" x14ac:dyDescent="0.35">
      <c r="A124" s="57" t="s">
        <v>358</v>
      </c>
      <c r="B124" s="57" t="s">
        <v>319</v>
      </c>
      <c r="C124" s="1">
        <f t="shared" ref="C124:C132" si="7">D123+0.01</f>
        <v>250.01</v>
      </c>
      <c r="D124" s="1">
        <v>400</v>
      </c>
      <c r="E124" s="1" t="s">
        <v>357</v>
      </c>
      <c r="F124" s="1">
        <v>40</v>
      </c>
      <c r="G124" s="1">
        <v>415</v>
      </c>
      <c r="H124" s="1" t="s">
        <v>287</v>
      </c>
      <c r="I124" s="1" t="s">
        <v>260</v>
      </c>
      <c r="K124" s="1" t="s">
        <v>260</v>
      </c>
      <c r="L124" s="1">
        <v>40</v>
      </c>
      <c r="M124" s="1" t="s">
        <v>55</v>
      </c>
      <c r="N124" s="1" t="s">
        <v>22</v>
      </c>
      <c r="O124" s="1">
        <v>20</v>
      </c>
      <c r="P124" s="1">
        <v>17</v>
      </c>
      <c r="R124" s="1">
        <v>1500</v>
      </c>
      <c r="S124" s="1"/>
    </row>
    <row r="125" spans="1:21" ht="40" customHeight="1" x14ac:dyDescent="0.35">
      <c r="A125" s="57" t="s">
        <v>362</v>
      </c>
      <c r="B125" s="57" t="s">
        <v>319</v>
      </c>
      <c r="C125" s="1">
        <f t="shared" si="7"/>
        <v>400.01</v>
      </c>
      <c r="D125" s="1">
        <v>450</v>
      </c>
      <c r="E125" s="1" t="s">
        <v>357</v>
      </c>
      <c r="F125" s="1">
        <v>60</v>
      </c>
      <c r="G125" s="1">
        <v>415</v>
      </c>
      <c r="H125" s="1" t="s">
        <v>287</v>
      </c>
      <c r="I125" s="1" t="s">
        <v>260</v>
      </c>
      <c r="K125" s="1" t="s">
        <v>260</v>
      </c>
      <c r="L125" s="1">
        <v>40</v>
      </c>
      <c r="M125" s="1" t="s">
        <v>55</v>
      </c>
      <c r="N125" s="1" t="s">
        <v>22</v>
      </c>
      <c r="O125" s="1">
        <v>20</v>
      </c>
      <c r="P125" s="1">
        <v>11</v>
      </c>
      <c r="R125" s="1">
        <v>1500</v>
      </c>
      <c r="S125" s="1"/>
    </row>
    <row r="126" spans="1:21" ht="40" customHeight="1" x14ac:dyDescent="0.35">
      <c r="A126" s="57" t="s">
        <v>363</v>
      </c>
      <c r="B126" s="57" t="s">
        <v>319</v>
      </c>
      <c r="C126" s="1">
        <f t="shared" si="7"/>
        <v>450.01</v>
      </c>
      <c r="D126" s="1">
        <v>500</v>
      </c>
      <c r="E126" s="1" t="s">
        <v>357</v>
      </c>
      <c r="F126" s="1">
        <v>80</v>
      </c>
      <c r="G126" s="1">
        <v>415</v>
      </c>
      <c r="H126" s="1" t="s">
        <v>287</v>
      </c>
      <c r="I126" s="1" t="s">
        <v>260</v>
      </c>
      <c r="K126" s="1" t="s">
        <v>260</v>
      </c>
      <c r="L126" s="1">
        <v>55</v>
      </c>
      <c r="M126" s="1" t="s">
        <v>55</v>
      </c>
      <c r="N126" s="1" t="s">
        <v>22</v>
      </c>
      <c r="O126" s="1">
        <v>20</v>
      </c>
      <c r="P126" s="1">
        <v>19</v>
      </c>
      <c r="R126" s="1">
        <v>4500</v>
      </c>
      <c r="S126" s="1"/>
    </row>
    <row r="127" spans="1:21" ht="40" customHeight="1" x14ac:dyDescent="0.35">
      <c r="A127" s="3" t="s">
        <v>360</v>
      </c>
      <c r="B127" s="57" t="s">
        <v>319</v>
      </c>
      <c r="C127" s="1">
        <f t="shared" si="7"/>
        <v>500.01</v>
      </c>
      <c r="D127" s="1">
        <v>550</v>
      </c>
      <c r="E127" s="1" t="s">
        <v>357</v>
      </c>
      <c r="F127" s="1">
        <v>20</v>
      </c>
      <c r="G127" s="1">
        <v>415</v>
      </c>
      <c r="H127" s="1" t="s">
        <v>287</v>
      </c>
      <c r="I127" s="1" t="s">
        <v>260</v>
      </c>
      <c r="K127" s="1" t="s">
        <v>260</v>
      </c>
      <c r="L127" s="1">
        <v>40</v>
      </c>
      <c r="M127" s="1" t="s">
        <v>55</v>
      </c>
      <c r="N127" s="1" t="s">
        <v>22</v>
      </c>
      <c r="O127" s="1">
        <v>20</v>
      </c>
      <c r="P127" s="1">
        <v>12</v>
      </c>
      <c r="R127" s="1">
        <v>1500</v>
      </c>
      <c r="S127" s="1"/>
      <c r="U127" s="149">
        <v>2021.94</v>
      </c>
    </row>
    <row r="128" spans="1:21" ht="40" customHeight="1" x14ac:dyDescent="0.35">
      <c r="A128" s="3" t="s">
        <v>364</v>
      </c>
      <c r="B128" s="57" t="s">
        <v>319</v>
      </c>
      <c r="C128" s="1">
        <f t="shared" si="7"/>
        <v>550.01</v>
      </c>
      <c r="D128" s="1">
        <v>550</v>
      </c>
      <c r="E128" s="1" t="s">
        <v>357</v>
      </c>
      <c r="F128" s="1">
        <v>40</v>
      </c>
      <c r="G128" s="1">
        <v>415</v>
      </c>
      <c r="H128" s="1" t="s">
        <v>287</v>
      </c>
      <c r="I128" s="1" t="s">
        <v>260</v>
      </c>
      <c r="K128" s="1" t="s">
        <v>260</v>
      </c>
      <c r="L128" s="1">
        <v>40</v>
      </c>
      <c r="M128" s="1" t="s">
        <v>55</v>
      </c>
      <c r="N128" s="1" t="s">
        <v>22</v>
      </c>
      <c r="O128" s="1">
        <v>20</v>
      </c>
      <c r="P128" s="1">
        <v>12</v>
      </c>
      <c r="R128" s="1">
        <v>4500</v>
      </c>
      <c r="S128" s="1"/>
    </row>
    <row r="129" spans="1:21" ht="40" customHeight="1" x14ac:dyDescent="0.35">
      <c r="A129" s="3" t="s">
        <v>361</v>
      </c>
      <c r="B129" s="57" t="s">
        <v>319</v>
      </c>
      <c r="C129" s="1">
        <f t="shared" si="7"/>
        <v>550.01</v>
      </c>
      <c r="D129" s="1">
        <v>750</v>
      </c>
      <c r="E129" s="1" t="s">
        <v>357</v>
      </c>
      <c r="F129" s="1">
        <v>20</v>
      </c>
      <c r="G129" s="1">
        <v>415</v>
      </c>
      <c r="H129" s="1" t="s">
        <v>287</v>
      </c>
      <c r="I129" s="1" t="s">
        <v>260</v>
      </c>
      <c r="K129" s="1" t="s">
        <v>260</v>
      </c>
      <c r="L129" s="1">
        <v>55</v>
      </c>
      <c r="M129" s="1" t="s">
        <v>55</v>
      </c>
      <c r="N129" s="1" t="s">
        <v>22</v>
      </c>
      <c r="O129" s="1">
        <v>10</v>
      </c>
      <c r="P129" s="1">
        <v>17</v>
      </c>
      <c r="R129" s="1">
        <v>1500</v>
      </c>
      <c r="S129" s="1"/>
    </row>
    <row r="130" spans="1:21" ht="40" customHeight="1" x14ac:dyDescent="0.35">
      <c r="A130" s="3" t="s">
        <v>365</v>
      </c>
      <c r="B130" s="57" t="s">
        <v>319</v>
      </c>
      <c r="C130" s="1">
        <f t="shared" si="7"/>
        <v>750.01</v>
      </c>
      <c r="D130" s="1">
        <v>750</v>
      </c>
      <c r="E130" s="1" t="s">
        <v>357</v>
      </c>
      <c r="F130" s="1">
        <v>45</v>
      </c>
      <c r="G130" s="1">
        <v>415</v>
      </c>
      <c r="H130" s="1" t="s">
        <v>287</v>
      </c>
      <c r="I130" s="1" t="s">
        <v>260</v>
      </c>
      <c r="K130" s="1" t="s">
        <v>260</v>
      </c>
      <c r="L130" s="1">
        <v>55</v>
      </c>
      <c r="M130" s="1" t="s">
        <v>55</v>
      </c>
      <c r="N130" s="1" t="s">
        <v>22</v>
      </c>
      <c r="O130" s="1">
        <v>20</v>
      </c>
      <c r="P130" s="1">
        <v>12</v>
      </c>
      <c r="R130" s="1">
        <v>4500</v>
      </c>
      <c r="S130" s="1"/>
      <c r="U130" s="148">
        <v>2676</v>
      </c>
    </row>
    <row r="131" spans="1:21" ht="40" customHeight="1" x14ac:dyDescent="0.35">
      <c r="A131" s="3" t="s">
        <v>366</v>
      </c>
      <c r="B131" s="57" t="s">
        <v>319</v>
      </c>
      <c r="C131" s="1">
        <f t="shared" si="7"/>
        <v>750.01</v>
      </c>
      <c r="D131" s="1">
        <v>1000</v>
      </c>
      <c r="E131" s="1" t="s">
        <v>357</v>
      </c>
      <c r="F131" s="1">
        <v>30</v>
      </c>
      <c r="G131" s="1">
        <v>415</v>
      </c>
      <c r="H131" s="1" t="s">
        <v>287</v>
      </c>
      <c r="I131" s="1" t="s">
        <v>260</v>
      </c>
      <c r="K131" s="1" t="s">
        <v>260</v>
      </c>
      <c r="L131" s="1">
        <v>55</v>
      </c>
      <c r="M131" s="1" t="s">
        <v>55</v>
      </c>
      <c r="N131" s="1" t="s">
        <v>22</v>
      </c>
      <c r="O131" s="1">
        <v>20</v>
      </c>
      <c r="P131" s="1">
        <v>11</v>
      </c>
      <c r="R131" s="1">
        <v>4500</v>
      </c>
      <c r="S131" s="1"/>
    </row>
    <row r="132" spans="1:21" ht="40" customHeight="1" x14ac:dyDescent="0.35">
      <c r="A132" s="3" t="s">
        <v>367</v>
      </c>
      <c r="B132" s="57" t="s">
        <v>319</v>
      </c>
      <c r="C132" s="1">
        <f t="shared" si="7"/>
        <v>1000.01</v>
      </c>
      <c r="D132" s="1">
        <v>1400</v>
      </c>
      <c r="E132" s="1" t="s">
        <v>357</v>
      </c>
      <c r="F132" s="1">
        <v>20</v>
      </c>
      <c r="G132" s="1">
        <v>415</v>
      </c>
      <c r="H132" s="1" t="s">
        <v>287</v>
      </c>
      <c r="I132" s="1" t="s">
        <v>260</v>
      </c>
      <c r="K132" s="1" t="s">
        <v>260</v>
      </c>
      <c r="L132" s="1">
        <v>55</v>
      </c>
      <c r="M132" s="1" t="s">
        <v>55</v>
      </c>
      <c r="N132" s="1" t="s">
        <v>22</v>
      </c>
      <c r="O132" s="1">
        <v>20</v>
      </c>
      <c r="P132" s="1">
        <v>10</v>
      </c>
      <c r="R132" s="1">
        <v>4500</v>
      </c>
      <c r="S132" s="1"/>
    </row>
    <row r="133" spans="1:21" ht="40" customHeight="1" x14ac:dyDescent="0.35">
      <c r="A133" s="3" t="s">
        <v>500</v>
      </c>
      <c r="B133" s="57" t="s">
        <v>319</v>
      </c>
      <c r="C133" s="1">
        <f t="shared" ref="C133" si="8">D132+0.01</f>
        <v>1400.01</v>
      </c>
      <c r="D133" s="1">
        <v>1800</v>
      </c>
      <c r="E133" s="1" t="s">
        <v>357</v>
      </c>
      <c r="F133" s="1">
        <v>12</v>
      </c>
      <c r="G133" s="1">
        <v>415</v>
      </c>
      <c r="H133" s="1" t="s">
        <v>287</v>
      </c>
      <c r="I133" s="1" t="s">
        <v>260</v>
      </c>
      <c r="K133" s="1" t="s">
        <v>260</v>
      </c>
      <c r="L133" s="1">
        <v>60</v>
      </c>
      <c r="M133" s="1" t="s">
        <v>55</v>
      </c>
      <c r="N133" s="1" t="s">
        <v>22</v>
      </c>
      <c r="O133" s="1">
        <v>10</v>
      </c>
      <c r="P133" s="1">
        <v>10</v>
      </c>
      <c r="R133" s="1">
        <v>4500</v>
      </c>
      <c r="S133" s="1"/>
    </row>
    <row r="134" spans="1:21" ht="40" customHeight="1" x14ac:dyDescent="0.35">
      <c r="A134" s="3" t="s">
        <v>509</v>
      </c>
      <c r="B134" s="57" t="s">
        <v>319</v>
      </c>
      <c r="C134" s="1">
        <f t="shared" ref="C134" si="9">D133+0.01</f>
        <v>1800.01</v>
      </c>
      <c r="D134" s="1">
        <v>2600</v>
      </c>
      <c r="E134" s="1" t="s">
        <v>357</v>
      </c>
      <c r="F134" s="1">
        <v>12</v>
      </c>
      <c r="G134" s="1">
        <v>415</v>
      </c>
      <c r="H134" s="1" t="s">
        <v>287</v>
      </c>
      <c r="I134" s="1" t="s">
        <v>260</v>
      </c>
      <c r="K134" s="1" t="s">
        <v>260</v>
      </c>
      <c r="L134" s="1">
        <v>80</v>
      </c>
      <c r="M134" s="1" t="s">
        <v>55</v>
      </c>
      <c r="N134" s="1" t="s">
        <v>22</v>
      </c>
      <c r="O134" s="1">
        <v>10</v>
      </c>
      <c r="P134" s="1">
        <v>11</v>
      </c>
      <c r="R134" s="1">
        <v>4500</v>
      </c>
      <c r="S134" s="1"/>
    </row>
    <row r="135" spans="1:21" ht="40" customHeight="1" x14ac:dyDescent="0.35">
      <c r="A135" s="3" t="s">
        <v>510</v>
      </c>
      <c r="B135" s="57" t="s">
        <v>319</v>
      </c>
      <c r="C135" s="1">
        <f t="shared" ref="C135" si="10">D134+0.01</f>
        <v>2600.0100000000002</v>
      </c>
      <c r="D135" s="1">
        <v>3600</v>
      </c>
      <c r="E135" s="1" t="s">
        <v>357</v>
      </c>
      <c r="F135" s="1">
        <v>12</v>
      </c>
      <c r="G135" s="1">
        <v>415</v>
      </c>
      <c r="H135" s="1" t="s">
        <v>287</v>
      </c>
      <c r="I135" s="1" t="s">
        <v>260</v>
      </c>
      <c r="K135" s="1" t="s">
        <v>260</v>
      </c>
      <c r="L135" s="1">
        <v>80</v>
      </c>
      <c r="M135" s="1" t="s">
        <v>55</v>
      </c>
      <c r="N135" s="1" t="s">
        <v>22</v>
      </c>
      <c r="O135" s="1">
        <v>10</v>
      </c>
      <c r="P135" s="1">
        <v>11</v>
      </c>
      <c r="R135" s="1">
        <v>4500</v>
      </c>
      <c r="S135" s="1"/>
    </row>
    <row r="136" spans="1:21" s="109" customFormat="1" ht="40" customHeight="1" x14ac:dyDescent="0.35">
      <c r="A136" s="106" t="s">
        <v>268</v>
      </c>
      <c r="B136" s="106" t="s">
        <v>268</v>
      </c>
      <c r="C136" s="106" t="s">
        <v>268</v>
      </c>
      <c r="D136" s="106" t="s">
        <v>268</v>
      </c>
      <c r="E136" s="107"/>
      <c r="F136" s="107"/>
      <c r="G136" s="107"/>
      <c r="H136" s="108" t="s">
        <v>472</v>
      </c>
      <c r="I136" s="107"/>
      <c r="J136" s="107"/>
      <c r="K136" s="107"/>
      <c r="L136" s="107"/>
      <c r="M136" s="107"/>
      <c r="N136" s="108" t="s">
        <v>472</v>
      </c>
      <c r="O136" s="110"/>
      <c r="P136" s="107"/>
      <c r="Q136" s="107"/>
      <c r="R136" s="110"/>
      <c r="S136" s="110"/>
      <c r="U136" s="111"/>
    </row>
    <row r="137" spans="1:21" ht="40" customHeight="1" x14ac:dyDescent="0.35">
      <c r="A137" s="3" t="s">
        <v>368</v>
      </c>
      <c r="B137" t="s">
        <v>319</v>
      </c>
      <c r="C137" s="1">
        <v>0.01</v>
      </c>
      <c r="D137" s="6">
        <v>250</v>
      </c>
      <c r="E137" s="1" t="s">
        <v>369</v>
      </c>
      <c r="F137" s="6">
        <v>15</v>
      </c>
      <c r="G137" s="1">
        <v>415</v>
      </c>
      <c r="H137" s="1" t="s">
        <v>287</v>
      </c>
      <c r="I137" s="1" t="s">
        <v>260</v>
      </c>
      <c r="K137" s="1" t="s">
        <v>260</v>
      </c>
      <c r="L137" s="1">
        <v>30</v>
      </c>
      <c r="M137" s="1" t="s">
        <v>55</v>
      </c>
      <c r="N137" s="1" t="s">
        <v>22</v>
      </c>
      <c r="O137" s="6">
        <v>20</v>
      </c>
      <c r="P137" s="1">
        <v>11</v>
      </c>
      <c r="R137" s="6">
        <v>510</v>
      </c>
      <c r="S137" s="6" t="s">
        <v>370</v>
      </c>
      <c r="U137" s="80">
        <v>624.37</v>
      </c>
    </row>
    <row r="138" spans="1:21" ht="40" customHeight="1" x14ac:dyDescent="0.35">
      <c r="A138" s="3" t="s">
        <v>504</v>
      </c>
      <c r="B138" t="s">
        <v>319</v>
      </c>
      <c r="C138" s="1">
        <f>D137+0.01</f>
        <v>250.01</v>
      </c>
      <c r="D138" s="6">
        <v>250</v>
      </c>
      <c r="E138" s="1" t="s">
        <v>369</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371</v>
      </c>
      <c r="B139" t="s">
        <v>319</v>
      </c>
      <c r="C139" s="1">
        <f t="shared" ref="C139:C145" si="11">D138+0.01</f>
        <v>250.01</v>
      </c>
      <c r="D139" s="6">
        <v>400</v>
      </c>
      <c r="E139" s="1" t="s">
        <v>369</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372</v>
      </c>
      <c r="B140" t="s">
        <v>319</v>
      </c>
      <c r="C140" s="1">
        <f t="shared" si="11"/>
        <v>400.01</v>
      </c>
      <c r="D140" s="6">
        <v>400</v>
      </c>
      <c r="E140" s="1" t="s">
        <v>369</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373</v>
      </c>
      <c r="B141" t="s">
        <v>319</v>
      </c>
      <c r="C141" s="1">
        <f t="shared" si="11"/>
        <v>400.01</v>
      </c>
      <c r="D141" s="6">
        <v>550</v>
      </c>
      <c r="E141" s="1" t="s">
        <v>369</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374</v>
      </c>
      <c r="B142" t="s">
        <v>319</v>
      </c>
      <c r="C142" s="1">
        <f t="shared" si="11"/>
        <v>550.01</v>
      </c>
      <c r="D142" s="6">
        <v>550</v>
      </c>
      <c r="E142" s="1" t="s">
        <v>369</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375</v>
      </c>
      <c r="B143" t="s">
        <v>319</v>
      </c>
      <c r="C143" s="1">
        <f t="shared" si="11"/>
        <v>550.01</v>
      </c>
      <c r="D143" s="6">
        <v>750</v>
      </c>
      <c r="E143" s="1" t="s">
        <v>369</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376</v>
      </c>
      <c r="B144" t="s">
        <v>319</v>
      </c>
      <c r="C144" s="1">
        <f t="shared" si="11"/>
        <v>750.01</v>
      </c>
      <c r="D144" s="6">
        <v>1000</v>
      </c>
      <c r="E144" s="1" t="s">
        <v>369</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505</v>
      </c>
      <c r="B145" t="s">
        <v>319</v>
      </c>
      <c r="C145" s="1">
        <f t="shared" si="11"/>
        <v>1000.01</v>
      </c>
      <c r="D145" s="6">
        <v>1200</v>
      </c>
      <c r="E145" s="1" t="s">
        <v>369</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1"/>
  <sheetViews>
    <sheetView zoomScale="90" zoomScaleNormal="90" workbookViewId="0">
      <pane ySplit="1" topLeftCell="A2" activePane="bottomLeft" state="frozen"/>
      <selection pane="bottomLeft" activeCell="L22" sqref="L22"/>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8"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48</v>
      </c>
      <c r="L14" s="75">
        <f t="shared" ref="L14" si="12">K14/G14</f>
        <v>15.157894736842106</v>
      </c>
      <c r="M14" s="71">
        <v>415</v>
      </c>
      <c r="N14" s="71">
        <v>40</v>
      </c>
      <c r="O14" s="71">
        <f t="shared" ref="O14" si="13">N14/G14</f>
        <v>12.631578947368421</v>
      </c>
      <c r="P14" s="6">
        <v>91.42</v>
      </c>
      <c r="Q14" s="6">
        <v>288</v>
      </c>
      <c r="R14" s="1">
        <v>25.4</v>
      </c>
      <c r="S14" s="6">
        <v>22400</v>
      </c>
    </row>
    <row r="15" spans="1:21" x14ac:dyDescent="0.35">
      <c r="A15" s="56" t="s">
        <v>674</v>
      </c>
      <c r="B15" s="56" t="s">
        <v>319</v>
      </c>
      <c r="C15" s="71">
        <v>15</v>
      </c>
      <c r="D15" s="71">
        <v>25.4</v>
      </c>
      <c r="E15" s="71">
        <v>57</v>
      </c>
      <c r="F15" s="71">
        <v>30</v>
      </c>
      <c r="G15" s="75">
        <f t="shared" ref="G15" si="14">E15/C15</f>
        <v>3.8</v>
      </c>
      <c r="H15" s="71" t="s">
        <v>398</v>
      </c>
      <c r="I15" s="71">
        <v>149</v>
      </c>
      <c r="J15" s="73">
        <f>I15*G15</f>
        <v>566.19999999999993</v>
      </c>
      <c r="K15" s="71">
        <v>48</v>
      </c>
      <c r="L15" s="75">
        <f t="shared" ref="L15" si="15">K15/G15</f>
        <v>12.631578947368421</v>
      </c>
      <c r="M15" s="71">
        <v>415</v>
      </c>
      <c r="N15" s="71">
        <v>40</v>
      </c>
      <c r="O15" s="71">
        <f t="shared" ref="O15" si="16">N15/G15</f>
        <v>10.526315789473685</v>
      </c>
      <c r="P15" s="6">
        <v>91.42</v>
      </c>
      <c r="Q15" s="6">
        <v>288</v>
      </c>
      <c r="R15" s="1">
        <v>25.4</v>
      </c>
      <c r="S15" s="6">
        <v>22400</v>
      </c>
    </row>
    <row r="16" spans="1:21" x14ac:dyDescent="0.35">
      <c r="A16" s="117" t="s">
        <v>399</v>
      </c>
      <c r="B16" s="117" t="s">
        <v>319</v>
      </c>
      <c r="C16" s="118">
        <v>12</v>
      </c>
      <c r="D16" s="118">
        <v>25.4</v>
      </c>
      <c r="E16" s="118">
        <v>57</v>
      </c>
      <c r="F16" s="118">
        <v>40</v>
      </c>
      <c r="G16" s="119">
        <f t="shared" ref="G16" si="17">E16/C16</f>
        <v>4.75</v>
      </c>
      <c r="H16" s="118" t="s">
        <v>398</v>
      </c>
      <c r="I16" s="118">
        <v>150</v>
      </c>
      <c r="J16" s="120">
        <f>I16*G16</f>
        <v>712.5</v>
      </c>
      <c r="K16" s="118">
        <v>48</v>
      </c>
      <c r="L16" s="119">
        <f>K16/G16</f>
        <v>10.105263157894736</v>
      </c>
      <c r="M16" s="118">
        <v>415</v>
      </c>
      <c r="N16" s="118">
        <v>40</v>
      </c>
      <c r="O16" s="118">
        <f t="shared" si="0"/>
        <v>8.4210526315789469</v>
      </c>
      <c r="P16" s="6">
        <v>73.599999999999994</v>
      </c>
      <c r="Q16" s="6">
        <v>288</v>
      </c>
      <c r="R16" s="1">
        <v>25.4</v>
      </c>
      <c r="S16" s="6">
        <v>22400</v>
      </c>
    </row>
    <row r="17" spans="1:19" x14ac:dyDescent="0.35">
      <c r="A17" s="62"/>
      <c r="B17" s="62"/>
      <c r="C17" s="61"/>
      <c r="D17" s="61"/>
      <c r="E17" s="61"/>
      <c r="F17" s="61"/>
      <c r="G17" s="76"/>
      <c r="H17" s="61"/>
      <c r="I17" s="61"/>
      <c r="J17" s="61"/>
      <c r="K17" s="61"/>
      <c r="L17" s="76"/>
      <c r="M17" s="61"/>
      <c r="N17" s="61"/>
      <c r="O17" s="61"/>
      <c r="P17" s="61" t="s">
        <v>268</v>
      </c>
      <c r="Q17" s="61"/>
      <c r="R17" s="61"/>
      <c r="S17" s="61"/>
    </row>
    <row r="18" spans="1:19" x14ac:dyDescent="0.35">
      <c r="A18" s="56" t="s">
        <v>537</v>
      </c>
      <c r="B18" s="56" t="s">
        <v>319</v>
      </c>
      <c r="C18" s="71">
        <v>15</v>
      </c>
      <c r="D18" s="71">
        <v>30</v>
      </c>
      <c r="E18" s="71">
        <v>57</v>
      </c>
      <c r="F18" s="71">
        <v>30</v>
      </c>
      <c r="G18" s="75">
        <f>E18/C18</f>
        <v>3.8</v>
      </c>
      <c r="H18" s="71" t="s">
        <v>400</v>
      </c>
      <c r="I18" s="71">
        <v>220</v>
      </c>
      <c r="J18" s="73">
        <f>I18*G18</f>
        <v>836</v>
      </c>
      <c r="K18" s="71">
        <v>24</v>
      </c>
      <c r="L18" s="75">
        <f>K18/G18</f>
        <v>6.3157894736842106</v>
      </c>
      <c r="M18" s="71">
        <v>415</v>
      </c>
      <c r="N18" s="71">
        <v>40</v>
      </c>
      <c r="O18" s="71">
        <f t="shared" si="0"/>
        <v>10.526315789473685</v>
      </c>
      <c r="P18" s="6">
        <v>115.75</v>
      </c>
      <c r="Q18" s="6">
        <v>345.81</v>
      </c>
      <c r="R18" s="1">
        <v>25.4</v>
      </c>
      <c r="S18" s="6">
        <v>22400</v>
      </c>
    </row>
    <row r="19" spans="1:19" x14ac:dyDescent="0.35">
      <c r="G19" s="74"/>
      <c r="J19" s="72"/>
      <c r="L19" s="74"/>
      <c r="N19" s="6"/>
      <c r="O19" s="6"/>
      <c r="P19" s="6" t="s">
        <v>268</v>
      </c>
    </row>
    <row r="20" spans="1:19" x14ac:dyDescent="0.35">
      <c r="A20" s="62"/>
      <c r="B20" s="62"/>
      <c r="C20" s="61"/>
      <c r="D20" s="61"/>
      <c r="E20" s="61"/>
      <c r="F20" s="61"/>
      <c r="G20" s="61"/>
      <c r="H20" s="61"/>
      <c r="I20" s="61"/>
      <c r="J20" s="61"/>
      <c r="K20" s="61"/>
      <c r="L20" s="61"/>
      <c r="M20" s="61"/>
      <c r="N20" s="62"/>
      <c r="O20" s="62"/>
      <c r="P20" s="61"/>
      <c r="Q20" s="61"/>
      <c r="R20" s="61"/>
      <c r="S20" s="61"/>
    </row>
    <row r="21" spans="1:19" x14ac:dyDescent="0.35">
      <c r="A21" s="56" t="s">
        <v>513</v>
      </c>
      <c r="B21" s="56" t="s">
        <v>319</v>
      </c>
      <c r="C21" s="71">
        <v>15</v>
      </c>
      <c r="D21" s="71">
        <v>25.4</v>
      </c>
      <c r="E21" s="71">
        <v>57</v>
      </c>
      <c r="F21" s="71">
        <v>30</v>
      </c>
      <c r="G21" s="75">
        <f t="shared" ref="G21" si="18">E21/C21</f>
        <v>3.8</v>
      </c>
      <c r="H21" s="71" t="s">
        <v>392</v>
      </c>
      <c r="I21" s="71">
        <v>90</v>
      </c>
      <c r="J21" s="73">
        <f t="shared" ref="J21" si="19">I21*G21</f>
        <v>342</v>
      </c>
      <c r="K21" s="71">
        <v>80</v>
      </c>
      <c r="L21" s="75">
        <f t="shared" ref="L21" si="20">K21/G21</f>
        <v>21.05263157894737</v>
      </c>
      <c r="M21" s="71">
        <v>230</v>
      </c>
      <c r="N21" s="71">
        <v>20</v>
      </c>
      <c r="O21" s="71">
        <f t="shared" ref="O21" si="21">N21/G21</f>
        <v>5.2631578947368425</v>
      </c>
      <c r="P21" s="6">
        <v>61.09</v>
      </c>
      <c r="Q21" s="6">
        <v>230</v>
      </c>
      <c r="R21" s="1">
        <v>25.4</v>
      </c>
      <c r="S21" s="6">
        <v>18000</v>
      </c>
    </row>
    <row r="22" spans="1:19" x14ac:dyDescent="0.35">
      <c r="A22" s="56" t="s">
        <v>568</v>
      </c>
      <c r="B22" s="56" t="s">
        <v>319</v>
      </c>
      <c r="C22" s="71">
        <v>15</v>
      </c>
      <c r="D22" s="71">
        <v>25.4</v>
      </c>
      <c r="E22" s="71">
        <v>57</v>
      </c>
      <c r="F22" s="71">
        <v>30</v>
      </c>
      <c r="G22" s="75">
        <f t="shared" ref="G22" si="22">E22/C22</f>
        <v>3.8</v>
      </c>
      <c r="H22" s="71" t="s">
        <v>392</v>
      </c>
      <c r="I22" s="71">
        <v>90</v>
      </c>
      <c r="J22" s="73">
        <f t="shared" ref="J22" si="23">I22*G22</f>
        <v>342</v>
      </c>
      <c r="K22" s="71">
        <v>80</v>
      </c>
      <c r="L22" s="75">
        <f t="shared" ref="L22" si="24">K22/G22</f>
        <v>21.05263157894737</v>
      </c>
      <c r="M22" s="71">
        <v>415</v>
      </c>
      <c r="N22" s="71">
        <v>20</v>
      </c>
      <c r="O22" s="71">
        <f t="shared" ref="O22" si="25">N22/G22</f>
        <v>5.2631578947368425</v>
      </c>
      <c r="P22" s="6">
        <v>61.09</v>
      </c>
      <c r="Q22" s="6">
        <v>230</v>
      </c>
      <c r="R22" s="1">
        <v>25.4</v>
      </c>
      <c r="S22" s="6">
        <v>18000</v>
      </c>
    </row>
    <row r="23" spans="1:19" x14ac:dyDescent="0.35">
      <c r="A23" s="56" t="s">
        <v>566</v>
      </c>
      <c r="B23" s="56" t="s">
        <v>319</v>
      </c>
      <c r="C23" s="71">
        <v>18</v>
      </c>
      <c r="D23" s="71">
        <v>25.4</v>
      </c>
      <c r="E23" s="71">
        <v>57</v>
      </c>
      <c r="F23" s="71">
        <v>30</v>
      </c>
      <c r="G23" s="75">
        <f t="shared" ref="G23:G25" si="26">E23/C23</f>
        <v>3.1666666666666665</v>
      </c>
      <c r="H23" s="71" t="s">
        <v>398</v>
      </c>
      <c r="I23" s="71">
        <v>150</v>
      </c>
      <c r="J23" s="73">
        <f>I23*G23</f>
        <v>475</v>
      </c>
      <c r="K23" s="71">
        <v>80</v>
      </c>
      <c r="L23" s="75">
        <f t="shared" ref="L23" si="27">K23/G23</f>
        <v>25.263157894736842</v>
      </c>
      <c r="M23" s="71">
        <v>230</v>
      </c>
      <c r="N23" s="71">
        <v>20</v>
      </c>
      <c r="O23" s="71">
        <f t="shared" ref="O23:O25" si="28">N23/G23</f>
        <v>6.3157894736842106</v>
      </c>
      <c r="P23" s="6">
        <v>91.42</v>
      </c>
      <c r="Q23" s="6">
        <v>288</v>
      </c>
      <c r="R23" s="1">
        <v>25.4</v>
      </c>
      <c r="S23" s="6">
        <v>22400</v>
      </c>
    </row>
    <row r="24" spans="1:19" x14ac:dyDescent="0.35">
      <c r="A24" s="56" t="s">
        <v>545</v>
      </c>
      <c r="B24" s="56" t="s">
        <v>319</v>
      </c>
      <c r="C24" s="71">
        <v>18</v>
      </c>
      <c r="D24" s="71">
        <v>25.4</v>
      </c>
      <c r="E24" s="71">
        <v>57</v>
      </c>
      <c r="F24" s="71">
        <v>30</v>
      </c>
      <c r="G24" s="75">
        <f>E24/C24</f>
        <v>3.1666666666666665</v>
      </c>
      <c r="H24" s="71" t="s">
        <v>398</v>
      </c>
      <c r="I24" s="71">
        <v>150</v>
      </c>
      <c r="J24" s="73">
        <f>I24*G24</f>
        <v>475</v>
      </c>
      <c r="K24" s="71">
        <v>80</v>
      </c>
      <c r="L24" s="75">
        <f t="shared" ref="L24" si="29">K24/G24</f>
        <v>25.263157894736842</v>
      </c>
      <c r="M24" s="71">
        <v>415</v>
      </c>
      <c r="N24" s="71">
        <v>20</v>
      </c>
      <c r="O24" s="71">
        <f>N24/G24</f>
        <v>6.3157894736842106</v>
      </c>
      <c r="P24" s="6">
        <v>91.42</v>
      </c>
      <c r="Q24" s="6">
        <v>288</v>
      </c>
      <c r="R24" s="1">
        <v>25.4</v>
      </c>
      <c r="S24" s="6">
        <v>22400</v>
      </c>
    </row>
    <row r="25" spans="1:19" x14ac:dyDescent="0.35">
      <c r="A25" s="56" t="s">
        <v>567</v>
      </c>
      <c r="B25" s="56" t="s">
        <v>319</v>
      </c>
      <c r="C25" s="71">
        <v>12</v>
      </c>
      <c r="D25" s="71">
        <v>25.4</v>
      </c>
      <c r="E25" s="71">
        <v>57</v>
      </c>
      <c r="F25" s="71">
        <v>40</v>
      </c>
      <c r="G25" s="75">
        <f t="shared" si="26"/>
        <v>4.75</v>
      </c>
      <c r="H25" s="71" t="s">
        <v>398</v>
      </c>
      <c r="I25" s="71">
        <v>150</v>
      </c>
      <c r="J25" s="73">
        <f>I25*G25</f>
        <v>712.5</v>
      </c>
      <c r="K25" s="71">
        <v>80</v>
      </c>
      <c r="L25" s="75">
        <f>K25/G25</f>
        <v>16.842105263157894</v>
      </c>
      <c r="M25" s="71">
        <v>230</v>
      </c>
      <c r="N25" s="71">
        <v>20</v>
      </c>
      <c r="O25" s="71">
        <f t="shared" si="28"/>
        <v>4.2105263157894735</v>
      </c>
      <c r="P25" s="6">
        <v>73.599999999999994</v>
      </c>
      <c r="Q25" s="6">
        <v>288</v>
      </c>
      <c r="R25" s="1">
        <v>25.4</v>
      </c>
      <c r="S25" s="6">
        <v>22400</v>
      </c>
    </row>
    <row r="26" spans="1:19" x14ac:dyDescent="0.35">
      <c r="A26" s="56" t="s">
        <v>514</v>
      </c>
      <c r="B26" s="56" t="s">
        <v>319</v>
      </c>
      <c r="C26" s="71">
        <v>12</v>
      </c>
      <c r="D26" s="71">
        <v>25.4</v>
      </c>
      <c r="E26" s="71">
        <v>57</v>
      </c>
      <c r="F26" s="71">
        <v>40</v>
      </c>
      <c r="G26" s="75">
        <f t="shared" ref="G26" si="30">E26/C26</f>
        <v>4.75</v>
      </c>
      <c r="H26" s="71" t="s">
        <v>398</v>
      </c>
      <c r="I26" s="71">
        <v>150</v>
      </c>
      <c r="J26" s="73">
        <f>I26*G26</f>
        <v>712.5</v>
      </c>
      <c r="K26" s="71">
        <v>80</v>
      </c>
      <c r="L26" s="75">
        <f>K26/G26</f>
        <v>16.842105263157894</v>
      </c>
      <c r="M26" s="71">
        <v>415</v>
      </c>
      <c r="N26" s="71">
        <v>20</v>
      </c>
      <c r="O26" s="71">
        <f t="shared" ref="O26" si="31">N26/G26</f>
        <v>4.2105263157894735</v>
      </c>
      <c r="P26" s="6">
        <v>73.599999999999994</v>
      </c>
      <c r="Q26" s="6">
        <v>288</v>
      </c>
      <c r="R26" s="1">
        <v>25.4</v>
      </c>
      <c r="S26" s="6">
        <v>22400</v>
      </c>
    </row>
    <row r="27" spans="1:19" x14ac:dyDescent="0.35">
      <c r="C27"/>
      <c r="D27"/>
      <c r="E27"/>
      <c r="F27"/>
      <c r="G27"/>
      <c r="H27"/>
      <c r="I27"/>
      <c r="J27"/>
      <c r="K27"/>
      <c r="L27"/>
      <c r="M27"/>
      <c r="P27"/>
      <c r="Q27"/>
      <c r="R27"/>
      <c r="S27"/>
    </row>
    <row r="29" spans="1:19" x14ac:dyDescent="0.35">
      <c r="A29" s="86" t="s">
        <v>546</v>
      </c>
      <c r="B29" t="s">
        <v>319</v>
      </c>
      <c r="C29" s="6">
        <v>15</v>
      </c>
      <c r="D29" s="6">
        <v>40</v>
      </c>
      <c r="E29" s="6">
        <v>57</v>
      </c>
      <c r="F29" s="6">
        <v>40</v>
      </c>
      <c r="G29" s="74">
        <f t="shared" ref="G29" si="32">E29/C29</f>
        <v>3.8</v>
      </c>
      <c r="H29" s="6" t="s">
        <v>400</v>
      </c>
      <c r="I29" s="6">
        <v>400</v>
      </c>
      <c r="J29" s="72">
        <f t="shared" ref="J29" si="33">I29*G29</f>
        <v>1520</v>
      </c>
      <c r="K29" s="1">
        <v>24</v>
      </c>
      <c r="L29" s="74">
        <f t="shared" ref="L29" si="34">K29/G29</f>
        <v>6.3157894736842106</v>
      </c>
      <c r="M29" s="6">
        <v>415</v>
      </c>
      <c r="N29" s="71">
        <v>40</v>
      </c>
      <c r="O29" s="71">
        <f t="shared" ref="O29" si="35">N29/G29</f>
        <v>10.526315789473685</v>
      </c>
      <c r="P29" s="6">
        <v>192.91</v>
      </c>
      <c r="Q29" s="6">
        <v>461</v>
      </c>
      <c r="R29" s="6">
        <f t="shared" ref="R29" si="36">D29</f>
        <v>40</v>
      </c>
      <c r="S29" s="6">
        <v>60000</v>
      </c>
    </row>
    <row r="30" spans="1:19" x14ac:dyDescent="0.35">
      <c r="A30" s="86" t="s">
        <v>473</v>
      </c>
      <c r="B30" t="s">
        <v>319</v>
      </c>
      <c r="C30" s="6">
        <v>15</v>
      </c>
      <c r="D30" s="6">
        <v>40</v>
      </c>
      <c r="E30" s="6">
        <v>57</v>
      </c>
      <c r="F30" s="6">
        <v>40</v>
      </c>
      <c r="G30" s="74">
        <f t="shared" ref="G30" si="37">E30/C30</f>
        <v>3.8</v>
      </c>
      <c r="H30" s="6" t="s">
        <v>402</v>
      </c>
      <c r="I30" s="6">
        <v>400</v>
      </c>
      <c r="J30" s="72">
        <f t="shared" ref="J30" si="38">I30*G30</f>
        <v>1520</v>
      </c>
      <c r="K30" s="1">
        <v>24</v>
      </c>
      <c r="L30" s="74">
        <f t="shared" ref="L30" si="39">K30/G30</f>
        <v>6.3157894736842106</v>
      </c>
      <c r="M30" s="6">
        <v>415</v>
      </c>
      <c r="N30" s="71">
        <v>40</v>
      </c>
      <c r="O30" s="71">
        <f t="shared" ref="O30:O32" si="40">N30/G30</f>
        <v>10.526315789473685</v>
      </c>
      <c r="P30" s="6">
        <v>192.91</v>
      </c>
      <c r="Q30" s="6">
        <v>461</v>
      </c>
      <c r="R30" s="6">
        <f t="shared" ref="R30:R32" si="41">D30</f>
        <v>40</v>
      </c>
      <c r="S30" s="6">
        <v>60000</v>
      </c>
    </row>
    <row r="31" spans="1:19" x14ac:dyDescent="0.35">
      <c r="A31" t="s">
        <v>547</v>
      </c>
      <c r="B31" t="s">
        <v>319</v>
      </c>
      <c r="C31" s="6">
        <v>15</v>
      </c>
      <c r="D31" s="6">
        <v>55</v>
      </c>
      <c r="E31" s="6">
        <v>57</v>
      </c>
      <c r="F31" s="6">
        <v>55</v>
      </c>
      <c r="G31" s="74">
        <f t="shared" ref="G31:G32" si="42">E31/C31</f>
        <v>3.8</v>
      </c>
      <c r="H31" s="6" t="s">
        <v>402</v>
      </c>
      <c r="I31" s="6">
        <v>600</v>
      </c>
      <c r="J31" s="72">
        <f t="shared" ref="J31:J32" si="43">I31*G31</f>
        <v>2280</v>
      </c>
      <c r="K31" s="1">
        <v>24</v>
      </c>
      <c r="L31" s="74">
        <f t="shared" ref="L31:L32" si="44">K31/G31</f>
        <v>6.3157894736842106</v>
      </c>
      <c r="M31" s="6">
        <v>415</v>
      </c>
      <c r="N31" s="71">
        <v>60</v>
      </c>
      <c r="O31" s="71">
        <f t="shared" si="40"/>
        <v>15.789473684210527</v>
      </c>
      <c r="P31" s="6">
        <v>192.91</v>
      </c>
      <c r="Q31" s="6">
        <v>461</v>
      </c>
      <c r="R31" s="6">
        <f t="shared" si="41"/>
        <v>55</v>
      </c>
      <c r="S31" s="6">
        <v>60000</v>
      </c>
    </row>
    <row r="32" spans="1:19" x14ac:dyDescent="0.35">
      <c r="A32" t="s">
        <v>549</v>
      </c>
      <c r="B32" t="s">
        <v>319</v>
      </c>
      <c r="C32" s="6">
        <v>15</v>
      </c>
      <c r="D32" s="6">
        <v>55</v>
      </c>
      <c r="E32" s="6">
        <v>57</v>
      </c>
      <c r="F32" s="6">
        <v>55</v>
      </c>
      <c r="G32" s="74">
        <f t="shared" si="42"/>
        <v>3.8</v>
      </c>
      <c r="H32" s="6" t="s">
        <v>402</v>
      </c>
      <c r="I32" s="6">
        <v>800</v>
      </c>
      <c r="J32" s="72">
        <f t="shared" si="43"/>
        <v>3040</v>
      </c>
      <c r="K32" s="1">
        <v>24</v>
      </c>
      <c r="L32" s="74">
        <f t="shared" si="44"/>
        <v>6.3157894736842106</v>
      </c>
      <c r="M32" s="6">
        <v>415</v>
      </c>
      <c r="N32" s="71">
        <v>60</v>
      </c>
      <c r="O32" s="71">
        <f t="shared" si="40"/>
        <v>15.789473684210527</v>
      </c>
      <c r="P32" s="6">
        <v>152.72</v>
      </c>
      <c r="Q32" s="6">
        <v>576</v>
      </c>
      <c r="R32" s="6">
        <f t="shared" si="41"/>
        <v>55</v>
      </c>
      <c r="S32" s="6">
        <v>95000</v>
      </c>
    </row>
    <row r="33" spans="1:19" x14ac:dyDescent="0.35">
      <c r="A33" t="s">
        <v>548</v>
      </c>
      <c r="B33" t="s">
        <v>319</v>
      </c>
      <c r="C33" s="6">
        <v>15</v>
      </c>
      <c r="D33" s="6">
        <v>55</v>
      </c>
      <c r="E33" s="6">
        <v>57</v>
      </c>
      <c r="F33" s="6">
        <v>55</v>
      </c>
      <c r="G33" s="74">
        <f t="shared" ref="G33" si="45">E33/C33</f>
        <v>3.8</v>
      </c>
      <c r="H33" s="6" t="s">
        <v>403</v>
      </c>
      <c r="I33" s="6">
        <v>800</v>
      </c>
      <c r="J33" s="72">
        <f t="shared" ref="J33" si="46">I33*G33</f>
        <v>3040</v>
      </c>
      <c r="K33" s="1">
        <v>24</v>
      </c>
      <c r="L33" s="74">
        <f t="shared" ref="L33" si="47">K33/G33</f>
        <v>6.3157894736842106</v>
      </c>
      <c r="M33" s="6">
        <v>415</v>
      </c>
      <c r="N33" s="71">
        <v>60</v>
      </c>
      <c r="O33" s="71">
        <f t="shared" ref="O33" si="48">N33/G33</f>
        <v>15.789473684210527</v>
      </c>
      <c r="P33" s="6">
        <v>152.72</v>
      </c>
      <c r="Q33" s="6">
        <v>576</v>
      </c>
      <c r="R33" s="6">
        <f t="shared" ref="R33" si="49">D33</f>
        <v>55</v>
      </c>
      <c r="S33" s="6">
        <v>95000</v>
      </c>
    </row>
    <row r="36" spans="1:19" x14ac:dyDescent="0.35">
      <c r="A36" t="s">
        <v>550</v>
      </c>
      <c r="B36" t="s">
        <v>319</v>
      </c>
      <c r="C36" s="6">
        <v>15</v>
      </c>
      <c r="D36" s="6">
        <v>40</v>
      </c>
      <c r="E36" s="6">
        <v>57</v>
      </c>
      <c r="F36" s="6">
        <v>40</v>
      </c>
      <c r="G36" s="74">
        <f t="shared" ref="G36" si="50">E36/C36</f>
        <v>3.8</v>
      </c>
      <c r="H36" s="6" t="s">
        <v>400</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553</v>
      </c>
      <c r="B37" t="s">
        <v>319</v>
      </c>
      <c r="C37" s="6">
        <v>15</v>
      </c>
      <c r="D37" s="6">
        <v>40</v>
      </c>
      <c r="E37" s="6">
        <v>57</v>
      </c>
      <c r="F37" s="6">
        <v>40</v>
      </c>
      <c r="G37" s="74">
        <f t="shared" ref="G37" si="53">E37/C37</f>
        <v>3.8</v>
      </c>
      <c r="H37" s="6" t="s">
        <v>402</v>
      </c>
      <c r="I37" s="6">
        <v>300</v>
      </c>
      <c r="J37" s="72">
        <f t="shared" ref="J37" si="54">I37*G37</f>
        <v>1140</v>
      </c>
      <c r="K37" s="1">
        <v>40</v>
      </c>
      <c r="L37" s="74">
        <f t="shared" ref="L37" si="55">K37/G37</f>
        <v>10.526315789473685</v>
      </c>
      <c r="M37" s="6" t="s">
        <v>401</v>
      </c>
      <c r="N37" s="71">
        <v>40</v>
      </c>
      <c r="O37" s="71">
        <f>N37/G37</f>
        <v>10.526315789473685</v>
      </c>
      <c r="P37" s="6">
        <v>115.75</v>
      </c>
      <c r="Q37" s="6">
        <v>345.81</v>
      </c>
      <c r="R37" s="6">
        <v>40</v>
      </c>
      <c r="S37" s="6">
        <v>29000</v>
      </c>
    </row>
    <row r="38" spans="1:19" x14ac:dyDescent="0.35">
      <c r="A38" t="s">
        <v>551</v>
      </c>
      <c r="B38" t="s">
        <v>319</v>
      </c>
      <c r="C38" s="6">
        <v>15</v>
      </c>
      <c r="D38" s="6">
        <v>55</v>
      </c>
      <c r="E38" s="6">
        <v>57</v>
      </c>
      <c r="F38" s="6">
        <v>55</v>
      </c>
      <c r="G38" s="74">
        <f t="shared" ref="G38" si="56">E38/C38</f>
        <v>3.8</v>
      </c>
      <c r="H38" s="6" t="s">
        <v>402</v>
      </c>
      <c r="I38" s="6">
        <v>500</v>
      </c>
      <c r="J38" s="72">
        <f t="shared" ref="J38" si="57">I38*G38</f>
        <v>1900</v>
      </c>
      <c r="K38" s="1">
        <v>80</v>
      </c>
      <c r="L38" s="74">
        <f>K38/G38</f>
        <v>21.05263157894737</v>
      </c>
      <c r="M38" s="6" t="s">
        <v>401</v>
      </c>
      <c r="N38" s="71">
        <v>60</v>
      </c>
      <c r="O38" s="71">
        <f>N38/G38</f>
        <v>15.789473684210527</v>
      </c>
      <c r="P38" s="6">
        <v>115.75</v>
      </c>
      <c r="Q38" s="6">
        <v>345.81</v>
      </c>
      <c r="R38" s="6">
        <v>55</v>
      </c>
      <c r="S38" s="6">
        <v>60000</v>
      </c>
    </row>
    <row r="39" spans="1:19" x14ac:dyDescent="0.35">
      <c r="A39" t="s">
        <v>552</v>
      </c>
      <c r="B39" t="s">
        <v>319</v>
      </c>
      <c r="C39" s="6">
        <v>15</v>
      </c>
      <c r="D39" s="6">
        <v>55</v>
      </c>
      <c r="E39" s="6">
        <v>57</v>
      </c>
      <c r="F39" s="6">
        <v>55</v>
      </c>
      <c r="G39" s="74">
        <f t="shared" ref="G39" si="58">E39/C39</f>
        <v>3.8</v>
      </c>
      <c r="H39" s="6" t="s">
        <v>402</v>
      </c>
      <c r="I39" s="6">
        <v>800</v>
      </c>
      <c r="J39" s="72">
        <f t="shared" ref="J39" si="59">I39*G39</f>
        <v>3040</v>
      </c>
      <c r="K39" s="1">
        <v>40</v>
      </c>
      <c r="L39" s="74">
        <f>K39/G39</f>
        <v>10.526315789473685</v>
      </c>
      <c r="M39" s="6" t="s">
        <v>401</v>
      </c>
      <c r="N39" s="71">
        <v>60</v>
      </c>
      <c r="O39" s="71">
        <f>N39/G39</f>
        <v>15.789473684210527</v>
      </c>
      <c r="P39" s="6">
        <v>115.75</v>
      </c>
      <c r="Q39" s="6">
        <v>345.81</v>
      </c>
      <c r="R39" s="6">
        <v>55</v>
      </c>
      <c r="S39" s="6">
        <v>60000</v>
      </c>
    </row>
    <row r="40" spans="1:19" x14ac:dyDescent="0.35">
      <c r="A40" t="s">
        <v>554</v>
      </c>
      <c r="B40" t="s">
        <v>319</v>
      </c>
      <c r="C40" s="6">
        <v>15</v>
      </c>
      <c r="D40" s="6">
        <v>55</v>
      </c>
      <c r="E40" s="6">
        <v>57</v>
      </c>
      <c r="F40" s="6">
        <v>55</v>
      </c>
      <c r="G40" s="74">
        <f t="shared" ref="G40" si="60">E40/C40</f>
        <v>3.8</v>
      </c>
      <c r="H40" s="6" t="s">
        <v>403</v>
      </c>
      <c r="I40" s="6">
        <v>800</v>
      </c>
      <c r="J40" s="72">
        <f t="shared" ref="J40" si="61">I40*G40</f>
        <v>3040</v>
      </c>
      <c r="K40" s="1">
        <v>40</v>
      </c>
      <c r="L40" s="74">
        <f>K40/G40</f>
        <v>10.526315789473685</v>
      </c>
      <c r="M40" s="6" t="s">
        <v>401</v>
      </c>
      <c r="N40" s="71">
        <v>60</v>
      </c>
      <c r="O40" s="71">
        <f>N40/G40</f>
        <v>15.789473684210527</v>
      </c>
      <c r="P40" s="6">
        <v>115.75</v>
      </c>
      <c r="Q40" s="6">
        <v>345.81</v>
      </c>
      <c r="R40" s="6">
        <v>55</v>
      </c>
      <c r="S40" s="6">
        <v>60000</v>
      </c>
    </row>
    <row r="42" spans="1:19" x14ac:dyDescent="0.35">
      <c r="A42" s="3" t="s">
        <v>404</v>
      </c>
      <c r="B42" s="3" t="s">
        <v>238</v>
      </c>
      <c r="C42" s="6">
        <v>11</v>
      </c>
      <c r="D42" s="6">
        <v>25.4</v>
      </c>
      <c r="E42" s="6">
        <v>61</v>
      </c>
      <c r="G42" s="74">
        <f>E42/C42</f>
        <v>5.5454545454545459</v>
      </c>
      <c r="H42" s="6" t="s">
        <v>392</v>
      </c>
      <c r="I42" s="1">
        <v>20</v>
      </c>
      <c r="J42" s="23">
        <f>I42*G42</f>
        <v>110.90909090909092</v>
      </c>
      <c r="K42" s="1">
        <v>34</v>
      </c>
      <c r="L42" s="74">
        <f t="shared" ref="L42:L47" si="62">K42/G42</f>
        <v>6.1311475409836058</v>
      </c>
      <c r="M42" s="6">
        <v>415</v>
      </c>
      <c r="R42" s="1">
        <v>25.4</v>
      </c>
      <c r="S42" s="6">
        <v>18000</v>
      </c>
    </row>
    <row r="43" spans="1:19" x14ac:dyDescent="0.35">
      <c r="A43" s="3" t="s">
        <v>315</v>
      </c>
      <c r="B43" s="3" t="s">
        <v>238</v>
      </c>
      <c r="C43" s="6">
        <v>9</v>
      </c>
      <c r="E43" s="6">
        <v>50</v>
      </c>
      <c r="G43" s="74">
        <f t="shared" ref="G43:G44" si="63">E43/C43</f>
        <v>5.5555555555555554</v>
      </c>
      <c r="H43" s="6" t="s">
        <v>398</v>
      </c>
      <c r="I43" s="1">
        <v>62</v>
      </c>
      <c r="J43" s="23">
        <f t="shared" ref="J43:J46" si="64">I43*G43</f>
        <v>344.44444444444446</v>
      </c>
      <c r="K43" s="1">
        <v>34</v>
      </c>
      <c r="L43" s="74">
        <f t="shared" si="62"/>
        <v>6.12</v>
      </c>
      <c r="M43" s="6">
        <v>415</v>
      </c>
      <c r="S43" s="6">
        <v>22400</v>
      </c>
    </row>
    <row r="44" spans="1:19" x14ac:dyDescent="0.35">
      <c r="A44" s="3" t="s">
        <v>317</v>
      </c>
      <c r="B44" s="3" t="s">
        <v>238</v>
      </c>
      <c r="C44" s="6">
        <v>10</v>
      </c>
      <c r="E44" s="6">
        <v>64</v>
      </c>
      <c r="G44" s="74">
        <f t="shared" si="63"/>
        <v>6.4</v>
      </c>
      <c r="H44" s="6" t="s">
        <v>398</v>
      </c>
      <c r="I44" s="1">
        <v>95</v>
      </c>
      <c r="J44" s="23">
        <f t="shared" si="64"/>
        <v>608</v>
      </c>
      <c r="K44" s="1">
        <v>22</v>
      </c>
      <c r="L44" s="74">
        <f t="shared" si="62"/>
        <v>3.4375</v>
      </c>
      <c r="M44" s="6">
        <v>415</v>
      </c>
      <c r="S44" s="6">
        <v>22400</v>
      </c>
    </row>
    <row r="45" spans="1:19" x14ac:dyDescent="0.35">
      <c r="A45" s="3" t="s">
        <v>405</v>
      </c>
      <c r="B45" s="3" t="s">
        <v>238</v>
      </c>
      <c r="C45" s="6">
        <v>9</v>
      </c>
      <c r="E45" s="6">
        <v>57</v>
      </c>
      <c r="G45" s="74">
        <f t="shared" ref="G45:G47" si="65">E45/C45</f>
        <v>6.333333333333333</v>
      </c>
      <c r="H45" s="6" t="s">
        <v>400</v>
      </c>
      <c r="I45" s="6">
        <v>128</v>
      </c>
      <c r="J45" s="23">
        <f>I45*G45</f>
        <v>810.66666666666663</v>
      </c>
      <c r="K45" s="6">
        <v>22</v>
      </c>
      <c r="L45" s="74">
        <f>K45/G45</f>
        <v>3.4736842105263159</v>
      </c>
      <c r="M45" s="6">
        <v>415</v>
      </c>
      <c r="S45" s="6">
        <v>29000</v>
      </c>
    </row>
    <row r="46" spans="1:19" x14ac:dyDescent="0.35">
      <c r="A46" s="3" t="s">
        <v>406</v>
      </c>
      <c r="B46" s="3" t="s">
        <v>238</v>
      </c>
      <c r="C46" s="6">
        <v>11</v>
      </c>
      <c r="E46" s="6">
        <v>48</v>
      </c>
      <c r="G46" s="74">
        <f t="shared" si="65"/>
        <v>4.3636363636363633</v>
      </c>
      <c r="H46" s="6" t="s">
        <v>402</v>
      </c>
      <c r="I46" s="6">
        <v>369</v>
      </c>
      <c r="J46" s="23">
        <f t="shared" si="64"/>
        <v>1610.181818181818</v>
      </c>
      <c r="K46" s="6">
        <v>15</v>
      </c>
      <c r="L46" s="74">
        <f t="shared" si="62"/>
        <v>3.4375000000000004</v>
      </c>
      <c r="M46" s="6">
        <v>415</v>
      </c>
    </row>
    <row r="47" spans="1:19" x14ac:dyDescent="0.35">
      <c r="A47" t="s">
        <v>407</v>
      </c>
      <c r="C47" s="6">
        <v>14</v>
      </c>
      <c r="E47" s="6">
        <v>72</v>
      </c>
      <c r="G47" s="74">
        <f t="shared" si="65"/>
        <v>5.1428571428571432</v>
      </c>
      <c r="H47" s="6" t="s">
        <v>392</v>
      </c>
      <c r="I47" s="6">
        <v>428</v>
      </c>
      <c r="J47" s="23">
        <f>I47*G47</f>
        <v>2201.1428571428573</v>
      </c>
      <c r="K47" s="6">
        <v>16.5</v>
      </c>
      <c r="L47" s="74">
        <f t="shared" si="62"/>
        <v>3.208333333333333</v>
      </c>
      <c r="M47" s="6">
        <v>415</v>
      </c>
      <c r="R47" s="1">
        <v>25.4</v>
      </c>
      <c r="S47" s="6">
        <v>18000</v>
      </c>
    </row>
    <row r="49" spans="1:24" x14ac:dyDescent="0.35">
      <c r="A49" s="3" t="s">
        <v>408</v>
      </c>
      <c r="B49" s="3" t="s">
        <v>238</v>
      </c>
      <c r="C49" s="6">
        <v>19</v>
      </c>
      <c r="D49" s="6">
        <v>25.4</v>
      </c>
      <c r="E49" s="6">
        <v>57</v>
      </c>
      <c r="G49" s="6">
        <f t="shared" ref="G49:G51" si="66">E49/C49</f>
        <v>3</v>
      </c>
      <c r="H49" s="6" t="s">
        <v>392</v>
      </c>
      <c r="I49" s="1">
        <v>15</v>
      </c>
      <c r="J49" s="1">
        <f>I49*G49</f>
        <v>45</v>
      </c>
      <c r="K49" s="1">
        <v>34</v>
      </c>
      <c r="L49" s="74">
        <f>K49/G49</f>
        <v>11.333333333333334</v>
      </c>
      <c r="M49" s="6">
        <v>230</v>
      </c>
      <c r="R49" s="1">
        <v>25.4</v>
      </c>
      <c r="S49" s="6">
        <v>18000</v>
      </c>
    </row>
    <row r="50" spans="1:24" x14ac:dyDescent="0.35">
      <c r="A50" s="3" t="s">
        <v>315</v>
      </c>
      <c r="B50" s="3" t="s">
        <v>238</v>
      </c>
      <c r="C50" s="6">
        <v>19</v>
      </c>
      <c r="D50" s="6">
        <v>25.4</v>
      </c>
      <c r="E50" s="6">
        <v>57</v>
      </c>
      <c r="G50" s="6">
        <f t="shared" si="66"/>
        <v>3</v>
      </c>
      <c r="H50" s="6" t="s">
        <v>392</v>
      </c>
      <c r="I50" s="1">
        <v>62</v>
      </c>
      <c r="J50" s="1">
        <f>I50*G50</f>
        <v>186</v>
      </c>
      <c r="K50" s="1">
        <v>34</v>
      </c>
      <c r="L50" s="74">
        <f>K50/G50</f>
        <v>11.333333333333334</v>
      </c>
      <c r="M50" s="6">
        <v>230</v>
      </c>
      <c r="R50" s="1">
        <v>25.4</v>
      </c>
      <c r="S50" s="6">
        <v>18000</v>
      </c>
    </row>
    <row r="51" spans="1:24" x14ac:dyDescent="0.35">
      <c r="A51" s="3" t="s">
        <v>317</v>
      </c>
      <c r="B51" s="3" t="s">
        <v>238</v>
      </c>
      <c r="C51" s="6">
        <v>19</v>
      </c>
      <c r="D51" s="6">
        <v>25.4</v>
      </c>
      <c r="E51" s="6">
        <v>57</v>
      </c>
      <c r="G51" s="6">
        <f t="shared" si="66"/>
        <v>3</v>
      </c>
      <c r="H51" s="6" t="s">
        <v>392</v>
      </c>
      <c r="I51" s="1">
        <v>95</v>
      </c>
      <c r="J51" s="1">
        <f t="shared" ref="J51" si="67">I51*G51</f>
        <v>285</v>
      </c>
      <c r="K51" s="1">
        <v>22</v>
      </c>
      <c r="L51" s="74">
        <f t="shared" ref="L51" si="68">K51/G51</f>
        <v>7.333333333333333</v>
      </c>
      <c r="M51" s="6">
        <v>230</v>
      </c>
      <c r="R51" s="1">
        <v>25.4</v>
      </c>
      <c r="S51" s="6">
        <v>18000</v>
      </c>
    </row>
    <row r="52" spans="1:24" x14ac:dyDescent="0.35">
      <c r="G52" s="74"/>
      <c r="L52" s="74"/>
    </row>
    <row r="53" spans="1:24" s="56" customFormat="1" x14ac:dyDescent="0.35">
      <c r="A53" s="56" t="s">
        <v>511</v>
      </c>
      <c r="B53" s="121" t="s">
        <v>238</v>
      </c>
      <c r="C53" s="71">
        <v>19</v>
      </c>
      <c r="D53" s="71">
        <v>25.4</v>
      </c>
      <c r="E53" s="71">
        <v>57</v>
      </c>
      <c r="F53" s="71"/>
      <c r="G53" s="71">
        <f t="shared" ref="G53" si="69">E53/C53</f>
        <v>3</v>
      </c>
      <c r="H53" s="71" t="s">
        <v>392</v>
      </c>
      <c r="I53" s="114">
        <v>100</v>
      </c>
      <c r="J53" s="114">
        <f>I53*G53</f>
        <v>300</v>
      </c>
      <c r="K53" s="114">
        <v>28</v>
      </c>
      <c r="L53" s="75">
        <f t="shared" ref="L53" si="70">K53/G53</f>
        <v>9.3333333333333339</v>
      </c>
      <c r="M53" s="71">
        <v>415</v>
      </c>
      <c r="P53" s="71"/>
      <c r="Q53" s="71"/>
      <c r="R53" s="114">
        <v>25.4</v>
      </c>
      <c r="S53" s="71">
        <v>18000</v>
      </c>
    </row>
    <row r="54" spans="1:24" s="56" customFormat="1" x14ac:dyDescent="0.35">
      <c r="A54" s="56" t="s">
        <v>512</v>
      </c>
      <c r="B54" s="121" t="s">
        <v>238</v>
      </c>
      <c r="C54" s="71">
        <v>15</v>
      </c>
      <c r="D54" s="71">
        <v>25.4</v>
      </c>
      <c r="E54" s="71">
        <v>57</v>
      </c>
      <c r="F54" s="71"/>
      <c r="G54" s="71">
        <f t="shared" ref="G54" si="71">E54/C54</f>
        <v>3.8</v>
      </c>
      <c r="H54" s="71" t="s">
        <v>392</v>
      </c>
      <c r="I54" s="114">
        <v>160</v>
      </c>
      <c r="J54" s="114">
        <f>I54*G54</f>
        <v>608</v>
      </c>
      <c r="K54" s="114">
        <v>28</v>
      </c>
      <c r="L54" s="75">
        <f t="shared" ref="L54" si="72">K54/G54</f>
        <v>7.3684210526315796</v>
      </c>
      <c r="M54" s="71">
        <v>415</v>
      </c>
      <c r="P54" s="71"/>
      <c r="Q54" s="71"/>
      <c r="R54" s="114">
        <v>25.4</v>
      </c>
      <c r="S54" s="71">
        <v>18000</v>
      </c>
    </row>
    <row r="55" spans="1:24" x14ac:dyDescent="0.35">
      <c r="G55" s="74"/>
      <c r="L55" s="74"/>
    </row>
    <row r="56" spans="1:24" x14ac:dyDescent="0.35">
      <c r="A56" s="3" t="s">
        <v>409</v>
      </c>
      <c r="B56" s="3" t="s">
        <v>238</v>
      </c>
      <c r="C56" s="6">
        <v>19</v>
      </c>
      <c r="D56" s="6">
        <v>25.4</v>
      </c>
      <c r="E56" s="6">
        <v>57</v>
      </c>
      <c r="G56" s="6">
        <f>E56/C56</f>
        <v>3</v>
      </c>
      <c r="H56" s="6" t="s">
        <v>392</v>
      </c>
      <c r="I56" s="1">
        <v>70</v>
      </c>
      <c r="J56" s="1">
        <f>I56*G56</f>
        <v>210</v>
      </c>
      <c r="K56" s="1">
        <v>28</v>
      </c>
      <c r="L56" s="74">
        <f t="shared" ref="L56" si="73">K56/G56</f>
        <v>9.3333333333333339</v>
      </c>
      <c r="M56" s="6">
        <v>230</v>
      </c>
      <c r="N56" s="1"/>
      <c r="O56" s="1"/>
      <c r="P56" s="1"/>
      <c r="Q56" s="1"/>
      <c r="R56" s="1">
        <v>25.4</v>
      </c>
      <c r="S56" s="6">
        <v>18000</v>
      </c>
      <c r="U56" s="6"/>
      <c r="X56" s="80"/>
    </row>
    <row r="61" spans="1:24" x14ac:dyDescent="0.35">
      <c r="H61" s="158" t="s">
        <v>536</v>
      </c>
      <c r="I61" s="158"/>
      <c r="J61" s="158"/>
      <c r="K61" s="158"/>
      <c r="L61" s="158"/>
      <c r="M61" s="158"/>
      <c r="N61" s="158"/>
      <c r="O61" s="158"/>
      <c r="P61" s="158"/>
      <c r="Q61" s="158"/>
      <c r="R61" s="158"/>
    </row>
  </sheetData>
  <mergeCells count="1">
    <mergeCell ref="H61:R61"/>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8"/>
      <c r="C45" s="158"/>
      <c r="D45" s="158"/>
      <c r="E45" s="158"/>
      <c r="F45" s="158"/>
      <c r="G45" s="158"/>
      <c r="H45" s="158"/>
      <c r="I45" s="158"/>
      <c r="J45" s="158"/>
      <c r="K45" s="158"/>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8" t="s">
        <v>527</v>
      </c>
      <c r="B2" s="158"/>
      <c r="C2" s="158"/>
      <c r="D2" s="158"/>
      <c r="E2" s="158"/>
      <c r="F2" s="158"/>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2026-03-24T13:13:10Z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