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ecuritywindowshutt-my.sharepoint.com/personal/rob_hyrons_swsuk_co_uk/Documents/SWS product dev/Projects/P190 - Industrial EVO/Calculators/"/>
    </mc:Choice>
  </mc:AlternateContent>
  <xr:revisionPtr revIDLastSave="88" documentId="8_{A844E0BA-A576-434A-9D5B-F754D63831E3}" xr6:coauthVersionLast="47" xr6:coauthVersionMax="47" xr10:uidLastSave="{05E32CBE-853B-4F3D-BFA6-35DFAC86F771}"/>
  <bookViews>
    <workbookView xWindow="10000" yWindow="690" windowWidth="20440" windowHeight="20720" tabRatio="758" activeTab="1" xr2:uid="{00000000-000D-0000-FFFF-FFFF00000000}"/>
  </bookViews>
  <sheets>
    <sheet name="Overview" sheetId="4" r:id="rId1"/>
    <sheet name="Lath" sheetId="7" r:id="rId2"/>
    <sheet name="Bottom lath" sheetId="9" r:id="rId3"/>
    <sheet name="Guides" sheetId="12" r:id="rId4"/>
    <sheet name="Axles" sheetId="6" r:id="rId5"/>
    <sheet name="Motors" sheetId="5" r:id="rId6"/>
    <sheet name="Chaindrive" sheetId="11" r:id="rId7"/>
    <sheet name="Chain" sheetId="15" r:id="rId8"/>
    <sheet name="Bearings" sheetId="10" r:id="rId9"/>
    <sheet name="SafetyB" sheetId="8" r:id="rId10"/>
    <sheet name="Endplate" sheetId="13" r:id="rId11"/>
    <sheet name="Wicket doors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5" l="1"/>
  <c r="H8" i="15"/>
  <c r="H7" i="15"/>
  <c r="H6" i="15"/>
  <c r="H5" i="15"/>
  <c r="H4" i="15"/>
  <c r="H3" i="15"/>
  <c r="F21" i="13" l="1"/>
  <c r="F20" i="13"/>
  <c r="F4" i="6"/>
  <c r="F3" i="6"/>
  <c r="F2" i="6"/>
  <c r="C80" i="5"/>
  <c r="C81" i="5"/>
  <c r="C82" i="5"/>
  <c r="C83" i="5"/>
  <c r="C62" i="5"/>
  <c r="C63" i="5"/>
  <c r="C71" i="5"/>
  <c r="C69" i="5"/>
  <c r="C70" i="5"/>
  <c r="C68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78" i="5" l="1"/>
  <c r="C75" i="5"/>
  <c r="C76" i="5"/>
  <c r="C77" i="5"/>
  <c r="D9" i="10"/>
  <c r="D8" i="10"/>
  <c r="D7" i="10"/>
  <c r="D6" i="10"/>
  <c r="F13" i="6"/>
  <c r="C74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0" i="5" s="1"/>
  <c r="D23" i="11"/>
  <c r="G23" i="11" s="1"/>
  <c r="D54" i="5" s="1"/>
  <c r="C55" i="5" s="1"/>
  <c r="D22" i="11"/>
  <c r="G22" i="11" s="1"/>
  <c r="D55" i="5" s="1"/>
  <c r="C56" i="5" s="1"/>
  <c r="D21" i="11"/>
  <c r="G21" i="11" s="1"/>
  <c r="D56" i="5" s="1"/>
  <c r="C57" i="5" s="1"/>
  <c r="D20" i="11"/>
  <c r="G20" i="11" s="1"/>
  <c r="D19" i="11"/>
  <c r="G19" i="11" s="1"/>
  <c r="D18" i="11"/>
  <c r="G18" i="11" s="1"/>
  <c r="E53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57" i="5" s="1"/>
  <c r="C60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65" i="5"/>
  <c r="C66" i="5"/>
  <c r="C67" i="5"/>
  <c r="C72" i="5"/>
  <c r="C73" i="5"/>
  <c r="C64" i="5"/>
  <c r="F11" i="6"/>
  <c r="I22" i="11" l="1"/>
  <c r="E55" i="5" s="1"/>
  <c r="I23" i="11"/>
  <c r="E54" i="5" s="1"/>
  <c r="I29" i="11"/>
  <c r="I42" i="11"/>
  <c r="I28" i="11"/>
  <c r="E57" i="5" s="1"/>
  <c r="I21" i="11"/>
  <c r="E56" i="5" s="1"/>
  <c r="I20" i="11"/>
  <c r="I19" i="11"/>
  <c r="I25" i="11"/>
  <c r="I27" i="11"/>
  <c r="I30" i="11"/>
  <c r="I18" i="11"/>
  <c r="I26" i="11"/>
  <c r="I38" i="11"/>
  <c r="E60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calulate the roll diameter</t>
        </r>
      </text>
    </comment>
    <comment ref="I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J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<sst xmlns="http://schemas.openxmlformats.org/spreadsheetml/2006/main" count="732" uniqueCount="298">
  <si>
    <t>Name</t>
  </si>
  <si>
    <t>Votage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</si>
  <si>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</si>
  <si>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</si>
  <si>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</si>
  <si>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</si>
  <si>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</si>
  <si>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</si>
  <si>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</si>
  <si>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</si>
  <si>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</si>
  <si>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</si>
  <si>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</si>
  <si>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</si>
  <si>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</si>
  <si>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</si>
  <si>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</si>
  <si>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</si>
  <si>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</si>
  <si>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</si>
  <si>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</si>
  <si>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</si>
  <si>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</si>
  <si>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</si>
  <si>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</si>
  <si>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</si>
  <si>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</si>
  <si>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</si>
  <si>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</si>
  <si>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</si>
  <si>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</si>
  <si>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</si>
  <si>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</si>
  <si>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</si>
  <si>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</si>
  <si>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</si>
  <si>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</si>
  <si>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</si>
  <si>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</si>
  <si>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</si>
  <si>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</si>
  <si>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</si>
  <si>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</si>
  <si>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</si>
  <si>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</si>
  <si>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</si>
  <si>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</si>
  <si>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</si>
  <si>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</si>
  <si>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</si>
  <si>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</si>
  <si>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</si>
  <si>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</si>
  <si>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</si>
  <si>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</si>
  <si>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</si>
  <si>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</si>
  <si>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</si>
  <si>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</si>
  <si>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</si>
  <si>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</si>
  <si>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</si>
  <si>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</si>
  <si>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</si>
  <si>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</si>
  <si>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</si>
  <si>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</si>
  <si>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</si>
  <si>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</si>
  <si>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</si>
  <si>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</si>
  <si>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</si>
  <si>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</si>
  <si>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</si>
  <si>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</si>
  <si>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</si>
  <si>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</si>
  <si>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</si>
  <si>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</si>
  <si>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</si>
  <si>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</si>
  <si>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</si>
  <si>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</si>
  <si>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</si>
  <si>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</si>
  <si>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</si>
  <si>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</si>
  <si>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</si>
  <si>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</si>
  <si>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</si>
  <si>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</si>
  <si>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</si>
  <si>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</si>
  <si>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</si>
  <si>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</si>
  <si>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</si>
  <si>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</si>
  <si>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</si>
  <si>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</si>
  <si>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</si>
  <si>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</si>
  <si>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</si>
  <si>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</si>
  <si>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</si>
  <si>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</si>
  <si>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</si>
  <si>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</si>
  <si>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</si>
  <si>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</si>
  <si>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</si>
  <si>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</si>
  <si>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</si>
  <si>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</si>
  <si>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</si>
  <si>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</si>
  <si>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</si>
  <si>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</si>
  <si>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</si>
  <si>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</si>
  <si>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</si>
  <si>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</si>
  <si>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</si>
  <si>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</si>
  <si>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</si>
  <si>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</si>
  <si>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</si>
  <si>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</si>
  <si>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</si>
  <si>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</si>
  <si>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</si>
  <si>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</si>
  <si>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 xml:space="preserve">Penertation 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</si>
  <si>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</si>
  <si>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</si>
  <si>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</si>
  <si>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</si>
  <si>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</si>
  <si>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</si>
  <si>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</si>
  <si>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</si>
  <si>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</si>
  <si>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</si>
  <si>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</si>
  <si>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</si>
  <si>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</si>
  <si>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</si>
  <si>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</si>
  <si>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</si>
  <si>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</si>
  <si>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</si>
  <si>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</si>
  <si>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</si>
  <si>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</si>
  <si>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</si>
  <si>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Alumnium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</si>
  <si>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</si>
  <si>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</si>
  <si>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</si>
  <si>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</si>
  <si>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</si>
  <si>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</si>
  <si>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</si>
  <si>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</si>
  <si>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</si>
  <si>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</si>
  <si>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</si>
  <si>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</si>
  <si>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</si>
  <si>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</si>
  <si>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</si>
  <si>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</si>
  <si>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</si>
  <si>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</si>
  <si>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</si>
  <si>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</si>
  <si>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</si>
  <si>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</si>
  <si>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</si>
  <si>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</si>
  <si>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</si>
  <si>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</si>
  <si>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</si>
  <si>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</si>
  <si>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</si>
  <si>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</si>
  <si>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</si>
  <si>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</si>
  <si>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</si>
  <si>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</si>
  <si>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</si>
  <si>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</si>
  <si>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</si>
  <si>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</si>
  <si>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</si>
  <si>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</si>
  <si>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</si>
  <si>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</si>
  <si>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</si>
  <si>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</si>
  <si>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</si>
  <si>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</si>
  <si>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</si>
  <si>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</si>
  <si>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</si>
  <si>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</si>
  <si>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</si>
  <si>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</si>
  <si>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Wind  22swg Solid 10.2kg/sqm</t>
  </si>
  <si>
    <t>75mm Wind 20swg Solid 12.7kg/sqm</t>
  </si>
  <si>
    <t>75mm Wind  18swg Solid 16.9kg/sqm</t>
  </si>
  <si>
    <t>75mm 18swg, Solid 16.9kg/sqm</t>
  </si>
  <si>
    <t>75mm 20swg, Solid 12.7kg/sqm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</si>
  <si>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</si>
  <si>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</si>
  <si>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</si>
  <si>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</si>
  <si>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</si>
  <si>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22 swg Brickbond 7.5kg/sqm</t>
  </si>
  <si>
    <t>75mm Wind 18swg, Perforated 14kg/sqm</t>
  </si>
  <si>
    <t>75mm Wind 22swg Brickbond 7.5kg/sqm</t>
  </si>
  <si>
    <t>75mm  20swg, Brickbond 9.7kg/sqm</t>
  </si>
  <si>
    <t>75mm Wind  20swg, Brickbond 9.7kg/sqm</t>
  </si>
  <si>
    <t>77t  11.4 kgs/sqm</t>
  </si>
  <si>
    <t>95mm  WM95 11.9kg.sqm</t>
  </si>
  <si>
    <t>95mm  WM95 13.3kg.sqm</t>
  </si>
  <si>
    <t>100mm Glav  Insulated 22kg/sqm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</si>
  <si>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</si>
  <si>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</si>
  <si>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</si>
  <si>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</si>
  <si>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</si>
  <si>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</si>
  <si>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</si>
  <si>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</si>
  <si>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</si>
  <si>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</si>
  <si>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</si>
  <si>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</si>
  <si>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</si>
  <si>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</si>
  <si>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</si>
  <si>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</si>
  <si>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</si>
  <si>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</si>
  <si>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</si>
  <si>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</si>
  <si>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</si>
  <si>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</si>
  <si>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</si>
  <si>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</si>
  <si>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</si>
  <si>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</si>
  <si>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</si>
  <si>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</si>
  <si>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</si>
  <si>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</si>
  <si>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</si>
  <si>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</si>
  <si>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</si>
  <si>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</si>
  <si>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</si>
  <si>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</si>
  <si>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</si>
  <si>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</si>
  <si>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</si>
  <si>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</si>
  <si>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</si>
  <si>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</si>
  <si>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</si>
  <si>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</si>
  <si>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</si>
  <si>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</si>
  <si>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</si>
  <si>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</si>
  <si>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</si>
  <si>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</si>
  <si>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</si>
  <si>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</si>
  <si>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</si>
  <si>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</si>
  <si>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</si>
  <si>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</si>
  <si>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</si>
  <si>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</si>
  <si>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</si>
  <si>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</si>
  <si>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</si>
  <si>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</si>
  <si>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</si>
  <si>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</si>
  <si>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</si>
  <si>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</si>
  <si>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</si>
  <si>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</si>
  <si>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</si>
  <si>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</si>
  <si>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</si>
  <si>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a75mm  22swg, Solid 10.2kg/sqm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</si>
</sst>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69953</xdr:colOff>
      <xdr:row>1</xdr:row>
      <xdr:rowOff>0</xdr:rowOff>
    </xdr:from>
    <xdr:to>
      <xdr:col>10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</xdr:row>
      <xdr:rowOff>44450</xdr:rowOff>
    </xdr:from>
    <xdr:to>
      <xdr:col>10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82550</xdr:colOff>
      <xdr:row>5</xdr:row>
      <xdr:rowOff>31750</xdr:rowOff>
    </xdr:from>
    <xdr:to>
      <xdr:col>10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153306</xdr:colOff>
      <xdr:row>22</xdr:row>
      <xdr:rowOff>1815</xdr:rowOff>
    </xdr:from>
    <xdr:to>
      <xdr:col>10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24</xdr:row>
      <xdr:rowOff>19050</xdr:rowOff>
    </xdr:from>
    <xdr:to>
      <xdr:col>10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10</xdr:col>
      <xdr:colOff>146050</xdr:colOff>
      <xdr:row>23</xdr:row>
      <xdr:rowOff>6351</xdr:rowOff>
    </xdr:from>
    <xdr:to>
      <xdr:col>10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141765</xdr:colOff>
      <xdr:row>26</xdr:row>
      <xdr:rowOff>12701</xdr:rowOff>
    </xdr:from>
    <xdr:to>
      <xdr:col>10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10</xdr:col>
      <xdr:colOff>55307</xdr:colOff>
      <xdr:row>15</xdr:row>
      <xdr:rowOff>66571</xdr:rowOff>
    </xdr:from>
    <xdr:to>
      <xdr:col>10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10</xdr:col>
      <xdr:colOff>45884</xdr:colOff>
      <xdr:row>16</xdr:row>
      <xdr:rowOff>51004</xdr:rowOff>
    </xdr:from>
    <xdr:to>
      <xdr:col>10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10</xdr:col>
      <xdr:colOff>44655</xdr:colOff>
      <xdr:row>17</xdr:row>
      <xdr:rowOff>62066</xdr:rowOff>
    </xdr:from>
    <xdr:to>
      <xdr:col>10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10</xdr:col>
      <xdr:colOff>45474</xdr:colOff>
      <xdr:row>18</xdr:row>
      <xdr:rowOff>54692</xdr:rowOff>
    </xdr:from>
    <xdr:to>
      <xdr:col>10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10</xdr:col>
      <xdr:colOff>71892</xdr:colOff>
      <xdr:row>8</xdr:row>
      <xdr:rowOff>29723</xdr:rowOff>
    </xdr:from>
    <xdr:to>
      <xdr:col>10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10</xdr:col>
      <xdr:colOff>74054</xdr:colOff>
      <xdr:row>10</xdr:row>
      <xdr:rowOff>31885</xdr:rowOff>
    </xdr:from>
    <xdr:to>
      <xdr:col>10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10</xdr:col>
      <xdr:colOff>78918</xdr:colOff>
      <xdr:row>12</xdr:row>
      <xdr:rowOff>34047</xdr:rowOff>
    </xdr:from>
    <xdr:to>
      <xdr:col>10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10</xdr:col>
      <xdr:colOff>84720</xdr:colOff>
      <xdr:row>20</xdr:row>
      <xdr:rowOff>43233</xdr:rowOff>
    </xdr:from>
    <xdr:to>
      <xdr:col>10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10</xdr:col>
      <xdr:colOff>82551</xdr:colOff>
      <xdr:row>2</xdr:row>
      <xdr:rowOff>25401</xdr:rowOff>
    </xdr:from>
    <xdr:to>
      <xdr:col>10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10</xdr:col>
      <xdr:colOff>120650</xdr:colOff>
      <xdr:row>4</xdr:row>
      <xdr:rowOff>38100</xdr:rowOff>
    </xdr:from>
    <xdr:to>
      <xdr:col>10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6</xdr:row>
      <xdr:rowOff>25400</xdr:rowOff>
    </xdr:from>
    <xdr:to>
      <xdr:col>10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10</xdr:col>
      <xdr:colOff>86448</xdr:colOff>
      <xdr:row>9</xdr:row>
      <xdr:rowOff>38100</xdr:rowOff>
    </xdr:from>
    <xdr:to>
      <xdr:col>10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10</xdr:col>
      <xdr:colOff>92798</xdr:colOff>
      <xdr:row>11</xdr:row>
      <xdr:rowOff>44450</xdr:rowOff>
    </xdr:from>
    <xdr:to>
      <xdr:col>10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10</xdr:col>
      <xdr:colOff>99148</xdr:colOff>
      <xdr:row>13</xdr:row>
      <xdr:rowOff>50800</xdr:rowOff>
    </xdr:from>
    <xdr:to>
      <xdr:col>10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135</v>
      </c>
    </row>
    <row r="4" spans="2:2" x14ac:dyDescent="0.35">
      <c r="B4" t="s">
        <v>136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48</v>
      </c>
      <c r="C1" s="54" t="s">
        <v>49</v>
      </c>
      <c r="D1" s="54" t="s">
        <v>50</v>
      </c>
      <c r="E1" s="54" t="s">
        <v>51</v>
      </c>
      <c r="F1" s="55" t="s">
        <v>73</v>
      </c>
      <c r="G1" s="56" t="s">
        <v>97</v>
      </c>
      <c r="H1" s="57" t="s">
        <v>234</v>
      </c>
      <c r="I1" s="58" t="s">
        <v>235</v>
      </c>
      <c r="J1" s="7"/>
    </row>
    <row r="2" spans="1:10" ht="40" customHeight="1" x14ac:dyDescent="0.35">
      <c r="A2" t="s">
        <v>68</v>
      </c>
      <c r="B2" s="9">
        <v>95</v>
      </c>
      <c r="C2" s="9">
        <v>545</v>
      </c>
      <c r="D2" s="6">
        <v>22</v>
      </c>
      <c r="E2" s="9" t="s">
        <v>70</v>
      </c>
      <c r="G2" s="9" t="s">
        <v>228</v>
      </c>
      <c r="H2">
        <v>10</v>
      </c>
    </row>
    <row r="3" spans="1:10" ht="40" customHeight="1" x14ac:dyDescent="0.35">
      <c r="A3" t="s">
        <v>69</v>
      </c>
      <c r="B3" s="9">
        <v>147</v>
      </c>
      <c r="C3" s="9">
        <v>812</v>
      </c>
      <c r="D3" s="6">
        <v>22</v>
      </c>
      <c r="E3" s="9" t="s">
        <v>70</v>
      </c>
      <c r="G3" s="9" t="s">
        <v>228</v>
      </c>
      <c r="H3">
        <v>10</v>
      </c>
    </row>
    <row r="4" spans="1:10" ht="40" customHeight="1" x14ac:dyDescent="0.35">
      <c r="A4" t="s">
        <v>202</v>
      </c>
      <c r="B4" s="9">
        <v>332</v>
      </c>
      <c r="C4" s="9">
        <v>796</v>
      </c>
      <c r="D4" s="6">
        <v>22</v>
      </c>
      <c r="E4" s="9" t="s">
        <v>70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203</v>
      </c>
      <c r="B5" s="9">
        <v>552</v>
      </c>
      <c r="C5" s="9">
        <v>1253</v>
      </c>
      <c r="D5" s="6">
        <v>22</v>
      </c>
      <c r="E5" s="9" t="s">
        <v>70</v>
      </c>
      <c r="G5" s="9">
        <v>40</v>
      </c>
      <c r="H5">
        <v>10</v>
      </c>
    </row>
    <row r="6" spans="1:10" ht="40" customHeight="1" x14ac:dyDescent="0.35">
      <c r="A6" t="s">
        <v>204</v>
      </c>
      <c r="B6" s="9">
        <v>599</v>
      </c>
      <c r="C6" s="9">
        <v>3081</v>
      </c>
      <c r="D6" s="6">
        <v>20</v>
      </c>
      <c r="E6" s="9" t="s">
        <v>70</v>
      </c>
      <c r="G6" s="9">
        <v>40</v>
      </c>
      <c r="H6">
        <v>10</v>
      </c>
    </row>
    <row r="7" spans="1:10" ht="40" customHeight="1" x14ac:dyDescent="0.35">
      <c r="A7" t="s">
        <v>205</v>
      </c>
      <c r="B7" s="9">
        <v>1063</v>
      </c>
      <c r="C7" s="9">
        <v>4092</v>
      </c>
      <c r="D7" s="6">
        <v>18</v>
      </c>
      <c r="E7" s="9" t="s">
        <v>70</v>
      </c>
      <c r="G7" s="9">
        <v>50</v>
      </c>
      <c r="H7">
        <v>10</v>
      </c>
    </row>
    <row r="8" spans="1:10" ht="40" customHeight="1" x14ac:dyDescent="0.35">
      <c r="A8" s="17" t="s">
        <v>226</v>
      </c>
      <c r="B8" s="9">
        <v>1943</v>
      </c>
      <c r="C8" s="9">
        <v>10336</v>
      </c>
      <c r="D8" s="9">
        <v>12</v>
      </c>
      <c r="E8" s="9" t="s">
        <v>70</v>
      </c>
      <c r="G8" s="9">
        <v>65</v>
      </c>
      <c r="H8">
        <v>10</v>
      </c>
    </row>
    <row r="9" spans="1:10" ht="40" customHeight="1" x14ac:dyDescent="0.35">
      <c r="A9" s="17" t="s">
        <v>227</v>
      </c>
      <c r="B9" s="9">
        <v>3503</v>
      </c>
      <c r="C9" s="9">
        <v>14014</v>
      </c>
      <c r="D9" s="9">
        <v>10</v>
      </c>
      <c r="E9" s="9" t="s">
        <v>70</v>
      </c>
      <c r="G9" s="9">
        <v>80</v>
      </c>
      <c r="H9">
        <v>10</v>
      </c>
    </row>
    <row r="10" spans="1:10" ht="40" customHeight="1" x14ac:dyDescent="0.35">
      <c r="A10" s="17" t="s">
        <v>45</v>
      </c>
      <c r="B10" s="9">
        <v>130</v>
      </c>
      <c r="C10" s="9">
        <v>276</v>
      </c>
      <c r="D10" s="9">
        <v>22</v>
      </c>
      <c r="E10" s="9" t="s">
        <v>44</v>
      </c>
      <c r="G10" s="9" t="s">
        <v>228</v>
      </c>
      <c r="H10">
        <v>10</v>
      </c>
    </row>
    <row r="11" spans="1:10" ht="40" customHeight="1" x14ac:dyDescent="0.35">
      <c r="A11" s="17" t="s">
        <v>46</v>
      </c>
      <c r="B11" s="9">
        <v>145</v>
      </c>
      <c r="C11" s="9">
        <v>365</v>
      </c>
      <c r="D11" s="9">
        <v>22</v>
      </c>
      <c r="E11" s="9" t="s">
        <v>44</v>
      </c>
      <c r="F11" s="9">
        <v>200</v>
      </c>
      <c r="G11" s="9" t="s">
        <v>228</v>
      </c>
      <c r="H11">
        <v>10</v>
      </c>
    </row>
    <row r="12" spans="1:10" ht="40" customHeight="1" x14ac:dyDescent="0.35">
      <c r="A12" s="17" t="s">
        <v>52</v>
      </c>
      <c r="B12" s="9">
        <v>332</v>
      </c>
      <c r="C12" s="9">
        <v>1444</v>
      </c>
      <c r="D12" s="9">
        <v>22</v>
      </c>
      <c r="E12" s="9" t="s">
        <v>44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53</v>
      </c>
      <c r="B13" s="9">
        <v>542</v>
      </c>
      <c r="C13" s="9">
        <v>1863</v>
      </c>
      <c r="D13" s="9">
        <v>22</v>
      </c>
      <c r="E13" s="9" t="s">
        <v>44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54</v>
      </c>
      <c r="B14" s="9">
        <v>1000</v>
      </c>
      <c r="C14" s="9">
        <v>3560</v>
      </c>
      <c r="D14" s="9">
        <v>12</v>
      </c>
      <c r="E14" s="9" t="s">
        <v>44</v>
      </c>
      <c r="G14" s="9">
        <v>50</v>
      </c>
      <c r="H14">
        <v>10</v>
      </c>
    </row>
    <row r="15" spans="1:10" ht="40" customHeight="1" x14ac:dyDescent="0.35">
      <c r="A15" s="17" t="s">
        <v>47</v>
      </c>
      <c r="B15" s="9">
        <v>1063</v>
      </c>
      <c r="C15" s="9">
        <v>4092</v>
      </c>
      <c r="D15" s="9">
        <v>18</v>
      </c>
      <c r="E15" s="9" t="s">
        <v>44</v>
      </c>
      <c r="H15">
        <v>10</v>
      </c>
    </row>
    <row r="16" spans="1:10" ht="40" customHeight="1" x14ac:dyDescent="0.35">
      <c r="A16" t="s">
        <v>72</v>
      </c>
      <c r="B16" s="9">
        <v>145</v>
      </c>
      <c r="C16" s="9">
        <v>365</v>
      </c>
      <c r="D16" s="6">
        <v>22</v>
      </c>
      <c r="E16" s="9" t="s">
        <v>71</v>
      </c>
      <c r="F16" s="9">
        <v>200</v>
      </c>
      <c r="G16" s="9" t="s">
        <v>228</v>
      </c>
      <c r="H16">
        <v>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G24" sqref="G24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137</v>
      </c>
      <c r="C1" s="6" t="s">
        <v>140</v>
      </c>
      <c r="D1" s="6" t="s">
        <v>138</v>
      </c>
      <c r="E1" s="6" t="s">
        <v>145</v>
      </c>
      <c r="F1" s="6" t="s">
        <v>236</v>
      </c>
      <c r="G1" s="6" t="s">
        <v>147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142</v>
      </c>
      <c r="B3" s="6">
        <v>300</v>
      </c>
      <c r="C3" s="6">
        <v>500</v>
      </c>
      <c r="D3" s="6" t="s">
        <v>141</v>
      </c>
      <c r="E3" s="6">
        <v>3</v>
      </c>
      <c r="F3" s="6">
        <f>B3-50</f>
        <v>250</v>
      </c>
      <c r="G3" s="6"/>
    </row>
    <row r="4" spans="1:7" x14ac:dyDescent="0.35">
      <c r="A4" s="40" t="s">
        <v>139</v>
      </c>
      <c r="B4" s="6">
        <v>350</v>
      </c>
      <c r="C4" s="6">
        <v>450</v>
      </c>
      <c r="D4" s="6" t="s">
        <v>141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143</v>
      </c>
      <c r="B5" s="6">
        <v>400</v>
      </c>
      <c r="C5" s="6">
        <v>550</v>
      </c>
      <c r="D5" s="6" t="s">
        <v>141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144</v>
      </c>
      <c r="B6" s="6">
        <v>450</v>
      </c>
      <c r="C6" s="6">
        <v>550</v>
      </c>
      <c r="D6" s="6" t="s">
        <v>141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153</v>
      </c>
      <c r="B8" s="6">
        <v>300</v>
      </c>
      <c r="C8" s="6">
        <v>700</v>
      </c>
      <c r="D8" s="6" t="s">
        <v>141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146</v>
      </c>
      <c r="B9" s="6">
        <v>350</v>
      </c>
      <c r="C9" s="6">
        <v>650</v>
      </c>
      <c r="D9" s="6" t="s">
        <v>141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148</v>
      </c>
      <c r="B10" s="6">
        <v>400</v>
      </c>
      <c r="C10" s="6">
        <v>1200</v>
      </c>
      <c r="D10" s="6" t="s">
        <v>141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149</v>
      </c>
      <c r="B11" s="6">
        <v>450</v>
      </c>
      <c r="C11" s="6">
        <v>1100</v>
      </c>
      <c r="D11" s="6" t="s">
        <v>141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150</v>
      </c>
      <c r="B12" s="6">
        <v>500</v>
      </c>
      <c r="C12" s="6">
        <v>2500</v>
      </c>
      <c r="D12" s="6" t="s">
        <v>141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151</v>
      </c>
      <c r="B13" s="6">
        <v>550</v>
      </c>
      <c r="C13" s="6">
        <v>2350</v>
      </c>
      <c r="D13" s="6" t="s">
        <v>141</v>
      </c>
      <c r="E13" s="6">
        <v>10</v>
      </c>
      <c r="F13" s="6">
        <f t="shared" si="0"/>
        <v>500</v>
      </c>
      <c r="G13" s="6"/>
    </row>
    <row r="14" spans="1:7" x14ac:dyDescent="0.35">
      <c r="A14" s="40" t="s">
        <v>152</v>
      </c>
      <c r="B14" s="6">
        <v>600</v>
      </c>
      <c r="C14" s="6">
        <v>2200</v>
      </c>
      <c r="D14" s="6" t="s">
        <v>141</v>
      </c>
      <c r="E14" s="6">
        <v>10</v>
      </c>
      <c r="F14" s="6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288</v>
      </c>
      <c r="B16" s="6">
        <v>135</v>
      </c>
      <c r="C16" s="6">
        <v>50</v>
      </c>
      <c r="D16" s="6" t="s">
        <v>154</v>
      </c>
      <c r="E16" s="6">
        <v>10</v>
      </c>
      <c r="F16" s="6">
        <f t="shared" si="0"/>
        <v>85</v>
      </c>
    </row>
    <row r="17" spans="1:6" x14ac:dyDescent="0.35">
      <c r="A17" s="40" t="s">
        <v>289</v>
      </c>
      <c r="B17" s="6">
        <v>180</v>
      </c>
      <c r="C17" s="6">
        <v>50</v>
      </c>
      <c r="D17" s="6" t="s">
        <v>154</v>
      </c>
      <c r="E17" s="6">
        <v>10</v>
      </c>
      <c r="F17" s="6">
        <f t="shared" si="0"/>
        <v>130</v>
      </c>
    </row>
    <row r="18" spans="1:6" x14ac:dyDescent="0.35">
      <c r="A18" s="40" t="s">
        <v>290</v>
      </c>
      <c r="B18" s="6">
        <v>205</v>
      </c>
      <c r="C18" s="6">
        <v>50</v>
      </c>
      <c r="D18" s="6" t="s">
        <v>154</v>
      </c>
      <c r="E18" s="6">
        <v>10</v>
      </c>
      <c r="F18" s="6">
        <f t="shared" si="0"/>
        <v>155</v>
      </c>
    </row>
    <row r="19" spans="1:6" x14ac:dyDescent="0.35">
      <c r="A19" s="40" t="s">
        <v>291</v>
      </c>
      <c r="B19" s="6">
        <v>250</v>
      </c>
      <c r="C19" s="6">
        <v>50</v>
      </c>
      <c r="D19" s="6" t="s">
        <v>154</v>
      </c>
      <c r="E19" s="6">
        <v>10</v>
      </c>
      <c r="F19" s="6">
        <f t="shared" si="0"/>
        <v>200</v>
      </c>
    </row>
    <row r="20" spans="1:6" x14ac:dyDescent="0.35">
      <c r="A20" s="40" t="s">
        <v>292</v>
      </c>
      <c r="B20" s="6">
        <v>300</v>
      </c>
      <c r="C20" s="6">
        <v>50</v>
      </c>
      <c r="D20" s="6" t="s">
        <v>154</v>
      </c>
      <c r="E20" s="6">
        <v>10</v>
      </c>
      <c r="F20" s="6">
        <f t="shared" si="0"/>
        <v>250</v>
      </c>
    </row>
    <row r="21" spans="1:6" x14ac:dyDescent="0.35">
      <c r="A21" s="40" t="s">
        <v>293</v>
      </c>
      <c r="B21" s="6">
        <v>350</v>
      </c>
      <c r="C21" s="6">
        <v>50</v>
      </c>
      <c r="D21" s="6" t="s">
        <v>154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178</v>
      </c>
      <c r="C1" t="s">
        <v>130</v>
      </c>
    </row>
    <row r="2" spans="1:3" x14ac:dyDescent="0.35">
      <c r="A2" t="s">
        <v>179</v>
      </c>
      <c r="B2">
        <v>1650</v>
      </c>
      <c r="C2">
        <v>550</v>
      </c>
    </row>
    <row r="3" spans="1:3" x14ac:dyDescent="0.35">
      <c r="A3" t="s">
        <v>180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K34"/>
  <sheetViews>
    <sheetView tabSelected="1" zoomScaleNormal="100" workbookViewId="0">
      <selection activeCell="A2" sqref="A2"/>
    </sheetView>
  </sheetViews>
  <sheetFormatPr defaultRowHeight="14.5" x14ac:dyDescent="0.35"/>
  <cols>
    <col min="1" max="1" width="35.453125" bestFit="1" customWidth="1"/>
    <col min="3" max="3" width="14.1796875" customWidth="1"/>
    <col min="5" max="5" width="10.26953125" customWidth="1"/>
    <col min="6" max="6" width="11.453125" customWidth="1"/>
    <col min="8" max="8" width="10" style="6" customWidth="1"/>
    <col min="9" max="9" width="14.26953125" style="6" customWidth="1"/>
    <col min="10" max="10" width="12.81640625" style="6" customWidth="1"/>
  </cols>
  <sheetData>
    <row r="1" spans="1:11" s="1" customFormat="1" ht="39.65" customHeight="1" x14ac:dyDescent="0.35">
      <c r="A1" s="45" t="s">
        <v>0</v>
      </c>
      <c r="B1" s="45" t="s">
        <v>6</v>
      </c>
      <c r="C1" s="46" t="s">
        <v>35</v>
      </c>
      <c r="D1" s="47" t="s">
        <v>161</v>
      </c>
      <c r="E1" s="47" t="s">
        <v>162</v>
      </c>
      <c r="F1" s="47" t="s">
        <v>7</v>
      </c>
      <c r="G1" s="48" t="s">
        <v>8</v>
      </c>
      <c r="H1" s="52" t="s">
        <v>172</v>
      </c>
      <c r="I1" s="61" t="s">
        <v>238</v>
      </c>
      <c r="J1" s="62" t="s">
        <v>237</v>
      </c>
      <c r="K1" s="61" t="s">
        <v>229</v>
      </c>
    </row>
    <row r="2" spans="1:11" ht="40" customHeight="1" x14ac:dyDescent="0.35">
      <c r="A2" s="43" t="s">
        <v>297</v>
      </c>
      <c r="B2" s="5">
        <v>10.199999999999999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338635.97690000001</v>
      </c>
      <c r="J2" s="59">
        <v>190000</v>
      </c>
    </row>
    <row r="3" spans="1:11" ht="40" customHeight="1" x14ac:dyDescent="0.35">
      <c r="A3" s="49" t="s">
        <v>207</v>
      </c>
      <c r="B3" s="23">
        <v>10.199999999999999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/>
      <c r="J3" s="60"/>
    </row>
    <row r="4" spans="1:11" ht="40" customHeight="1" x14ac:dyDescent="0.35">
      <c r="A4" s="43" t="s">
        <v>211</v>
      </c>
      <c r="B4" s="5">
        <v>12.7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/>
      <c r="J4" s="59"/>
    </row>
    <row r="5" spans="1:11" ht="40" customHeight="1" x14ac:dyDescent="0.35">
      <c r="A5" s="49" t="s">
        <v>208</v>
      </c>
      <c r="B5" s="23">
        <v>12.7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/>
      <c r="J5" s="60"/>
    </row>
    <row r="6" spans="1:11" ht="40" customHeight="1" x14ac:dyDescent="0.35">
      <c r="A6" s="43" t="s">
        <v>210</v>
      </c>
      <c r="B6" s="4">
        <v>16.899999999999999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/>
      <c r="J6" s="59"/>
    </row>
    <row r="7" spans="1:11" ht="40" customHeight="1" x14ac:dyDescent="0.35">
      <c r="A7" s="49" t="s">
        <v>209</v>
      </c>
      <c r="B7" s="24">
        <v>16.899999999999999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/>
      <c r="J7" s="60"/>
    </row>
    <row r="8" spans="1:11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1" ht="40" customHeight="1" x14ac:dyDescent="0.35">
      <c r="A9" s="43" t="s">
        <v>212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/>
      <c r="J9" s="59"/>
    </row>
    <row r="10" spans="1:11" ht="40" customHeight="1" x14ac:dyDescent="0.35">
      <c r="A10" s="49" t="s">
        <v>213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/>
      <c r="J10" s="60"/>
    </row>
    <row r="11" spans="1:11" ht="40" customHeight="1" x14ac:dyDescent="0.35">
      <c r="A11" s="43" t="s">
        <v>214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/>
      <c r="J11" s="59"/>
    </row>
    <row r="12" spans="1:11" ht="40" customHeight="1" x14ac:dyDescent="0.35">
      <c r="A12" s="49" t="s">
        <v>215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/>
      <c r="J12" s="60"/>
    </row>
    <row r="13" spans="1:11" ht="40" customHeight="1" x14ac:dyDescent="0.35">
      <c r="A13" s="43" t="s">
        <v>216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/>
      <c r="J13" s="59"/>
    </row>
    <row r="14" spans="1:11" ht="40" customHeight="1" x14ac:dyDescent="0.35">
      <c r="A14" s="49" t="s">
        <v>218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/>
      <c r="J14" s="60"/>
    </row>
    <row r="15" spans="1:11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</row>
    <row r="16" spans="1:11" ht="40" customHeight="1" x14ac:dyDescent="0.35">
      <c r="A16" s="43" t="s">
        <v>217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/>
      <c r="J16" s="59"/>
    </row>
    <row r="17" spans="1:10" ht="40" customHeight="1" x14ac:dyDescent="0.35">
      <c r="A17" s="49" t="s">
        <v>219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/>
      <c r="J17" s="60"/>
    </row>
    <row r="18" spans="1:10" ht="40" customHeight="1" x14ac:dyDescent="0.35">
      <c r="A18" s="43" t="s">
        <v>220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/>
      <c r="J18" s="59"/>
    </row>
    <row r="19" spans="1:10" ht="40" customHeight="1" x14ac:dyDescent="0.35">
      <c r="A19" s="49" t="s">
        <v>221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/>
      <c r="J19" s="60"/>
    </row>
    <row r="20" spans="1:10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0" ht="40" customHeight="1" x14ac:dyDescent="0.35">
      <c r="A21" s="43" t="s">
        <v>222</v>
      </c>
      <c r="B21" s="13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</row>
    <row r="22" spans="1:10" ht="40" customHeight="1" x14ac:dyDescent="0.35">
      <c r="A22" s="13"/>
      <c r="B22" s="13"/>
      <c r="C22" s="13"/>
      <c r="D22" s="13"/>
      <c r="E22" s="13"/>
      <c r="F22" s="13"/>
      <c r="G22" s="13"/>
      <c r="H22" s="51"/>
    </row>
    <row r="23" spans="1:10" ht="40" customHeight="1" x14ac:dyDescent="0.35">
      <c r="A23" s="43" t="s">
        <v>223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/>
      <c r="J23" s="59"/>
    </row>
    <row r="24" spans="1:10" ht="40" customHeight="1" x14ac:dyDescent="0.35">
      <c r="A24" s="43" t="s">
        <v>224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/>
      <c r="J24" s="59"/>
    </row>
    <row r="25" spans="1:10" ht="40" customHeight="1" x14ac:dyDescent="0.35">
      <c r="A25" s="43" t="s">
        <v>230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</row>
    <row r="26" spans="1:10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</row>
    <row r="27" spans="1:10" ht="40" customHeight="1" x14ac:dyDescent="0.35">
      <c r="A27" s="43" t="s">
        <v>225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/>
      <c r="J27" s="59"/>
    </row>
    <row r="28" spans="1:10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0" ht="40" customHeight="1" x14ac:dyDescent="0.35">
      <c r="A29" s="43"/>
      <c r="B29" s="5"/>
      <c r="C29" s="5"/>
      <c r="D29" s="5"/>
      <c r="E29" s="5"/>
      <c r="F29" s="5"/>
      <c r="G29" s="44"/>
      <c r="H29" s="51"/>
    </row>
    <row r="30" spans="1:10" ht="40" customHeight="1" x14ac:dyDescent="0.35">
      <c r="A30" s="43"/>
      <c r="B30" s="5"/>
      <c r="C30" s="5"/>
      <c r="D30" s="5"/>
      <c r="E30" s="5"/>
      <c r="F30" s="5"/>
      <c r="G30" s="44"/>
      <c r="H30" s="51"/>
    </row>
    <row r="31" spans="1:10" ht="40" customHeight="1" x14ac:dyDescent="0.35">
      <c r="A31" s="43"/>
      <c r="B31" s="5"/>
      <c r="C31" s="5"/>
      <c r="D31" s="5"/>
      <c r="E31" s="5"/>
      <c r="F31" s="5"/>
      <c r="G31" s="44"/>
      <c r="H31" s="51"/>
    </row>
    <row r="32" spans="1:10" ht="40" customHeight="1" x14ac:dyDescent="0.35">
      <c r="A32" s="43"/>
      <c r="B32" s="5"/>
      <c r="C32" s="5"/>
      <c r="D32" s="5"/>
      <c r="E32" s="5"/>
      <c r="F32" s="5"/>
      <c r="G32" s="44"/>
      <c r="H32" s="51"/>
    </row>
    <row r="33" spans="1:8" ht="40" customHeight="1" x14ac:dyDescent="0.35">
      <c r="A33" s="43"/>
      <c r="B33" s="5"/>
      <c r="C33" s="5"/>
      <c r="D33" s="5"/>
      <c r="E33" s="5"/>
      <c r="F33" s="5"/>
      <c r="G33" s="44"/>
      <c r="H33" s="51"/>
    </row>
    <row r="34" spans="1:8" ht="40" customHeight="1" x14ac:dyDescent="0.35">
      <c r="A34" s="43"/>
      <c r="B34" s="5"/>
      <c r="C34" s="5"/>
      <c r="D34" s="5"/>
      <c r="E34" s="5"/>
      <c r="F34" s="5"/>
      <c r="G34" s="44"/>
      <c r="H34" s="51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0"/>
  <sheetViews>
    <sheetView workbookViewId="0">
      <selection activeCell="B13" sqref="B13"/>
    </sheetView>
  </sheetViews>
  <sheetFormatPr defaultRowHeight="14.5" x14ac:dyDescent="0.35"/>
  <cols>
    <col min="1" max="1" width="32.81640625" customWidth="1"/>
    <col min="2" max="2" width="24.54296875" customWidth="1"/>
    <col min="4" max="4" width="9.81640625" customWidth="1"/>
  </cols>
  <sheetData>
    <row r="1" spans="1:4" ht="23" x14ac:dyDescent="0.35">
      <c r="A1" s="31" t="s">
        <v>64</v>
      </c>
      <c r="B1" s="31" t="s">
        <v>65</v>
      </c>
      <c r="C1" s="32" t="s">
        <v>94</v>
      </c>
      <c r="D1" s="31" t="s">
        <v>95</v>
      </c>
    </row>
    <row r="3" spans="1:4" x14ac:dyDescent="0.35">
      <c r="A3" s="26" t="s">
        <v>66</v>
      </c>
      <c r="B3" s="27">
        <v>3.2</v>
      </c>
      <c r="C3">
        <v>65</v>
      </c>
      <c r="D3">
        <v>50</v>
      </c>
    </row>
    <row r="4" spans="1:4" x14ac:dyDescent="0.35">
      <c r="A4" s="26" t="s">
        <v>82</v>
      </c>
      <c r="B4" s="27">
        <v>4</v>
      </c>
      <c r="C4">
        <v>90</v>
      </c>
      <c r="D4">
        <v>70</v>
      </c>
    </row>
    <row r="5" spans="1:4" x14ac:dyDescent="0.35">
      <c r="A5" s="26" t="s">
        <v>81</v>
      </c>
      <c r="B5" s="27">
        <v>4.2</v>
      </c>
      <c r="C5">
        <v>110</v>
      </c>
      <c r="D5">
        <v>85</v>
      </c>
    </row>
    <row r="6" spans="1:4" x14ac:dyDescent="0.35">
      <c r="A6" s="26" t="s">
        <v>67</v>
      </c>
      <c r="B6" s="27">
        <v>2.1</v>
      </c>
      <c r="C6">
        <v>65</v>
      </c>
      <c r="D6">
        <v>50</v>
      </c>
    </row>
    <row r="7" spans="1:4" x14ac:dyDescent="0.35">
      <c r="A7" s="26" t="s">
        <v>83</v>
      </c>
      <c r="B7" s="27">
        <v>2.9</v>
      </c>
      <c r="C7">
        <v>110</v>
      </c>
      <c r="D7">
        <v>85</v>
      </c>
    </row>
    <row r="8" spans="1:4" x14ac:dyDescent="0.35">
      <c r="A8" s="26" t="s">
        <v>206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63</v>
      </c>
      <c r="B9" s="29">
        <v>1.2</v>
      </c>
      <c r="C9">
        <v>80</v>
      </c>
      <c r="D9">
        <v>50</v>
      </c>
    </row>
    <row r="10" spans="1:4" x14ac:dyDescent="0.35">
      <c r="A10" s="28" t="s">
        <v>84</v>
      </c>
      <c r="B10" s="30">
        <v>1.5</v>
      </c>
      <c r="C10">
        <v>120</v>
      </c>
      <c r="D10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F11"/>
  <sheetViews>
    <sheetView workbookViewId="0">
      <selection activeCell="D9" sqref="D9"/>
    </sheetView>
  </sheetViews>
  <sheetFormatPr defaultRowHeight="14.5" x14ac:dyDescent="0.35"/>
  <cols>
    <col min="1" max="1" width="11.1796875" customWidth="1"/>
    <col min="3" max="3" width="12.1796875" customWidth="1"/>
    <col min="4" max="4" width="13.81640625" bestFit="1" customWidth="1"/>
    <col min="5" max="5" width="10.7265625" customWidth="1"/>
    <col min="6" max="6" width="11.1796875" customWidth="1"/>
  </cols>
  <sheetData>
    <row r="1" spans="1:6" x14ac:dyDescent="0.35">
      <c r="A1" t="s">
        <v>0</v>
      </c>
      <c r="B1" t="s">
        <v>130</v>
      </c>
      <c r="C1" t="s">
        <v>131</v>
      </c>
      <c r="D1" t="s">
        <v>239</v>
      </c>
      <c r="E1" t="s">
        <v>132</v>
      </c>
      <c r="F1" t="s">
        <v>133</v>
      </c>
    </row>
    <row r="3" spans="1:6" x14ac:dyDescent="0.35">
      <c r="A3" t="s">
        <v>163</v>
      </c>
      <c r="B3">
        <v>65</v>
      </c>
      <c r="C3">
        <f>B3-9</f>
        <v>56</v>
      </c>
      <c r="D3">
        <f>C3-10</f>
        <v>46</v>
      </c>
    </row>
    <row r="4" spans="1:6" x14ac:dyDescent="0.35">
      <c r="A4" t="s">
        <v>164</v>
      </c>
      <c r="B4">
        <v>100</v>
      </c>
      <c r="C4">
        <f t="shared" ref="C4:C6" si="0">B4-9</f>
        <v>91</v>
      </c>
      <c r="D4">
        <f t="shared" ref="D4:D6" si="1">C4-10</f>
        <v>81</v>
      </c>
    </row>
    <row r="5" spans="1:6" x14ac:dyDescent="0.35">
      <c r="A5" t="s">
        <v>165</v>
      </c>
      <c r="B5">
        <v>65</v>
      </c>
      <c r="C5">
        <f t="shared" si="0"/>
        <v>56</v>
      </c>
      <c r="D5">
        <f t="shared" si="1"/>
        <v>46</v>
      </c>
    </row>
    <row r="6" spans="1:6" x14ac:dyDescent="0.35">
      <c r="A6" t="s">
        <v>166</v>
      </c>
      <c r="B6">
        <v>100</v>
      </c>
      <c r="C6">
        <f t="shared" si="0"/>
        <v>91</v>
      </c>
      <c r="D6">
        <f t="shared" si="1"/>
        <v>81</v>
      </c>
    </row>
    <row r="8" spans="1:6" x14ac:dyDescent="0.35">
      <c r="A8" t="s">
        <v>167</v>
      </c>
    </row>
    <row r="9" spans="1:6" x14ac:dyDescent="0.35">
      <c r="A9" t="s">
        <v>168</v>
      </c>
    </row>
    <row r="10" spans="1:6" x14ac:dyDescent="0.35">
      <c r="A10" t="s">
        <v>169</v>
      </c>
      <c r="B10">
        <v>60</v>
      </c>
    </row>
    <row r="11" spans="1:6" x14ac:dyDescent="0.35">
      <c r="A11" t="s">
        <v>170</v>
      </c>
      <c r="B11">
        <v>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278</v>
      </c>
      <c r="C1" s="13" t="s">
        <v>58</v>
      </c>
      <c r="D1" s="14" t="s">
        <v>13</v>
      </c>
      <c r="E1" s="14" t="s">
        <v>14</v>
      </c>
      <c r="F1" s="15" t="s">
        <v>5</v>
      </c>
      <c r="G1" s="15" t="s">
        <v>36</v>
      </c>
      <c r="H1" s="15" t="s">
        <v>37</v>
      </c>
      <c r="I1" s="15" t="s">
        <v>281</v>
      </c>
      <c r="J1" s="15" t="s">
        <v>111</v>
      </c>
      <c r="K1" s="13" t="s">
        <v>282</v>
      </c>
      <c r="L1" s="63" t="s">
        <v>242</v>
      </c>
    </row>
    <row r="2" spans="1:12" x14ac:dyDescent="0.35">
      <c r="A2" s="15" t="s">
        <v>286</v>
      </c>
      <c r="B2" s="15" t="s">
        <v>280</v>
      </c>
      <c r="C2" s="15" t="s">
        <v>285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56</v>
      </c>
      <c r="K2" s="15"/>
    </row>
    <row r="3" spans="1:12" x14ac:dyDescent="0.35">
      <c r="A3" s="15" t="s">
        <v>283</v>
      </c>
      <c r="B3" s="15" t="s">
        <v>280</v>
      </c>
      <c r="C3" s="15" t="s">
        <v>284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56</v>
      </c>
      <c r="K3" s="15"/>
    </row>
    <row r="4" spans="1:12" x14ac:dyDescent="0.35">
      <c r="A4" s="15" t="s">
        <v>287</v>
      </c>
      <c r="B4" s="15" t="s">
        <v>280</v>
      </c>
      <c r="C4" s="15" t="s">
        <v>284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56</v>
      </c>
      <c r="K4" s="15"/>
    </row>
    <row r="5" spans="1:12" x14ac:dyDescent="0.35">
      <c r="A5" s="16" t="s">
        <v>9</v>
      </c>
      <c r="B5" s="16" t="s">
        <v>279</v>
      </c>
      <c r="C5" s="16" t="s">
        <v>61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56</v>
      </c>
      <c r="K5" s="15"/>
      <c r="L5">
        <f>D5/25.4</f>
        <v>4.015748031496063</v>
      </c>
    </row>
    <row r="6" spans="1:12" x14ac:dyDescent="0.35">
      <c r="A6" s="16" t="s">
        <v>10</v>
      </c>
      <c r="B6" s="16" t="s">
        <v>279</v>
      </c>
      <c r="C6" s="16" t="s">
        <v>60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56</v>
      </c>
      <c r="K6" s="15"/>
      <c r="L6">
        <f t="shared" ref="L6:L17" si="4">D6/25.4</f>
        <v>4.015748031496063</v>
      </c>
    </row>
    <row r="7" spans="1:12" x14ac:dyDescent="0.35">
      <c r="A7" s="15" t="s">
        <v>243</v>
      </c>
      <c r="B7" s="15" t="s">
        <v>279</v>
      </c>
      <c r="C7" s="15" t="s">
        <v>295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56</v>
      </c>
      <c r="K7" s="15"/>
      <c r="L7">
        <f t="shared" ref="L7" si="5">D7/25.4</f>
        <v>5</v>
      </c>
    </row>
    <row r="8" spans="1:12" x14ac:dyDescent="0.35">
      <c r="A8" s="34" t="s">
        <v>160</v>
      </c>
      <c r="B8" s="34" t="s">
        <v>279</v>
      </c>
      <c r="C8" s="34" t="s">
        <v>296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112</v>
      </c>
      <c r="K8" s="34"/>
      <c r="L8">
        <f t="shared" si="4"/>
        <v>5</v>
      </c>
    </row>
    <row r="9" spans="1:12" x14ac:dyDescent="0.35">
      <c r="A9" s="16" t="s">
        <v>11</v>
      </c>
      <c r="B9" s="16" t="s">
        <v>279</v>
      </c>
      <c r="C9" s="16" t="s">
        <v>241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56</v>
      </c>
      <c r="K9" s="15"/>
      <c r="L9">
        <f t="shared" si="4"/>
        <v>5.4724409448818898</v>
      </c>
    </row>
    <row r="10" spans="1:12" x14ac:dyDescent="0.35">
      <c r="A10" s="16" t="s">
        <v>159</v>
      </c>
      <c r="B10" s="16" t="s">
        <v>279</v>
      </c>
      <c r="C10" s="16" t="s">
        <v>59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56</v>
      </c>
      <c r="K10" s="15"/>
      <c r="L10">
        <f t="shared" si="4"/>
        <v>5.4724409448818898</v>
      </c>
    </row>
    <row r="11" spans="1:12" x14ac:dyDescent="0.35">
      <c r="A11" s="16" t="s">
        <v>158</v>
      </c>
      <c r="B11" s="16" t="s">
        <v>279</v>
      </c>
      <c r="C11" s="16" t="s">
        <v>240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56</v>
      </c>
      <c r="K11" s="15"/>
      <c r="L11">
        <f t="shared" si="4"/>
        <v>6.6141732283464574</v>
      </c>
    </row>
    <row r="12" spans="1:12" x14ac:dyDescent="0.35">
      <c r="A12" s="41" t="s">
        <v>157</v>
      </c>
      <c r="B12" s="41" t="s">
        <v>279</v>
      </c>
      <c r="C12" s="41" t="s">
        <v>62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57</v>
      </c>
      <c r="K12" s="42"/>
      <c r="L12">
        <f t="shared" si="4"/>
        <v>7.5984251968503944</v>
      </c>
    </row>
    <row r="13" spans="1:12" x14ac:dyDescent="0.35">
      <c r="A13" s="16" t="s">
        <v>155</v>
      </c>
      <c r="B13" s="16" t="s">
        <v>279</v>
      </c>
      <c r="C13" s="16" t="s">
        <v>156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56</v>
      </c>
      <c r="K13" s="15"/>
      <c r="L13">
        <f t="shared" si="4"/>
        <v>7.5984251968503944</v>
      </c>
    </row>
    <row r="14" spans="1:12" x14ac:dyDescent="0.35">
      <c r="A14" s="15" t="s">
        <v>87</v>
      </c>
      <c r="B14" s="15" t="s">
        <v>279</v>
      </c>
      <c r="C14" s="16" t="s">
        <v>85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56</v>
      </c>
      <c r="K14" s="15"/>
      <c r="L14">
        <f t="shared" si="4"/>
        <v>8.6220472440944889</v>
      </c>
    </row>
    <row r="15" spans="1:12" x14ac:dyDescent="0.35">
      <c r="A15" s="34" t="s">
        <v>86</v>
      </c>
      <c r="B15" s="34" t="s">
        <v>279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112</v>
      </c>
      <c r="K15" s="34"/>
      <c r="L15">
        <f t="shared" si="4"/>
        <v>9.015748031496063</v>
      </c>
    </row>
    <row r="16" spans="1:12" x14ac:dyDescent="0.35">
      <c r="A16" s="34" t="s">
        <v>108</v>
      </c>
      <c r="B16" s="34" t="s">
        <v>279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112</v>
      </c>
      <c r="K16" s="34"/>
      <c r="L16">
        <f t="shared" si="4"/>
        <v>9.6259842519685037</v>
      </c>
    </row>
    <row r="17" spans="1:12" x14ac:dyDescent="0.35">
      <c r="A17" s="34" t="s">
        <v>109</v>
      </c>
      <c r="B17" s="34" t="s">
        <v>279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112</v>
      </c>
      <c r="K17" s="34"/>
      <c r="L17">
        <f t="shared" si="4"/>
        <v>10.748031496062993</v>
      </c>
    </row>
    <row r="24" spans="1:12" x14ac:dyDescent="0.35">
      <c r="C24" s="39"/>
      <c r="D24" t="s">
        <v>134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P83"/>
  <sheetViews>
    <sheetView zoomScale="80" zoomScaleNormal="80" workbookViewId="0">
      <pane ySplit="1" topLeftCell="A56" activePane="bottomLeft" state="frozen"/>
      <selection pane="bottomLeft" activeCell="A62" sqref="A62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51</v>
      </c>
      <c r="C1" s="11" t="s">
        <v>31</v>
      </c>
      <c r="D1" s="11" t="s">
        <v>32</v>
      </c>
      <c r="E1" s="11" t="s">
        <v>15</v>
      </c>
      <c r="F1" s="11" t="s">
        <v>1</v>
      </c>
      <c r="G1" s="11" t="s">
        <v>21</v>
      </c>
      <c r="H1" s="11" t="s">
        <v>33</v>
      </c>
      <c r="I1" s="11" t="s">
        <v>34</v>
      </c>
      <c r="J1" s="11" t="s">
        <v>97</v>
      </c>
      <c r="K1" s="11" t="s">
        <v>55</v>
      </c>
      <c r="L1" s="11" t="s">
        <v>274</v>
      </c>
      <c r="M1" s="11" t="s">
        <v>110</v>
      </c>
      <c r="N1" s="53" t="s">
        <v>200</v>
      </c>
      <c r="O1" s="11" t="s">
        <v>12</v>
      </c>
      <c r="P1" s="12" t="s">
        <v>257</v>
      </c>
    </row>
    <row r="3" spans="1:16" x14ac:dyDescent="0.35">
      <c r="A3" s="3" t="s">
        <v>2</v>
      </c>
      <c r="B3" s="3" t="s">
        <v>44</v>
      </c>
      <c r="C3" s="1">
        <v>0</v>
      </c>
      <c r="D3" s="1">
        <v>50</v>
      </c>
      <c r="E3" s="1">
        <v>12</v>
      </c>
      <c r="F3" s="1">
        <v>230</v>
      </c>
      <c r="G3" s="1" t="s">
        <v>22</v>
      </c>
      <c r="I3" s="1">
        <v>45</v>
      </c>
      <c r="J3" s="1" t="s">
        <v>96</v>
      </c>
      <c r="K3" s="1" t="s">
        <v>56</v>
      </c>
      <c r="N3">
        <v>310</v>
      </c>
    </row>
    <row r="4" spans="1:16" x14ac:dyDescent="0.35">
      <c r="A4" s="3" t="s">
        <v>16</v>
      </c>
      <c r="B4" s="3" t="s">
        <v>44</v>
      </c>
      <c r="C4" s="1">
        <v>0</v>
      </c>
      <c r="D4" s="1">
        <v>50</v>
      </c>
      <c r="E4" s="1">
        <v>12</v>
      </c>
      <c r="F4" s="1">
        <v>230</v>
      </c>
      <c r="G4" s="1" t="s">
        <v>22</v>
      </c>
      <c r="I4" s="1">
        <v>45</v>
      </c>
      <c r="J4" s="1" t="s">
        <v>96</v>
      </c>
      <c r="K4" s="1" t="s">
        <v>56</v>
      </c>
      <c r="N4">
        <v>310</v>
      </c>
    </row>
    <row r="5" spans="1:16" x14ac:dyDescent="0.35">
      <c r="A5" s="3" t="s">
        <v>3</v>
      </c>
      <c r="B5" s="3" t="s">
        <v>44</v>
      </c>
      <c r="C5" s="1">
        <v>50.01</v>
      </c>
      <c r="D5" s="1">
        <v>100</v>
      </c>
      <c r="E5" s="1">
        <v>12</v>
      </c>
      <c r="F5" s="1">
        <v>230</v>
      </c>
      <c r="G5" s="1" t="s">
        <v>22</v>
      </c>
      <c r="I5" s="1">
        <v>59</v>
      </c>
      <c r="J5" s="1" t="s">
        <v>96</v>
      </c>
      <c r="K5" s="1" t="s">
        <v>56</v>
      </c>
      <c r="N5">
        <v>345</v>
      </c>
    </row>
    <row r="6" spans="1:16" x14ac:dyDescent="0.35">
      <c r="A6" s="3" t="s">
        <v>19</v>
      </c>
      <c r="B6" s="3" t="s">
        <v>44</v>
      </c>
      <c r="C6" s="1">
        <v>50.01</v>
      </c>
      <c r="D6" s="1">
        <v>100</v>
      </c>
      <c r="E6" s="1">
        <v>12</v>
      </c>
      <c r="F6" s="1">
        <v>230</v>
      </c>
      <c r="G6" s="1" t="s">
        <v>22</v>
      </c>
      <c r="I6" s="1">
        <v>59</v>
      </c>
      <c r="J6" s="1" t="s">
        <v>96</v>
      </c>
      <c r="K6" s="1" t="s">
        <v>56</v>
      </c>
      <c r="N6">
        <v>345</v>
      </c>
    </row>
    <row r="7" spans="1:16" x14ac:dyDescent="0.35">
      <c r="A7" s="3" t="s">
        <v>4</v>
      </c>
      <c r="B7" s="3" t="s">
        <v>44</v>
      </c>
      <c r="C7" s="1">
        <v>100.01</v>
      </c>
      <c r="D7" s="1">
        <v>150</v>
      </c>
      <c r="E7" s="1">
        <v>10</v>
      </c>
      <c r="F7" s="1">
        <v>230</v>
      </c>
      <c r="G7" s="1" t="s">
        <v>22</v>
      </c>
      <c r="I7" s="1">
        <v>59</v>
      </c>
      <c r="J7" s="1" t="s">
        <v>96</v>
      </c>
      <c r="K7" s="1" t="s">
        <v>56</v>
      </c>
      <c r="N7">
        <v>390</v>
      </c>
    </row>
    <row r="8" spans="1:16" x14ac:dyDescent="0.35">
      <c r="A8" s="3" t="s">
        <v>20</v>
      </c>
      <c r="B8" s="3" t="s">
        <v>44</v>
      </c>
      <c r="C8" s="1">
        <v>100.01</v>
      </c>
      <c r="D8" s="1">
        <v>150</v>
      </c>
      <c r="E8" s="1">
        <v>10</v>
      </c>
      <c r="F8" s="1">
        <v>230</v>
      </c>
      <c r="G8" s="1" t="s">
        <v>22</v>
      </c>
      <c r="I8" s="1">
        <v>59</v>
      </c>
      <c r="J8" s="1" t="s">
        <v>96</v>
      </c>
      <c r="K8" s="1" t="s">
        <v>56</v>
      </c>
      <c r="N8">
        <v>390</v>
      </c>
    </row>
    <row r="9" spans="1:16" x14ac:dyDescent="0.35">
      <c r="A9" s="3" t="s">
        <v>18</v>
      </c>
      <c r="B9" s="3" t="s">
        <v>44</v>
      </c>
      <c r="C9" s="1">
        <v>150.01</v>
      </c>
      <c r="D9" s="1">
        <v>230</v>
      </c>
      <c r="E9" s="1">
        <v>6</v>
      </c>
      <c r="F9" s="1">
        <v>230</v>
      </c>
      <c r="G9" s="1" t="s">
        <v>22</v>
      </c>
      <c r="I9" s="1">
        <v>92</v>
      </c>
      <c r="J9" s="1" t="s">
        <v>96</v>
      </c>
      <c r="K9" s="1" t="s">
        <v>56</v>
      </c>
      <c r="N9">
        <v>570</v>
      </c>
    </row>
    <row r="10" spans="1:16" x14ac:dyDescent="0.35">
      <c r="A10" s="3" t="s">
        <v>17</v>
      </c>
      <c r="B10" s="3" t="s">
        <v>44</v>
      </c>
      <c r="C10" s="1">
        <v>230.01</v>
      </c>
      <c r="D10" s="1">
        <v>350</v>
      </c>
      <c r="E10" s="1">
        <v>7</v>
      </c>
      <c r="F10" s="1">
        <v>230</v>
      </c>
      <c r="G10" s="1" t="s">
        <v>22</v>
      </c>
      <c r="I10" s="1">
        <v>92</v>
      </c>
      <c r="J10" s="1" t="s">
        <v>96</v>
      </c>
      <c r="K10" s="1" t="s">
        <v>56</v>
      </c>
      <c r="N10">
        <v>670</v>
      </c>
    </row>
    <row r="11" spans="1:16" x14ac:dyDescent="0.35">
      <c r="A11" s="3" t="s">
        <v>232</v>
      </c>
      <c r="B11" s="3" t="s">
        <v>231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22</v>
      </c>
      <c r="H11" s="1">
        <v>85</v>
      </c>
      <c r="I11" s="1">
        <v>89</v>
      </c>
      <c r="J11" s="1" t="s">
        <v>96</v>
      </c>
      <c r="K11" s="1" t="s">
        <v>56</v>
      </c>
      <c r="N11">
        <v>1200</v>
      </c>
    </row>
    <row r="12" spans="1:16" x14ac:dyDescent="0.35">
      <c r="A12" s="3" t="s">
        <v>233</v>
      </c>
      <c r="B12" s="3" t="s">
        <v>231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22</v>
      </c>
      <c r="H12" s="1">
        <v>83</v>
      </c>
      <c r="I12" s="1">
        <v>89</v>
      </c>
      <c r="J12" s="1" t="s">
        <v>96</v>
      </c>
      <c r="K12" s="1" t="s">
        <v>56</v>
      </c>
      <c r="N12">
        <v>920</v>
      </c>
    </row>
    <row r="14" spans="1:16" x14ac:dyDescent="0.35">
      <c r="A14" s="3" t="s">
        <v>187</v>
      </c>
      <c r="B14" s="3" t="s">
        <v>113</v>
      </c>
      <c r="C14" s="1">
        <v>0</v>
      </c>
      <c r="D14" s="1">
        <v>10</v>
      </c>
      <c r="E14" s="1">
        <v>17</v>
      </c>
      <c r="F14" s="1">
        <v>230</v>
      </c>
      <c r="G14" s="1" t="s">
        <v>22</v>
      </c>
      <c r="I14" s="1">
        <v>48</v>
      </c>
      <c r="J14" s="1" t="s">
        <v>96</v>
      </c>
      <c r="K14" s="1" t="s">
        <v>56</v>
      </c>
      <c r="M14" s="1">
        <v>2.44</v>
      </c>
      <c r="N14">
        <v>120</v>
      </c>
    </row>
    <row r="15" spans="1:16" x14ac:dyDescent="0.35">
      <c r="A15" s="3" t="s">
        <v>188</v>
      </c>
      <c r="B15" s="3" t="s">
        <v>113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22</v>
      </c>
      <c r="I15" s="1">
        <v>48</v>
      </c>
      <c r="J15" s="1" t="s">
        <v>96</v>
      </c>
      <c r="K15" s="1" t="s">
        <v>56</v>
      </c>
      <c r="M15" s="1">
        <v>2.76</v>
      </c>
      <c r="N15">
        <v>160</v>
      </c>
    </row>
    <row r="16" spans="1:16" x14ac:dyDescent="0.35">
      <c r="A16" s="3" t="s">
        <v>189</v>
      </c>
      <c r="B16" s="3" t="s">
        <v>113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22</v>
      </c>
      <c r="I16" s="1">
        <v>48</v>
      </c>
      <c r="J16" s="1" t="s">
        <v>96</v>
      </c>
      <c r="K16" s="1" t="s">
        <v>56</v>
      </c>
      <c r="M16" s="1">
        <v>3.09</v>
      </c>
      <c r="N16">
        <v>240</v>
      </c>
    </row>
    <row r="17" spans="1:14" x14ac:dyDescent="0.35">
      <c r="A17" s="3" t="s">
        <v>190</v>
      </c>
      <c r="B17" s="3" t="s">
        <v>113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22</v>
      </c>
      <c r="I17" s="1">
        <v>48</v>
      </c>
      <c r="J17" s="1" t="s">
        <v>96</v>
      </c>
      <c r="K17" s="1" t="s">
        <v>56</v>
      </c>
      <c r="M17" s="1">
        <v>3.38</v>
      </c>
      <c r="N17">
        <v>270</v>
      </c>
    </row>
    <row r="18" spans="1:14" x14ac:dyDescent="0.35">
      <c r="A18" s="3" t="s">
        <v>191</v>
      </c>
      <c r="B18" s="3" t="s">
        <v>113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22</v>
      </c>
      <c r="I18" s="1">
        <v>48</v>
      </c>
      <c r="J18" s="1" t="s">
        <v>96</v>
      </c>
      <c r="K18" s="1" t="s">
        <v>56</v>
      </c>
      <c r="M18" s="1">
        <v>3.38</v>
      </c>
      <c r="N18">
        <v>270</v>
      </c>
    </row>
    <row r="19" spans="1:14" x14ac:dyDescent="0.35">
      <c r="A19" s="3" t="s">
        <v>192</v>
      </c>
      <c r="B19" s="3" t="s">
        <v>113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22</v>
      </c>
      <c r="I19" s="1">
        <v>48</v>
      </c>
      <c r="J19" s="1" t="s">
        <v>96</v>
      </c>
      <c r="K19" s="1" t="s">
        <v>56</v>
      </c>
      <c r="M19" s="1">
        <v>3.09</v>
      </c>
      <c r="N19">
        <v>240</v>
      </c>
    </row>
    <row r="20" spans="1:14" x14ac:dyDescent="0.35">
      <c r="A20" s="3" t="s">
        <v>193</v>
      </c>
      <c r="B20" s="3" t="s">
        <v>113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22</v>
      </c>
      <c r="I20" s="1">
        <v>60</v>
      </c>
      <c r="J20" s="1" t="s">
        <v>96</v>
      </c>
      <c r="K20" s="1" t="s">
        <v>56</v>
      </c>
      <c r="M20" s="1">
        <v>4.17</v>
      </c>
      <c r="N20">
        <v>320</v>
      </c>
    </row>
    <row r="21" spans="1:14" x14ac:dyDescent="0.35">
      <c r="A21" s="3" t="s">
        <v>194</v>
      </c>
      <c r="B21" s="3" t="s">
        <v>113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22</v>
      </c>
      <c r="I21" s="1">
        <v>60</v>
      </c>
      <c r="J21" s="1" t="s">
        <v>96</v>
      </c>
      <c r="K21" s="1" t="s">
        <v>56</v>
      </c>
      <c r="M21" s="1">
        <v>3.92</v>
      </c>
      <c r="N21">
        <v>280</v>
      </c>
    </row>
    <row r="22" spans="1:14" x14ac:dyDescent="0.35">
      <c r="A22" s="3" t="s">
        <v>195</v>
      </c>
      <c r="B22" s="3" t="s">
        <v>113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22</v>
      </c>
      <c r="I22" s="1">
        <v>60</v>
      </c>
      <c r="J22" s="1" t="s">
        <v>96</v>
      </c>
      <c r="K22" s="1" t="s">
        <v>56</v>
      </c>
      <c r="M22" s="1">
        <v>4.59</v>
      </c>
      <c r="N22">
        <v>410</v>
      </c>
    </row>
    <row r="23" spans="1:14" x14ac:dyDescent="0.35">
      <c r="A23" s="3" t="s">
        <v>196</v>
      </c>
      <c r="B23" s="3" t="s">
        <v>113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22</v>
      </c>
      <c r="I23" s="1">
        <v>60</v>
      </c>
      <c r="J23" s="1" t="s">
        <v>96</v>
      </c>
      <c r="K23" s="1" t="s">
        <v>56</v>
      </c>
      <c r="M23" s="1">
        <v>4.1900000000000004</v>
      </c>
      <c r="N23">
        <v>320</v>
      </c>
    </row>
    <row r="24" spans="1:14" x14ac:dyDescent="0.35">
      <c r="A24" s="3" t="s">
        <v>197</v>
      </c>
      <c r="B24" s="3" t="s">
        <v>113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22</v>
      </c>
      <c r="I24" s="1">
        <v>60</v>
      </c>
      <c r="J24" s="1" t="s">
        <v>96</v>
      </c>
      <c r="K24" s="1" t="s">
        <v>56</v>
      </c>
      <c r="M24" s="1">
        <v>4.45</v>
      </c>
      <c r="N24">
        <v>450</v>
      </c>
    </row>
    <row r="25" spans="1:14" x14ac:dyDescent="0.35">
      <c r="A25" s="3" t="s">
        <v>198</v>
      </c>
      <c r="B25" s="3" t="s">
        <v>113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22</v>
      </c>
      <c r="I25" s="1">
        <v>60</v>
      </c>
      <c r="J25" s="1" t="s">
        <v>96</v>
      </c>
      <c r="K25" s="1" t="s">
        <v>56</v>
      </c>
      <c r="M25" s="1">
        <v>4.68</v>
      </c>
      <c r="N25">
        <v>410</v>
      </c>
    </row>
    <row r="26" spans="1:14" x14ac:dyDescent="0.35">
      <c r="A26" s="3" t="s">
        <v>199</v>
      </c>
      <c r="B26" s="3" t="s">
        <v>113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22</v>
      </c>
      <c r="I26" s="1">
        <v>60</v>
      </c>
      <c r="J26" s="1" t="s">
        <v>96</v>
      </c>
      <c r="K26" s="1" t="s">
        <v>56</v>
      </c>
      <c r="M26" s="1">
        <v>4.45</v>
      </c>
      <c r="N26">
        <v>450</v>
      </c>
    </row>
    <row r="29" spans="1:14" x14ac:dyDescent="0.35">
      <c r="A29" s="3" t="s">
        <v>24</v>
      </c>
      <c r="B29" s="3" t="s">
        <v>44</v>
      </c>
      <c r="C29" s="2">
        <v>0</v>
      </c>
      <c r="D29" s="2">
        <v>170</v>
      </c>
      <c r="E29" s="1">
        <v>12</v>
      </c>
      <c r="F29" s="1">
        <v>415</v>
      </c>
      <c r="G29" s="1" t="s">
        <v>23</v>
      </c>
      <c r="H29" s="1" t="s">
        <v>96</v>
      </c>
      <c r="I29" s="1" t="s">
        <v>96</v>
      </c>
      <c r="J29" s="1">
        <v>30</v>
      </c>
      <c r="K29" s="1" t="s">
        <v>57</v>
      </c>
      <c r="N29">
        <v>900</v>
      </c>
    </row>
    <row r="30" spans="1:14" x14ac:dyDescent="0.35">
      <c r="A30" s="3" t="s">
        <v>25</v>
      </c>
      <c r="B30" s="3" t="s">
        <v>44</v>
      </c>
      <c r="C30" s="2">
        <v>170.01</v>
      </c>
      <c r="D30" s="2">
        <v>260</v>
      </c>
      <c r="E30" s="1">
        <v>12</v>
      </c>
      <c r="F30" s="1">
        <v>415</v>
      </c>
      <c r="G30" s="1" t="s">
        <v>23</v>
      </c>
      <c r="H30" s="1" t="s">
        <v>96</v>
      </c>
      <c r="I30" s="1" t="s">
        <v>96</v>
      </c>
      <c r="J30" s="1">
        <v>40</v>
      </c>
      <c r="K30" s="1" t="s">
        <v>57</v>
      </c>
      <c r="N30">
        <v>900</v>
      </c>
    </row>
    <row r="31" spans="1:14" x14ac:dyDescent="0.35">
      <c r="A31" s="3" t="s">
        <v>201</v>
      </c>
      <c r="B31" s="3" t="s">
        <v>44</v>
      </c>
      <c r="C31" s="2">
        <v>170.01</v>
      </c>
      <c r="D31" s="2">
        <v>300</v>
      </c>
      <c r="E31" s="1">
        <v>12</v>
      </c>
      <c r="F31" s="1">
        <v>230</v>
      </c>
      <c r="G31" s="1" t="s">
        <v>23</v>
      </c>
      <c r="H31" s="1" t="s">
        <v>96</v>
      </c>
      <c r="I31" s="1" t="s">
        <v>96</v>
      </c>
      <c r="J31" s="1">
        <v>40</v>
      </c>
      <c r="K31" s="1" t="s">
        <v>57</v>
      </c>
      <c r="N31">
        <v>900</v>
      </c>
    </row>
    <row r="32" spans="1:14" x14ac:dyDescent="0.35">
      <c r="A32" s="3" t="s">
        <v>26</v>
      </c>
      <c r="B32" s="3" t="s">
        <v>44</v>
      </c>
      <c r="C32" s="2">
        <v>260.01</v>
      </c>
      <c r="D32" s="2">
        <v>350</v>
      </c>
      <c r="E32" s="1">
        <v>12</v>
      </c>
      <c r="F32" s="1">
        <v>415</v>
      </c>
      <c r="G32" s="1" t="s">
        <v>23</v>
      </c>
      <c r="H32" s="1" t="s">
        <v>96</v>
      </c>
      <c r="I32" s="1" t="s">
        <v>96</v>
      </c>
      <c r="J32" s="1">
        <v>40</v>
      </c>
      <c r="K32" s="1" t="s">
        <v>57</v>
      </c>
      <c r="N32">
        <v>900</v>
      </c>
    </row>
    <row r="33" spans="1:14" x14ac:dyDescent="0.35">
      <c r="A33" s="3" t="s">
        <v>27</v>
      </c>
      <c r="B33" s="3" t="s">
        <v>44</v>
      </c>
      <c r="C33" s="2">
        <v>351.01</v>
      </c>
      <c r="D33" s="2">
        <v>500</v>
      </c>
      <c r="E33" s="1">
        <v>12</v>
      </c>
      <c r="F33" s="1">
        <v>415</v>
      </c>
      <c r="G33" s="1" t="s">
        <v>23</v>
      </c>
      <c r="H33" s="1" t="s">
        <v>96</v>
      </c>
      <c r="I33" s="1" t="s">
        <v>96</v>
      </c>
      <c r="J33" s="1">
        <v>40</v>
      </c>
      <c r="K33" s="1" t="s">
        <v>57</v>
      </c>
      <c r="N33">
        <v>900</v>
      </c>
    </row>
    <row r="34" spans="1:14" x14ac:dyDescent="0.35">
      <c r="A34" s="3" t="s">
        <v>28</v>
      </c>
      <c r="B34" s="3" t="s">
        <v>44</v>
      </c>
      <c r="C34" s="2">
        <v>500.01</v>
      </c>
      <c r="D34" s="2">
        <v>650</v>
      </c>
      <c r="E34" s="1">
        <v>12</v>
      </c>
      <c r="F34" s="1">
        <v>415</v>
      </c>
      <c r="G34" s="1" t="s">
        <v>23</v>
      </c>
      <c r="H34" s="1" t="s">
        <v>96</v>
      </c>
      <c r="I34" s="1" t="s">
        <v>96</v>
      </c>
      <c r="J34" s="1">
        <v>55</v>
      </c>
      <c r="K34" s="1" t="s">
        <v>57</v>
      </c>
      <c r="N34">
        <v>1800</v>
      </c>
    </row>
    <row r="35" spans="1:14" x14ac:dyDescent="0.35">
      <c r="A35" s="3" t="s">
        <v>29</v>
      </c>
      <c r="B35" s="3" t="s">
        <v>44</v>
      </c>
      <c r="C35" s="2">
        <v>650.01</v>
      </c>
      <c r="D35" s="2">
        <v>750</v>
      </c>
      <c r="E35" s="1">
        <v>12</v>
      </c>
      <c r="F35" s="1">
        <v>415</v>
      </c>
      <c r="G35" s="1" t="s">
        <v>23</v>
      </c>
      <c r="H35" s="1" t="s">
        <v>96</v>
      </c>
      <c r="I35" s="1" t="s">
        <v>96</v>
      </c>
      <c r="J35" s="1">
        <v>55</v>
      </c>
      <c r="K35" s="1" t="s">
        <v>57</v>
      </c>
      <c r="N35">
        <v>1800</v>
      </c>
    </row>
    <row r="36" spans="1:14" x14ac:dyDescent="0.35">
      <c r="A36" s="3" t="s">
        <v>30</v>
      </c>
      <c r="B36" s="3" t="s">
        <v>44</v>
      </c>
      <c r="C36" s="2">
        <v>750.01</v>
      </c>
      <c r="D36" s="2">
        <v>1000</v>
      </c>
      <c r="E36" s="1">
        <v>9</v>
      </c>
      <c r="F36" s="1">
        <v>415</v>
      </c>
      <c r="G36" s="1" t="s">
        <v>23</v>
      </c>
      <c r="H36" s="1" t="s">
        <v>96</v>
      </c>
      <c r="I36" s="1" t="s">
        <v>96</v>
      </c>
      <c r="J36" s="1">
        <v>55</v>
      </c>
      <c r="K36" s="1" t="s">
        <v>57</v>
      </c>
      <c r="N36">
        <v>2500</v>
      </c>
    </row>
    <row r="37" spans="1:14" x14ac:dyDescent="0.35">
      <c r="C37" s="2"/>
    </row>
    <row r="38" spans="1:14" x14ac:dyDescent="0.35">
      <c r="A38" s="3" t="s">
        <v>99</v>
      </c>
      <c r="B38" s="3" t="s">
        <v>71</v>
      </c>
      <c r="C38" s="2">
        <v>0</v>
      </c>
      <c r="D38" s="1">
        <v>140</v>
      </c>
      <c r="E38" s="1">
        <v>12</v>
      </c>
      <c r="F38" s="1">
        <v>415</v>
      </c>
      <c r="G38" s="1" t="s">
        <v>23</v>
      </c>
      <c r="H38" s="1" t="s">
        <v>96</v>
      </c>
      <c r="I38" s="1" t="s">
        <v>96</v>
      </c>
      <c r="J38" s="1">
        <v>30</v>
      </c>
      <c r="K38" s="1" t="s">
        <v>57</v>
      </c>
    </row>
    <row r="39" spans="1:14" x14ac:dyDescent="0.35">
      <c r="A39" s="3" t="s">
        <v>100</v>
      </c>
      <c r="B39" s="3" t="s">
        <v>71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23</v>
      </c>
      <c r="H39" s="1" t="s">
        <v>96</v>
      </c>
      <c r="I39" s="1" t="s">
        <v>96</v>
      </c>
      <c r="J39" s="1">
        <v>30</v>
      </c>
      <c r="K39" s="1" t="s">
        <v>57</v>
      </c>
    </row>
    <row r="40" spans="1:14" x14ac:dyDescent="0.35">
      <c r="A40" s="3" t="s">
        <v>101</v>
      </c>
      <c r="B40" s="3" t="s">
        <v>71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23</v>
      </c>
      <c r="H40" s="1" t="s">
        <v>96</v>
      </c>
      <c r="I40" s="1" t="s">
        <v>96</v>
      </c>
      <c r="J40" s="1">
        <v>30</v>
      </c>
      <c r="K40" s="1" t="s">
        <v>57</v>
      </c>
    </row>
    <row r="41" spans="1:14" x14ac:dyDescent="0.35">
      <c r="A41" s="3" t="s">
        <v>102</v>
      </c>
      <c r="B41" s="3" t="s">
        <v>71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23</v>
      </c>
      <c r="H41" s="1" t="s">
        <v>96</v>
      </c>
      <c r="I41" s="1" t="s">
        <v>96</v>
      </c>
      <c r="J41" s="1">
        <v>40</v>
      </c>
      <c r="K41" s="1" t="s">
        <v>57</v>
      </c>
    </row>
    <row r="42" spans="1:14" x14ac:dyDescent="0.35">
      <c r="A42" s="3" t="s">
        <v>103</v>
      </c>
      <c r="B42" s="3" t="s">
        <v>71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23</v>
      </c>
      <c r="H42" s="1" t="s">
        <v>96</v>
      </c>
      <c r="I42" s="1" t="s">
        <v>96</v>
      </c>
      <c r="J42" s="1">
        <v>40</v>
      </c>
      <c r="K42" s="1" t="s">
        <v>57</v>
      </c>
    </row>
    <row r="43" spans="1:14" x14ac:dyDescent="0.35">
      <c r="A43" s="3" t="s">
        <v>104</v>
      </c>
      <c r="B43" s="3" t="s">
        <v>71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23</v>
      </c>
      <c r="H43" s="1" t="s">
        <v>96</v>
      </c>
      <c r="I43" s="1" t="s">
        <v>96</v>
      </c>
      <c r="J43" s="1">
        <v>55</v>
      </c>
      <c r="K43" s="1" t="s">
        <v>57</v>
      </c>
    </row>
    <row r="44" spans="1:14" x14ac:dyDescent="0.35">
      <c r="A44" s="3" t="s">
        <v>105</v>
      </c>
      <c r="B44" s="3" t="s">
        <v>71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23</v>
      </c>
      <c r="H44" s="1" t="s">
        <v>96</v>
      </c>
      <c r="I44" s="1" t="s">
        <v>96</v>
      </c>
      <c r="J44" s="1">
        <v>55</v>
      </c>
      <c r="K44" s="1" t="s">
        <v>57</v>
      </c>
    </row>
    <row r="45" spans="1:14" x14ac:dyDescent="0.35">
      <c r="A45" s="3" t="s">
        <v>106</v>
      </c>
      <c r="B45" s="3" t="s">
        <v>71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23</v>
      </c>
      <c r="H45" s="1" t="s">
        <v>96</v>
      </c>
      <c r="I45" s="1" t="s">
        <v>96</v>
      </c>
      <c r="J45" s="1">
        <v>55</v>
      </c>
      <c r="K45" s="1" t="s">
        <v>57</v>
      </c>
    </row>
    <row r="46" spans="1:14" x14ac:dyDescent="0.35">
      <c r="A46" s="3" t="s">
        <v>107</v>
      </c>
      <c r="B46" s="3" t="s">
        <v>71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23</v>
      </c>
      <c r="H46" s="1" t="s">
        <v>96</v>
      </c>
      <c r="I46" s="1" t="s">
        <v>96</v>
      </c>
      <c r="J46" s="1">
        <v>55</v>
      </c>
      <c r="K46" s="1" t="s">
        <v>57</v>
      </c>
    </row>
    <row r="47" spans="1:14" x14ac:dyDescent="0.35">
      <c r="C47" s="2"/>
    </row>
    <row r="48" spans="1:14" x14ac:dyDescent="0.35">
      <c r="A48" s="3" t="s">
        <v>260</v>
      </c>
      <c r="B48" s="3" t="s">
        <v>263</v>
      </c>
      <c r="C48" s="2">
        <v>0</v>
      </c>
      <c r="D48" s="1">
        <v>15</v>
      </c>
      <c r="E48" s="1">
        <v>34</v>
      </c>
      <c r="F48" s="1">
        <v>230</v>
      </c>
      <c r="G48" s="1" t="s">
        <v>114</v>
      </c>
      <c r="J48" s="1">
        <v>25.4</v>
      </c>
      <c r="K48" s="1" t="s">
        <v>56</v>
      </c>
    </row>
    <row r="49" spans="1:16" x14ac:dyDescent="0.35">
      <c r="A49" s="3" t="s">
        <v>261</v>
      </c>
      <c r="B49" s="3" t="s">
        <v>263</v>
      </c>
      <c r="C49" s="2">
        <v>15.01</v>
      </c>
      <c r="D49" s="1">
        <v>62</v>
      </c>
      <c r="E49" s="1">
        <v>34</v>
      </c>
      <c r="F49" s="1">
        <v>230</v>
      </c>
      <c r="G49" s="1" t="s">
        <v>114</v>
      </c>
      <c r="J49" s="1">
        <v>25.4</v>
      </c>
      <c r="K49" s="1" t="s">
        <v>56</v>
      </c>
    </row>
    <row r="50" spans="1:16" x14ac:dyDescent="0.35">
      <c r="A50" s="3" t="s">
        <v>262</v>
      </c>
      <c r="B50" s="3" t="s">
        <v>263</v>
      </c>
      <c r="C50" s="2">
        <v>62.01</v>
      </c>
      <c r="D50" s="1">
        <v>95</v>
      </c>
      <c r="E50" s="1">
        <v>22</v>
      </c>
      <c r="F50" s="1">
        <v>230</v>
      </c>
      <c r="G50" s="1" t="s">
        <v>114</v>
      </c>
      <c r="J50" s="1">
        <v>25.4</v>
      </c>
      <c r="K50" s="1" t="s">
        <v>56</v>
      </c>
    </row>
    <row r="51" spans="1:16" x14ac:dyDescent="0.35">
      <c r="C51" s="2"/>
    </row>
    <row r="52" spans="1:16" x14ac:dyDescent="0.35">
      <c r="C52" s="2"/>
    </row>
    <row r="53" spans="1:16" x14ac:dyDescent="0.35">
      <c r="A53" s="3" t="s">
        <v>126</v>
      </c>
      <c r="B53" t="s">
        <v>98</v>
      </c>
      <c r="C53" s="2">
        <v>0</v>
      </c>
      <c r="D53" s="1">
        <v>270</v>
      </c>
      <c r="E53" s="1">
        <f>24/3</f>
        <v>8</v>
      </c>
      <c r="F53" s="1">
        <v>240</v>
      </c>
      <c r="G53" s="1" t="s">
        <v>114</v>
      </c>
      <c r="H53" s="1" t="s">
        <v>96</v>
      </c>
      <c r="I53" s="1" t="s">
        <v>96</v>
      </c>
      <c r="J53" s="1">
        <v>25.4</v>
      </c>
      <c r="K53" s="1" t="s">
        <v>56</v>
      </c>
      <c r="N53">
        <v>450</v>
      </c>
      <c r="P53">
        <v>40</v>
      </c>
    </row>
    <row r="54" spans="1:16" x14ac:dyDescent="0.35">
      <c r="A54" s="3" t="s">
        <v>125</v>
      </c>
      <c r="B54" t="s">
        <v>98</v>
      </c>
      <c r="C54" s="2">
        <v>0</v>
      </c>
      <c r="D54" s="38">
        <f>Chaindrive!G23</f>
        <v>270</v>
      </c>
      <c r="E54" s="37">
        <f>Chaindrive!I23</f>
        <v>10.666666666666666</v>
      </c>
      <c r="F54" s="1">
        <v>415</v>
      </c>
      <c r="G54" s="1" t="s">
        <v>114</v>
      </c>
      <c r="H54" s="1" t="s">
        <v>96</v>
      </c>
      <c r="I54" s="1" t="s">
        <v>96</v>
      </c>
      <c r="J54" s="1">
        <v>25.4</v>
      </c>
      <c r="K54" s="1" t="s">
        <v>56</v>
      </c>
      <c r="N54">
        <v>370</v>
      </c>
      <c r="P54">
        <v>40</v>
      </c>
    </row>
    <row r="55" spans="1:16" x14ac:dyDescent="0.35">
      <c r="A55" s="3" t="s">
        <v>124</v>
      </c>
      <c r="B55" t="s">
        <v>98</v>
      </c>
      <c r="C55" s="2">
        <f>D54+0.01</f>
        <v>270.01</v>
      </c>
      <c r="D55" s="38">
        <f>Chaindrive!G22</f>
        <v>342</v>
      </c>
      <c r="E55" s="37">
        <f>Chaindrive!I22</f>
        <v>8.4210526315789469</v>
      </c>
      <c r="F55" s="1">
        <v>415</v>
      </c>
      <c r="G55" s="1" t="s">
        <v>114</v>
      </c>
      <c r="H55" s="1" t="s">
        <v>96</v>
      </c>
      <c r="I55" s="1" t="s">
        <v>96</v>
      </c>
      <c r="J55" s="1">
        <v>25.4</v>
      </c>
      <c r="K55" s="1" t="s">
        <v>56</v>
      </c>
      <c r="N55">
        <v>370</v>
      </c>
      <c r="P55">
        <v>40</v>
      </c>
    </row>
    <row r="56" spans="1:16" x14ac:dyDescent="0.35">
      <c r="A56" t="s">
        <v>171</v>
      </c>
      <c r="B56" t="s">
        <v>98</v>
      </c>
      <c r="C56" s="2">
        <f>D55+0.01</f>
        <v>342.01</v>
      </c>
      <c r="D56" s="38">
        <f>Chaindrive!G21</f>
        <v>427.5</v>
      </c>
      <c r="E56" s="2">
        <f>Chaindrive!I21</f>
        <v>6.7368421052631575</v>
      </c>
      <c r="F56" s="1">
        <v>415</v>
      </c>
      <c r="G56" s="1" t="s">
        <v>114</v>
      </c>
      <c r="H56" s="1" t="s">
        <v>96</v>
      </c>
      <c r="I56" s="1" t="s">
        <v>96</v>
      </c>
      <c r="J56" s="1">
        <v>25.4</v>
      </c>
      <c r="K56" s="1" t="s">
        <v>56</v>
      </c>
      <c r="N56">
        <v>370</v>
      </c>
      <c r="P56">
        <v>40</v>
      </c>
    </row>
    <row r="57" spans="1:16" x14ac:dyDescent="0.35">
      <c r="A57" t="s">
        <v>181</v>
      </c>
      <c r="B57" t="s">
        <v>98</v>
      </c>
      <c r="C57" s="2">
        <f>D56+0.01</f>
        <v>427.51</v>
      </c>
      <c r="D57" s="38">
        <f>Chaindrive!G28</f>
        <v>665</v>
      </c>
      <c r="E57" s="2">
        <f>Chaindrive!I28</f>
        <v>4.6315789473684212</v>
      </c>
      <c r="F57" s="1">
        <v>415</v>
      </c>
      <c r="G57" s="1" t="s">
        <v>114</v>
      </c>
      <c r="H57" s="1" t="s">
        <v>96</v>
      </c>
      <c r="I57" s="1" t="s">
        <v>96</v>
      </c>
      <c r="J57" s="1">
        <v>25.4</v>
      </c>
      <c r="K57" s="1" t="s">
        <v>56</v>
      </c>
      <c r="N57">
        <v>450</v>
      </c>
      <c r="P57">
        <v>40</v>
      </c>
    </row>
    <row r="58" spans="1:16" x14ac:dyDescent="0.35">
      <c r="A58" s="3" t="s">
        <v>275</v>
      </c>
      <c r="B58"/>
      <c r="C58" s="2"/>
      <c r="D58" s="38"/>
      <c r="E58" s="2"/>
    </row>
    <row r="59" spans="1:16" x14ac:dyDescent="0.35">
      <c r="A59" s="3" t="s">
        <v>277</v>
      </c>
      <c r="B59"/>
      <c r="C59" s="2"/>
      <c r="D59" s="38"/>
      <c r="E59" s="2"/>
    </row>
    <row r="60" spans="1:16" x14ac:dyDescent="0.35">
      <c r="A60" t="s">
        <v>182</v>
      </c>
      <c r="B60" t="s">
        <v>98</v>
      </c>
      <c r="C60" s="2">
        <f>D57+0.01</f>
        <v>665.01</v>
      </c>
      <c r="D60" s="38">
        <f>Chaindrive!G38</f>
        <v>880</v>
      </c>
      <c r="E60" s="1">
        <f>Chaindrive!I38</f>
        <v>6</v>
      </c>
      <c r="F60" s="1">
        <v>415</v>
      </c>
      <c r="G60" s="1" t="s">
        <v>114</v>
      </c>
      <c r="H60" s="1" t="s">
        <v>96</v>
      </c>
      <c r="I60" s="1" t="s">
        <v>96</v>
      </c>
      <c r="J60" s="1">
        <v>25.4</v>
      </c>
      <c r="K60" s="1" t="s">
        <v>56</v>
      </c>
      <c r="N60">
        <v>450</v>
      </c>
      <c r="P60">
        <v>40</v>
      </c>
    </row>
    <row r="62" spans="1:16" s="69" customFormat="1" x14ac:dyDescent="0.35">
      <c r="A62" s="67" t="s">
        <v>265</v>
      </c>
      <c r="B62" s="67" t="s">
        <v>98</v>
      </c>
      <c r="C62" s="68">
        <f t="shared" ref="C62:C63" si="2">D61+0.01</f>
        <v>0.01</v>
      </c>
      <c r="D62" s="68">
        <v>100</v>
      </c>
      <c r="E62" s="68">
        <v>15</v>
      </c>
      <c r="F62" s="68">
        <v>415</v>
      </c>
      <c r="G62" s="68" t="s">
        <v>23</v>
      </c>
      <c r="H62" s="68" t="s">
        <v>96</v>
      </c>
      <c r="I62" s="68" t="s">
        <v>96</v>
      </c>
      <c r="J62" s="68">
        <v>30</v>
      </c>
      <c r="K62" s="68" t="s">
        <v>57</v>
      </c>
      <c r="L62" s="68">
        <v>8</v>
      </c>
      <c r="M62" s="68"/>
      <c r="O62" s="68"/>
    </row>
    <row r="63" spans="1:16" x14ac:dyDescent="0.35">
      <c r="A63" t="s">
        <v>39</v>
      </c>
      <c r="B63" t="s">
        <v>98</v>
      </c>
      <c r="C63" s="1">
        <f t="shared" si="2"/>
        <v>100.01</v>
      </c>
      <c r="D63" s="6">
        <v>170</v>
      </c>
      <c r="E63" s="6">
        <v>15</v>
      </c>
      <c r="F63" s="1">
        <v>415</v>
      </c>
      <c r="G63" s="1" t="s">
        <v>23</v>
      </c>
      <c r="H63" s="1" t="s">
        <v>96</v>
      </c>
      <c r="I63" s="1" t="s">
        <v>96</v>
      </c>
      <c r="J63" s="1">
        <v>30</v>
      </c>
      <c r="K63" s="1" t="s">
        <v>57</v>
      </c>
      <c r="L63" s="1">
        <v>8</v>
      </c>
      <c r="N63">
        <v>400</v>
      </c>
      <c r="P63">
        <v>20</v>
      </c>
    </row>
    <row r="64" spans="1:16" x14ac:dyDescent="0.35">
      <c r="A64" t="s">
        <v>40</v>
      </c>
      <c r="B64" t="s">
        <v>98</v>
      </c>
      <c r="C64" s="1">
        <f>D63+0.01</f>
        <v>170.01</v>
      </c>
      <c r="D64" s="6">
        <v>250</v>
      </c>
      <c r="E64" s="6">
        <v>15</v>
      </c>
      <c r="F64" s="1">
        <v>415</v>
      </c>
      <c r="G64" s="1" t="s">
        <v>23</v>
      </c>
      <c r="H64" s="1" t="s">
        <v>96</v>
      </c>
      <c r="I64" s="1" t="s">
        <v>96</v>
      </c>
      <c r="J64" s="1">
        <v>30</v>
      </c>
      <c r="K64" s="1" t="s">
        <v>57</v>
      </c>
      <c r="L64" s="1">
        <v>8</v>
      </c>
      <c r="N64">
        <v>750</v>
      </c>
      <c r="P64">
        <v>20</v>
      </c>
    </row>
    <row r="65" spans="1:16" x14ac:dyDescent="0.35">
      <c r="A65" t="s">
        <v>41</v>
      </c>
      <c r="B65" t="s">
        <v>98</v>
      </c>
      <c r="C65" s="1">
        <f t="shared" ref="C65:C73" si="3">D64+0.01</f>
        <v>250.01</v>
      </c>
      <c r="D65" s="6">
        <v>350</v>
      </c>
      <c r="E65" s="6">
        <v>15</v>
      </c>
      <c r="F65" s="1">
        <v>415</v>
      </c>
      <c r="G65" s="1" t="s">
        <v>23</v>
      </c>
      <c r="H65" s="1" t="s">
        <v>96</v>
      </c>
      <c r="I65" s="1" t="s">
        <v>96</v>
      </c>
      <c r="J65" s="1">
        <v>40</v>
      </c>
      <c r="K65" s="1" t="s">
        <v>57</v>
      </c>
      <c r="L65" s="1">
        <v>9</v>
      </c>
      <c r="N65">
        <v>850</v>
      </c>
      <c r="P65">
        <v>20</v>
      </c>
    </row>
    <row r="66" spans="1:16" x14ac:dyDescent="0.35">
      <c r="A66" t="s">
        <v>42</v>
      </c>
      <c r="B66" t="s">
        <v>98</v>
      </c>
      <c r="C66" s="1">
        <f t="shared" si="3"/>
        <v>350.01</v>
      </c>
      <c r="D66" s="6">
        <v>450</v>
      </c>
      <c r="E66" s="6">
        <v>15</v>
      </c>
      <c r="F66" s="1">
        <v>415</v>
      </c>
      <c r="G66" s="1" t="s">
        <v>23</v>
      </c>
      <c r="H66" s="1" t="s">
        <v>96</v>
      </c>
      <c r="I66" s="1" t="s">
        <v>96</v>
      </c>
      <c r="J66" s="1">
        <v>40</v>
      </c>
      <c r="K66" s="1" t="s">
        <v>57</v>
      </c>
      <c r="L66" s="1">
        <v>9</v>
      </c>
      <c r="N66">
        <v>1100</v>
      </c>
      <c r="P66">
        <v>20</v>
      </c>
    </row>
    <row r="67" spans="1:16" x14ac:dyDescent="0.35">
      <c r="A67" t="s">
        <v>43</v>
      </c>
      <c r="B67" t="s">
        <v>98</v>
      </c>
      <c r="C67" s="1">
        <f t="shared" si="3"/>
        <v>450.01</v>
      </c>
      <c r="D67" s="6">
        <v>550</v>
      </c>
      <c r="E67" s="6">
        <v>15</v>
      </c>
      <c r="F67" s="1">
        <v>415</v>
      </c>
      <c r="G67" s="1" t="s">
        <v>23</v>
      </c>
      <c r="H67" s="1" t="s">
        <v>96</v>
      </c>
      <c r="I67" s="1" t="s">
        <v>96</v>
      </c>
      <c r="J67" s="1">
        <v>40</v>
      </c>
      <c r="K67" s="1" t="s">
        <v>57</v>
      </c>
      <c r="L67" s="1">
        <v>9</v>
      </c>
      <c r="N67">
        <v>1100</v>
      </c>
      <c r="P67">
        <v>20</v>
      </c>
    </row>
    <row r="68" spans="1:16" x14ac:dyDescent="0.35">
      <c r="A68" t="s">
        <v>266</v>
      </c>
      <c r="B68" t="s">
        <v>267</v>
      </c>
      <c r="C68" s="1">
        <f t="shared" si="3"/>
        <v>550.01</v>
      </c>
      <c r="D68" s="6">
        <v>650</v>
      </c>
      <c r="E68" s="6">
        <v>15</v>
      </c>
      <c r="F68" s="1">
        <v>415</v>
      </c>
      <c r="G68" s="1" t="s">
        <v>23</v>
      </c>
      <c r="H68" s="1" t="s">
        <v>96</v>
      </c>
      <c r="I68" s="1" t="s">
        <v>96</v>
      </c>
      <c r="J68" s="1">
        <v>40</v>
      </c>
      <c r="K68" s="1" t="s">
        <v>57</v>
      </c>
      <c r="L68" s="1">
        <v>9</v>
      </c>
      <c r="P68">
        <v>20</v>
      </c>
    </row>
    <row r="69" spans="1:16" x14ac:dyDescent="0.35">
      <c r="A69" t="s">
        <v>127</v>
      </c>
      <c r="B69" t="s">
        <v>98</v>
      </c>
      <c r="C69" s="1">
        <f t="shared" si="3"/>
        <v>650.01</v>
      </c>
      <c r="D69" s="6">
        <v>750</v>
      </c>
      <c r="E69" s="6">
        <v>15</v>
      </c>
      <c r="F69" s="1">
        <v>415</v>
      </c>
      <c r="G69" s="1" t="s">
        <v>23</v>
      </c>
      <c r="H69" s="1" t="s">
        <v>96</v>
      </c>
      <c r="I69" s="1" t="s">
        <v>96</v>
      </c>
      <c r="J69" s="1">
        <v>55</v>
      </c>
      <c r="K69" s="1" t="s">
        <v>57</v>
      </c>
      <c r="L69" s="1">
        <v>9</v>
      </c>
      <c r="N69">
        <v>1100</v>
      </c>
      <c r="P69">
        <v>20</v>
      </c>
    </row>
    <row r="70" spans="1:16" x14ac:dyDescent="0.35">
      <c r="A70" t="s">
        <v>268</v>
      </c>
      <c r="B70" t="s">
        <v>267</v>
      </c>
      <c r="C70" s="1">
        <f t="shared" si="3"/>
        <v>750.01</v>
      </c>
      <c r="D70" s="6">
        <v>850</v>
      </c>
      <c r="E70" s="6">
        <v>10</v>
      </c>
      <c r="F70" s="1">
        <v>415</v>
      </c>
      <c r="G70" s="1" t="s">
        <v>23</v>
      </c>
      <c r="H70" s="1" t="s">
        <v>96</v>
      </c>
      <c r="I70" s="1" t="s">
        <v>96</v>
      </c>
      <c r="J70" s="1">
        <v>55</v>
      </c>
      <c r="K70" s="1" t="s">
        <v>57</v>
      </c>
      <c r="L70" s="1">
        <v>7</v>
      </c>
    </row>
    <row r="71" spans="1:16" x14ac:dyDescent="0.35">
      <c r="A71" t="s">
        <v>38</v>
      </c>
      <c r="B71" t="s">
        <v>98</v>
      </c>
      <c r="C71" s="1">
        <f t="shared" si="3"/>
        <v>850.01</v>
      </c>
      <c r="D71" s="6">
        <v>1000</v>
      </c>
      <c r="E71" s="6">
        <v>10</v>
      </c>
      <c r="F71" s="1">
        <v>415</v>
      </c>
      <c r="G71" s="1" t="s">
        <v>23</v>
      </c>
      <c r="H71" s="1" t="s">
        <v>96</v>
      </c>
      <c r="I71" s="1" t="s">
        <v>96</v>
      </c>
      <c r="J71" s="1">
        <v>55</v>
      </c>
      <c r="K71" s="1" t="s">
        <v>57</v>
      </c>
      <c r="L71" s="1">
        <v>7</v>
      </c>
      <c r="N71">
        <v>1300</v>
      </c>
      <c r="P71">
        <v>20</v>
      </c>
    </row>
    <row r="72" spans="1:16" x14ac:dyDescent="0.35">
      <c r="A72" t="s">
        <v>269</v>
      </c>
      <c r="B72" t="s">
        <v>98</v>
      </c>
      <c r="C72" s="1">
        <f t="shared" si="3"/>
        <v>1000.01</v>
      </c>
      <c r="D72" s="6">
        <v>1400</v>
      </c>
      <c r="E72" s="6">
        <v>7</v>
      </c>
      <c r="F72" s="1">
        <v>415</v>
      </c>
      <c r="G72" s="1" t="s">
        <v>23</v>
      </c>
      <c r="H72" s="1" t="s">
        <v>96</v>
      </c>
      <c r="I72" s="1" t="s">
        <v>96</v>
      </c>
      <c r="J72" s="1">
        <v>55</v>
      </c>
      <c r="K72" s="1" t="s">
        <v>57</v>
      </c>
      <c r="L72" s="1">
        <v>7</v>
      </c>
      <c r="N72">
        <v>1100</v>
      </c>
      <c r="P72">
        <v>20</v>
      </c>
    </row>
    <row r="73" spans="1:16" x14ac:dyDescent="0.35">
      <c r="A73" t="s">
        <v>128</v>
      </c>
      <c r="B73" t="s">
        <v>98</v>
      </c>
      <c r="C73" s="1">
        <f t="shared" si="3"/>
        <v>1400.01</v>
      </c>
      <c r="D73" s="6">
        <v>1800</v>
      </c>
      <c r="E73" s="6">
        <v>6</v>
      </c>
      <c r="F73" s="1">
        <v>415</v>
      </c>
      <c r="G73" s="1" t="s">
        <v>23</v>
      </c>
      <c r="H73" s="1" t="s">
        <v>96</v>
      </c>
      <c r="I73" s="1" t="s">
        <v>96</v>
      </c>
      <c r="J73" s="1">
        <v>60</v>
      </c>
      <c r="K73" s="1" t="s">
        <v>57</v>
      </c>
      <c r="L73" s="1">
        <v>7</v>
      </c>
      <c r="N73">
        <v>1300</v>
      </c>
      <c r="P73">
        <v>10</v>
      </c>
    </row>
    <row r="74" spans="1:16" x14ac:dyDescent="0.35">
      <c r="A74" t="s">
        <v>129</v>
      </c>
      <c r="B74" t="s">
        <v>98</v>
      </c>
      <c r="C74" s="1">
        <f t="shared" ref="C74:C77" si="4">D73+0.01</f>
        <v>1800.01</v>
      </c>
      <c r="D74" s="1">
        <v>2600</v>
      </c>
      <c r="E74" s="1">
        <v>5</v>
      </c>
      <c r="F74" s="1">
        <v>415</v>
      </c>
      <c r="G74" s="1" t="s">
        <v>23</v>
      </c>
      <c r="H74" s="1" t="s">
        <v>96</v>
      </c>
      <c r="I74" s="1" t="s">
        <v>96</v>
      </c>
      <c r="J74" s="1">
        <v>80</v>
      </c>
      <c r="K74" s="1" t="s">
        <v>57</v>
      </c>
      <c r="L74" s="1">
        <v>9</v>
      </c>
      <c r="N74">
        <v>1500</v>
      </c>
      <c r="P74">
        <v>10</v>
      </c>
    </row>
    <row r="75" spans="1:16" x14ac:dyDescent="0.35">
      <c r="A75" t="s">
        <v>183</v>
      </c>
      <c r="B75" t="s">
        <v>98</v>
      </c>
      <c r="C75" s="1">
        <f t="shared" si="4"/>
        <v>2600.0100000000002</v>
      </c>
      <c r="D75" s="1">
        <v>3600</v>
      </c>
      <c r="E75" s="1">
        <v>5</v>
      </c>
      <c r="F75" s="1">
        <v>415</v>
      </c>
      <c r="G75" s="1" t="s">
        <v>23</v>
      </c>
      <c r="H75" s="1" t="s">
        <v>96</v>
      </c>
      <c r="I75" s="1" t="s">
        <v>96</v>
      </c>
      <c r="J75" s="1">
        <v>80</v>
      </c>
      <c r="K75" s="1" t="s">
        <v>57</v>
      </c>
      <c r="L75" s="1">
        <v>9</v>
      </c>
      <c r="N75">
        <v>3000</v>
      </c>
      <c r="P75">
        <v>10</v>
      </c>
    </row>
    <row r="76" spans="1:16" x14ac:dyDescent="0.35">
      <c r="A76" t="s">
        <v>184</v>
      </c>
      <c r="B76" t="s">
        <v>98</v>
      </c>
      <c r="C76" s="1">
        <f t="shared" si="4"/>
        <v>3600.01</v>
      </c>
      <c r="D76" s="1">
        <v>3600</v>
      </c>
      <c r="E76" s="1">
        <v>9</v>
      </c>
      <c r="F76" s="1">
        <v>415</v>
      </c>
      <c r="G76" s="1" t="s">
        <v>23</v>
      </c>
      <c r="H76" s="1" t="s">
        <v>96</v>
      </c>
      <c r="I76" s="1" t="s">
        <v>96</v>
      </c>
      <c r="J76" s="1">
        <v>80</v>
      </c>
      <c r="K76" s="1" t="s">
        <v>57</v>
      </c>
      <c r="L76" s="1">
        <v>9</v>
      </c>
      <c r="N76">
        <v>3000</v>
      </c>
      <c r="P76">
        <v>10</v>
      </c>
    </row>
    <row r="77" spans="1:16" x14ac:dyDescent="0.35">
      <c r="A77" t="s">
        <v>185</v>
      </c>
      <c r="B77" t="s">
        <v>98</v>
      </c>
      <c r="C77" s="1">
        <f t="shared" si="4"/>
        <v>3600.01</v>
      </c>
      <c r="D77" s="1">
        <v>4800</v>
      </c>
      <c r="E77" s="1">
        <v>9</v>
      </c>
      <c r="F77" s="1">
        <v>415</v>
      </c>
      <c r="G77" s="1" t="s">
        <v>23</v>
      </c>
      <c r="H77" s="1" t="s">
        <v>96</v>
      </c>
      <c r="I77" s="1" t="s">
        <v>96</v>
      </c>
      <c r="J77" s="1">
        <v>100</v>
      </c>
      <c r="K77" s="1" t="s">
        <v>57</v>
      </c>
      <c r="L77" s="1">
        <v>10</v>
      </c>
      <c r="N77">
        <v>3000</v>
      </c>
      <c r="P77">
        <v>10</v>
      </c>
    </row>
    <row r="78" spans="1:16" x14ac:dyDescent="0.35">
      <c r="A78" t="s">
        <v>186</v>
      </c>
      <c r="B78" t="s">
        <v>98</v>
      </c>
      <c r="C78" s="1">
        <f t="shared" ref="C78:C83" si="5">D77+0.01</f>
        <v>4800.01</v>
      </c>
      <c r="D78" s="1">
        <v>5000</v>
      </c>
      <c r="E78" s="1">
        <v>5</v>
      </c>
      <c r="F78" s="1">
        <v>415</v>
      </c>
      <c r="G78" s="1" t="s">
        <v>23</v>
      </c>
      <c r="H78" s="1" t="s">
        <v>96</v>
      </c>
      <c r="I78" s="1" t="s">
        <v>96</v>
      </c>
      <c r="J78" s="1">
        <v>101</v>
      </c>
      <c r="K78" s="1" t="s">
        <v>57</v>
      </c>
      <c r="L78" s="1">
        <v>9</v>
      </c>
      <c r="N78">
        <v>2500</v>
      </c>
      <c r="P78">
        <v>10</v>
      </c>
    </row>
    <row r="80" spans="1:16" x14ac:dyDescent="0.35">
      <c r="A80" s="3" t="s">
        <v>270</v>
      </c>
      <c r="B80" s="3" t="s">
        <v>98</v>
      </c>
      <c r="C80" s="1">
        <f t="shared" si="5"/>
        <v>0.01</v>
      </c>
      <c r="D80" s="1">
        <v>170</v>
      </c>
      <c r="E80" s="1">
        <v>10</v>
      </c>
      <c r="F80" s="1">
        <v>230</v>
      </c>
      <c r="G80" s="1" t="s">
        <v>23</v>
      </c>
      <c r="H80" s="1" t="s">
        <v>96</v>
      </c>
      <c r="I80" s="1" t="s">
        <v>96</v>
      </c>
      <c r="J80" s="1">
        <v>30</v>
      </c>
      <c r="K80" s="1" t="s">
        <v>57</v>
      </c>
      <c r="L80" s="1">
        <v>8</v>
      </c>
      <c r="N80" s="1"/>
      <c r="O80"/>
      <c r="P80" s="1"/>
    </row>
    <row r="81" spans="1:16" x14ac:dyDescent="0.35">
      <c r="A81" s="3" t="s">
        <v>271</v>
      </c>
      <c r="B81" s="3" t="s">
        <v>98</v>
      </c>
      <c r="C81" s="1">
        <f t="shared" si="5"/>
        <v>170.01</v>
      </c>
      <c r="D81" s="1">
        <v>250</v>
      </c>
      <c r="E81" s="1">
        <v>10</v>
      </c>
      <c r="F81" s="1">
        <v>230</v>
      </c>
      <c r="G81" s="1" t="s">
        <v>23</v>
      </c>
      <c r="H81" s="1" t="s">
        <v>96</v>
      </c>
      <c r="I81" s="1" t="s">
        <v>96</v>
      </c>
      <c r="J81" s="1">
        <v>30</v>
      </c>
      <c r="K81" s="1" t="s">
        <v>57</v>
      </c>
      <c r="L81" s="1">
        <v>8</v>
      </c>
      <c r="N81" s="1"/>
      <c r="O81"/>
      <c r="P81" s="1"/>
    </row>
    <row r="82" spans="1:16" x14ac:dyDescent="0.35">
      <c r="A82" s="3" t="s">
        <v>272</v>
      </c>
      <c r="B82" s="3" t="s">
        <v>98</v>
      </c>
      <c r="C82" s="1">
        <f t="shared" si="5"/>
        <v>250.01</v>
      </c>
      <c r="D82" s="1">
        <v>250</v>
      </c>
      <c r="E82" s="1">
        <v>15</v>
      </c>
      <c r="F82" s="1">
        <v>230</v>
      </c>
      <c r="G82" s="1" t="s">
        <v>23</v>
      </c>
      <c r="H82" s="1" t="s">
        <v>96</v>
      </c>
      <c r="I82" s="1" t="s">
        <v>96</v>
      </c>
      <c r="J82" s="1">
        <v>30</v>
      </c>
      <c r="K82" s="1" t="s">
        <v>57</v>
      </c>
      <c r="L82" s="1">
        <v>7</v>
      </c>
      <c r="N82" s="1"/>
      <c r="O82"/>
      <c r="P82" s="1"/>
    </row>
    <row r="83" spans="1:16" x14ac:dyDescent="0.35">
      <c r="A83" s="3" t="s">
        <v>273</v>
      </c>
      <c r="B83" s="3" t="s">
        <v>98</v>
      </c>
      <c r="C83" s="1">
        <f t="shared" si="5"/>
        <v>250.01</v>
      </c>
      <c r="D83" s="1">
        <v>450</v>
      </c>
      <c r="E83" s="1">
        <v>7</v>
      </c>
      <c r="F83" s="1">
        <v>230</v>
      </c>
      <c r="G83" s="1" t="s">
        <v>23</v>
      </c>
      <c r="H83" s="1" t="s">
        <v>96</v>
      </c>
      <c r="I83" s="1" t="s">
        <v>96</v>
      </c>
      <c r="J83" s="1">
        <v>40</v>
      </c>
      <c r="K83" s="1" t="s">
        <v>57</v>
      </c>
      <c r="L83" s="1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118</v>
      </c>
      <c r="B2" t="s">
        <v>89</v>
      </c>
      <c r="C2" t="s">
        <v>88</v>
      </c>
      <c r="D2" t="s">
        <v>90</v>
      </c>
      <c r="E2" t="s">
        <v>91</v>
      </c>
      <c r="F2" t="s">
        <v>93</v>
      </c>
      <c r="G2" t="s">
        <v>115</v>
      </c>
      <c r="H2" t="s">
        <v>15</v>
      </c>
      <c r="I2" t="s">
        <v>116</v>
      </c>
      <c r="J2" t="s">
        <v>117</v>
      </c>
      <c r="K2" t="s">
        <v>256</v>
      </c>
      <c r="L2" t="s">
        <v>264</v>
      </c>
    </row>
    <row r="4" spans="1:12" x14ac:dyDescent="0.35">
      <c r="A4" t="s">
        <v>119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119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119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119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119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119</v>
      </c>
      <c r="B9">
        <v>19</v>
      </c>
      <c r="C9">
        <v>57</v>
      </c>
      <c r="D9">
        <f t="shared" si="0"/>
        <v>3</v>
      </c>
      <c r="E9" t="s">
        <v>92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120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120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120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120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120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120</v>
      </c>
      <c r="B16">
        <v>19</v>
      </c>
      <c r="C16">
        <v>57</v>
      </c>
      <c r="D16">
        <f t="shared" si="4"/>
        <v>3</v>
      </c>
      <c r="E16" t="s">
        <v>92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121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121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121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121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121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121</v>
      </c>
      <c r="B23">
        <v>19</v>
      </c>
      <c r="C23">
        <v>57</v>
      </c>
      <c r="D23">
        <f t="shared" si="7"/>
        <v>3</v>
      </c>
      <c r="E23" t="s">
        <v>92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122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122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122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122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122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122</v>
      </c>
      <c r="B30">
        <v>19</v>
      </c>
      <c r="C30">
        <v>57</v>
      </c>
      <c r="D30">
        <f t="shared" si="10"/>
        <v>3</v>
      </c>
      <c r="E30" t="s">
        <v>92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276</v>
      </c>
      <c r="B32">
        <v>12</v>
      </c>
      <c r="C32">
        <v>48</v>
      </c>
      <c r="E32" t="s">
        <v>247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276</v>
      </c>
      <c r="B33">
        <v>12</v>
      </c>
      <c r="C33">
        <v>57</v>
      </c>
      <c r="E33" t="s">
        <v>247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276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276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276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123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123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123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123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123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123</v>
      </c>
      <c r="B43">
        <v>19</v>
      </c>
      <c r="C43">
        <v>57</v>
      </c>
      <c r="D43">
        <f t="shared" si="13"/>
        <v>3</v>
      </c>
      <c r="E43" t="s">
        <v>92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I18"/>
  <sheetViews>
    <sheetView workbookViewId="0">
      <selection activeCell="H17" sqref="H17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</cols>
  <sheetData>
    <row r="2" spans="2:9" x14ac:dyDescent="0.35">
      <c r="B2" s="9" t="s">
        <v>244</v>
      </c>
      <c r="C2" s="9" t="s">
        <v>245</v>
      </c>
      <c r="D2" s="9" t="s">
        <v>248</v>
      </c>
      <c r="E2" s="9" t="s">
        <v>246</v>
      </c>
      <c r="F2" s="9" t="s">
        <v>248</v>
      </c>
      <c r="G2" s="9" t="s">
        <v>258</v>
      </c>
      <c r="H2" s="9" t="s">
        <v>259</v>
      </c>
      <c r="I2" s="9" t="s">
        <v>294</v>
      </c>
    </row>
    <row r="3" spans="2:9" x14ac:dyDescent="0.35">
      <c r="B3" s="6" t="s">
        <v>92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</row>
    <row r="4" spans="2:9" x14ac:dyDescent="0.35">
      <c r="B4" s="6" t="s">
        <v>92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</row>
    <row r="5" spans="2:9" x14ac:dyDescent="0.35">
      <c r="B5" s="64" t="s">
        <v>247</v>
      </c>
      <c r="C5" s="6">
        <v>12</v>
      </c>
      <c r="D5" s="6">
        <v>25.4</v>
      </c>
      <c r="E5" s="6">
        <v>57</v>
      </c>
      <c r="F5" s="6" t="s">
        <v>249</v>
      </c>
      <c r="G5" s="6">
        <v>22400</v>
      </c>
      <c r="H5" s="70">
        <f>0.625*25.4</f>
        <v>15.875</v>
      </c>
      <c r="I5" s="6">
        <v>22400</v>
      </c>
    </row>
    <row r="6" spans="2:9" x14ac:dyDescent="0.35">
      <c r="B6" s="64" t="s">
        <v>247</v>
      </c>
      <c r="C6" s="6">
        <v>18</v>
      </c>
      <c r="D6" s="6">
        <v>25.4</v>
      </c>
      <c r="E6" s="6">
        <v>57</v>
      </c>
      <c r="F6" s="6" t="s">
        <v>249</v>
      </c>
      <c r="G6" s="6">
        <v>22400</v>
      </c>
      <c r="H6" s="70">
        <f>0.625*25.4</f>
        <v>15.875</v>
      </c>
      <c r="I6" s="6">
        <v>22400</v>
      </c>
    </row>
    <row r="7" spans="2:9" x14ac:dyDescent="0.35">
      <c r="B7" s="6" t="s">
        <v>250</v>
      </c>
      <c r="C7" s="6">
        <v>12</v>
      </c>
      <c r="D7" s="6">
        <v>30</v>
      </c>
      <c r="E7" s="6">
        <v>57</v>
      </c>
      <c r="F7" s="6" t="s">
        <v>251</v>
      </c>
      <c r="G7" s="6">
        <v>29000</v>
      </c>
      <c r="H7" s="70">
        <f>0.75*25.4</f>
        <v>19.049999999999997</v>
      </c>
      <c r="I7" s="6">
        <v>29000</v>
      </c>
    </row>
    <row r="8" spans="2:9" x14ac:dyDescent="0.35">
      <c r="B8" s="6" t="s">
        <v>250</v>
      </c>
      <c r="C8" s="6">
        <v>15</v>
      </c>
      <c r="D8" s="6">
        <v>30</v>
      </c>
      <c r="E8" s="6">
        <v>57</v>
      </c>
      <c r="F8" s="6" t="s">
        <v>251</v>
      </c>
      <c r="G8" s="6">
        <v>29000</v>
      </c>
      <c r="H8" s="70">
        <f>0.75*25.4</f>
        <v>19.049999999999997</v>
      </c>
      <c r="I8" s="6">
        <v>29000</v>
      </c>
    </row>
    <row r="9" spans="2:9" x14ac:dyDescent="0.35">
      <c r="B9" s="6" t="s">
        <v>252</v>
      </c>
      <c r="C9" s="6">
        <v>15</v>
      </c>
      <c r="D9" s="6">
        <v>40</v>
      </c>
      <c r="E9" s="6">
        <v>57</v>
      </c>
      <c r="F9" s="6" t="s">
        <v>253</v>
      </c>
      <c r="G9" s="6">
        <v>60000</v>
      </c>
      <c r="H9">
        <v>25.4</v>
      </c>
      <c r="I9" s="6">
        <v>60000</v>
      </c>
    </row>
    <row r="10" spans="2:9" x14ac:dyDescent="0.35">
      <c r="B10" s="6" t="s">
        <v>254</v>
      </c>
      <c r="C10" s="6">
        <v>15</v>
      </c>
      <c r="D10" s="6">
        <v>55</v>
      </c>
      <c r="E10" s="6">
        <v>57</v>
      </c>
      <c r="F10" s="6" t="s">
        <v>255</v>
      </c>
      <c r="G10" s="6">
        <v>95000</v>
      </c>
      <c r="H10">
        <f>1.25*25.4</f>
        <v>31.75</v>
      </c>
      <c r="I10" s="6">
        <v>95000</v>
      </c>
    </row>
    <row r="16" spans="2:9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78</v>
      </c>
      <c r="B1" t="s">
        <v>74</v>
      </c>
      <c r="C1" t="s">
        <v>76</v>
      </c>
      <c r="D1" t="s">
        <v>77</v>
      </c>
      <c r="E1" t="s">
        <v>51</v>
      </c>
    </row>
    <row r="3" spans="1:5" x14ac:dyDescent="0.35">
      <c r="A3" t="s">
        <v>173</v>
      </c>
      <c r="B3" t="s">
        <v>75</v>
      </c>
      <c r="C3">
        <v>5900</v>
      </c>
      <c r="D3" s="25">
        <f>C3*0.1019716213</f>
        <v>601.63256566999996</v>
      </c>
      <c r="E3" t="s">
        <v>44</v>
      </c>
    </row>
    <row r="4" spans="1:5" x14ac:dyDescent="0.35">
      <c r="A4" t="s">
        <v>174</v>
      </c>
      <c r="B4" t="s">
        <v>79</v>
      </c>
      <c r="C4">
        <v>10800</v>
      </c>
      <c r="D4" s="25">
        <f t="shared" ref="D4" si="0">C4*0.1019716213</f>
        <v>1101.29351004</v>
      </c>
      <c r="E4" t="s">
        <v>44</v>
      </c>
    </row>
    <row r="5" spans="1:5" x14ac:dyDescent="0.35">
      <c r="D5" s="25"/>
    </row>
    <row r="6" spans="1:5" x14ac:dyDescent="0.35">
      <c r="A6" t="s">
        <v>173</v>
      </c>
      <c r="B6" t="s">
        <v>75</v>
      </c>
      <c r="C6">
        <v>11250</v>
      </c>
      <c r="D6" s="25">
        <f>C6*0.1019716213</f>
        <v>1147.1807396249999</v>
      </c>
      <c r="E6" t="s">
        <v>98</v>
      </c>
    </row>
    <row r="7" spans="1:5" x14ac:dyDescent="0.35">
      <c r="A7" t="s">
        <v>174</v>
      </c>
      <c r="B7" t="s">
        <v>79</v>
      </c>
      <c r="C7">
        <v>18100</v>
      </c>
      <c r="D7" s="25">
        <f t="shared" ref="D7:D9" si="1">C7*0.1019716213</f>
        <v>1845.6863455299999</v>
      </c>
      <c r="E7" t="s">
        <v>98</v>
      </c>
    </row>
    <row r="8" spans="1:5" x14ac:dyDescent="0.35">
      <c r="A8" t="s">
        <v>175</v>
      </c>
      <c r="B8" t="s">
        <v>80</v>
      </c>
      <c r="C8">
        <v>29200</v>
      </c>
      <c r="D8" s="25">
        <f t="shared" si="1"/>
        <v>2977.5713419599997</v>
      </c>
      <c r="E8" t="s">
        <v>98</v>
      </c>
    </row>
    <row r="9" spans="1:5" x14ac:dyDescent="0.35">
      <c r="A9" t="s">
        <v>176</v>
      </c>
      <c r="B9" t="s">
        <v>177</v>
      </c>
      <c r="C9">
        <v>32800</v>
      </c>
      <c r="D9" s="25">
        <f t="shared" si="1"/>
        <v>3344.6691786399997</v>
      </c>
      <c r="E9" t="s">
        <v>98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Lath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2025-08-21T12:10:49Z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