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69" documentId="13_ncr:1_{DBA201A5-D078-4ADB-A563-7B8EA9522FCD}" xr6:coauthVersionLast="47" xr6:coauthVersionMax="47" xr10:uidLastSave="{8736C662-090F-48E1-BDD5-D81EE4652817}"/>
  <bookViews>
    <workbookView xWindow="8490" yWindow="194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7" i="9" l="1"/>
  <c r="B5" i="9"/>
  <c r="B4" i="9"/>
  <c r="B10"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<sst xmlns="http://schemas.openxmlformats.org/spreadsheetml/2006/main" count="2504" uniqueCount="650">
  <si>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</si>
  <si>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</si>
  <si>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</si>
  <si>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</si>
  <si>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</si>
  <si>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</si>
  <si>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</si>
  <si>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</si>
  <si>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</si>
  <si>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</si>
  <si>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</si>
  <si>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</si>
  <si>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</si>
  <si>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</si>
  <si>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</si>
  <si>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</si>
  <si>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</si>
  <si>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</si>
  <si>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</si>
  <si>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</si>
  <si>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</si>
  <si>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</si>
  <si>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</si>
  <si>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</si>
  <si>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</si>
  <si>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</si>
  <si>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</si>
  <si>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</si>
  <si>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</si>
  <si>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</si>
  <si>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</si>
  <si>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</si>
  <si>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</si>
  <si>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</si>
  <si>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</si>
  <si>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</si>
  <si>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</si>
  <si>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</si>
  <si>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</si>
  <si>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</si>
  <si>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</si>
  <si>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</si>
  <si>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</si>
  <si>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</si>
  <si>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</si>
  <si>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</si>
  <si>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</si>
  <si>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</si>
  <si>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</si>
  <si>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</si>
  <si>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</si>
  <si>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</si>
  <si>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</si>
  <si>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</si>
  <si>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</si>
  <si>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</si>
  <si>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</si>
  <si>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</si>
  <si>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</si>
  <si>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</si>
  <si>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</si>
  <si>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</si>
  <si>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</si>
  <si>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</si>
  <si>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</si>
  <si>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</si>
  <si>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</si>
  <si>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</si>
  <si>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</si>
  <si>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</si>
  <si>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</si>
  <si>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</si>
  <si>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</si>
  <si>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</si>
  <si>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</si>
  <si>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</si>
  <si>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</si>
  <si>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</si>
  <si>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</si>
  <si>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</si>
  <si>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</si>
  <si>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</si>
  <si>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</si>
  <si>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</si>
  <si>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</si>
  <si>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</si>
  <si>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</si>
  <si>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</si>
  <si>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</si>
  <si>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</si>
  <si>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</si>
  <si>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</si>
  <si>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</si>
  <si>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</si>
  <si>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</si>
  <si>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</si>
  <si>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</si>
  <si>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</si>
  <si>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</si>
  <si>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</si>
  <si>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</si>
  <si>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</si>
  <si>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</si>
  <si>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</si>
  <si>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</si>
  <si>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</si>
  <si>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</si>
  <si>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</si>
  <si>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</si>
  <si>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</si>
  <si>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</si>
  <si>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</si>
  <si>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</si>
  <si>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</si>
  <si>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</si>
  <si>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</si>
  <si>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</si>
  <si>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</si>
  <si>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</si>
  <si>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</si>
  <si>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</si>
  <si>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</si>
  <si>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</si>
  <si>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</si>
  <si>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</si>
  <si>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</si>
  <si>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</si>
  <si>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</si>
  <si>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</si>
  <si>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</si>
  <si>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</si>
  <si>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</si>
  <si>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</si>
  <si>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</si>
  <si>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</si>
  <si>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</si>
  <si>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</si>
  <si>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</si>
  <si>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</si>
  <si>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</si>
  <si>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</si>
  <si>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</si>
  <si>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</si>
  <si>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</si>
  <si>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</si>
  <si>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</si>
  <si>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</si>
  <si>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</si>
  <si>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</si>
  <si>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</si>
  <si>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</si>
  <si>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</si>
  <si>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</si>
  <si>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</si>
  <si>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</si>
  <si>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</si>
  <si>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</si>
  <si>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</si>
  <si>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</si>
  <si>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</si>
  <si>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</si>
  <si>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</si>
  <si>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</si>
  <si>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</si>
  <si>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</si>
  <si>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</si>
  <si>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</si>
  <si>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</si>
  <si>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</si>
  <si>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</si>
  <si>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</si>
  <si>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</si>
  <si>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</si>
  <si>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</si>
  <si>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</si>
  <si>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</si>
  <si>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</si>
  <si>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</si>
  <si>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</si>
  <si>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</si>
  <si>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</si>
  <si>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</si>
  <si>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</si>
  <si>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</si>
  <si>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</si>
  <si>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</si>
  <si>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</si>
  <si>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</si>
  <si>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</si>
  <si>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</si>
  <si>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</si>
  <si>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</si>
  <si>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</si>
  <si>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</si>
  <si>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</si>
  <si>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</si>
  <si>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</si>
  <si>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</si>
  <si>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</si>
  <si>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</si>
  <si>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</si>
  <si>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</si>
  <si>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</si>
  <si>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</si>
  <si>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</si>
  <si>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</si>
  <si>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</si>
  <si>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</si>
  <si>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</si>
  <si>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</si>
  <si>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</si>
  <si>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</si>
  <si>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</si>
  <si>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</si>
  <si>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</si>
  <si>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</si>
  <si>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</si>
  <si>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</si>
  <si>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</si>
  <si>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</si>
  <si>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</si>
  <si>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</si>
  <si>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</si>
  <si>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</si>
  <si>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</si>
  <si>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</si>
  <si>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</si>
  <si>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</si>
  <si>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</si>
  <si>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</si>
  <si>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</si>
  <si>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</si>
  <si>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</si>
  <si>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</si>
  <si>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</si>
  <si>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</si>
  <si>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</si>
  <si>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</si>
  <si>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</si>
  <si>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</si>
  <si>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</si>
  <si>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</si>
  <si>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</si>
  <si>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</si>
  <si>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</si>
  <si>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</si>
  <si>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</si>
  <si>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</si>
  <si>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</si>
  <si>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</si>
  <si>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</si>
  <si>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</si>
  <si>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</si>
  <si>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</si>
  <si>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</si>
  <si>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</si>
  <si>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</si>
  <si>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</si>
  <si>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</si>
  <si>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</si>
  <si>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</si>
  <si>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</si>
  <si>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</si>
  <si>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</si>
  <si>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</si>
  <si>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</si>
  <si>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</si>
  <si>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</si>
  <si>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</si>
  <si>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</si>
  <si>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</si>
  <si>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</si>
  <si>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</si>
  <si>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</si>
  <si>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</si>
  <si>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</si>
  <si>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</si>
  <si>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</si>
  <si>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</si>
  <si>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</si>
  <si>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</si>
  <si>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</si>
  <si>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</si>
  <si>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</si>
  <si>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</si>
  <si>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</si>
  <si>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</si>
  <si>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</si>
  <si>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</si>
  <si>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</si>
  <si>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</si>
  <si>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</si>
  <si>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</si>
  <si>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</si>
  <si>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</si>
  <si>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</si>
  <si>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</si>
  <si>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</si>
  <si>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</si>
  <si>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</si>
  <si>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</si>
  <si>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</si>
  <si>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</si>
  <si>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</si>
  <si>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</si>
  <si>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</si>
  <si>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</si>
  <si>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</si>
  <si>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</si>
  <si>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</si>
  <si>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</si>
  <si>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</si>
  <si>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</si>
  <si>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</si>
  <si>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</si>
  <si>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</si>
  <si>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</si>
  <si>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</si>
  <si>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</si>
  <si>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</si>
  <si>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</si>
  <si>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</si>
  <si>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</si>
  <si>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</si>
  <si>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</si>
  <si>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</si>
  <si>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</si>
  <si>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</si>
  <si>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</si>
  <si>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</si>
  <si>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</si>
  <si>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</si>
  <si>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</si>
  <si>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</si>
  <si>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</si>
  <si>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</si>
  <si>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</si>
  <si>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</si>
  <si>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</si>
  <si>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</si>
  <si>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</si>
  <si>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</si>
  <si>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</si>
  <si>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</si>
  <si>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</si>
  <si>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</si>
  <si>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</si>
  <si>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</si>
  <si>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</si>
  <si>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</si>
  <si>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</si>
  <si>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</si>
  <si>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</si>
  <si>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</si>
  <si>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</si>
  <si>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</si>
  <si>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</si>
  <si>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</si>
  <si>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</si>
  <si>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</si>
  <si>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</si>
  <si>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</si>
  <si>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</si>
  <si>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</si>
  <si>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</si>
  <si>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</si>
  <si>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</si>
  <si>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</si>
  <si>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</si>
  <si>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</si>
  <si>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</si>
  <si>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</si>
  <si>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</si>
  <si>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</si>
  <si>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</si>
  <si>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</si>
  <si>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</si>
  <si>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</si>
  <si>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</si>
  <si>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</si>
  <si>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</si>
  <si>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</si>
  <si>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</si>
  <si>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</si>
  <si>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</si>
  <si>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</si>
  <si>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</si>
  <si>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</si>
  <si>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</si>
  <si>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</si>
  <si>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</si>
  <si>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</si>
  <si>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</si>
  <si>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</si>
  <si>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</si>
  <si>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</si>
  <si>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</si>
  <si>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</si>
  <si>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</si>
  <si>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</si>
  <si>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</si>
  <si>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</si>
  <si>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</si>
  <si>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</si>
  <si>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</si>
  <si>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</si>
  <si>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</si>
  <si>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</si>
  <si>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</si>
  <si>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</si>
  <si>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</si>
  <si>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</si>
  <si>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</si>
  <si>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</si>
  <si>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</si>
  <si>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</si>
  <si>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</si>
  <si>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</si>
  <si>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</si>
  <si>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</si>
  <si>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</si>
  <si>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</si>
  <si>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</si>
  <si>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</si>
  <si>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</si>
  <si>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</si>
  <si>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</si>
  <si>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</si>
  <si>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</si>
  <si>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</si>
  <si>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</si>
  <si>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</si>
  <si>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</si>
  <si>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</si>
  <si>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</si>
  <si>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</si>
  <si>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</si>
  <si>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</si>
  <si>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</si>
  <si>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</si>
  <si>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</si>
  <si>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</si>
  <si>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</si>
  <si>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</si>
  <si>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</si>
  <si>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</si>
  <si>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</si>
  <si>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</si>
  <si>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</si>
  <si>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</si>
  <si>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</si>
  <si>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</si>
  <si>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</si>
  <si>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</si>
  <si>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</si>
  <si>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</si>
  <si>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</si>
  <si>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</si>
  <si>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</si>
  <si>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</si>
  <si>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</si>
  <si>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</si>
  <si>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</si>
  <si>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</si>
  <si>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</si>
  <si>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</si>
  <si>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</si>
  <si>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</si>
  <si>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</si>
  <si>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</si>
  <si>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</si>
  <si>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</si>
  <si>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</si>
  <si>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</si>
  <si>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</si>
  <si>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</si>
  <si>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</si>
  <si>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</si>
  <si>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</si>
  <si>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</si>
  <si>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</si>
  <si>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</si>
  <si>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</si>
  <si>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</si>
  <si>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</si>
  <si>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</si>
  <si>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</si>
  <si>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</si>
  <si>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</si>
  <si>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</si>
  <si>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</si>
  <si>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</si>
  <si>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</si>
  <si>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</si>
  <si>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</si>
  <si>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</si>
  <si>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</si>
  <si>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</si>
  <si>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</si>
  <si>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</si>
  <si>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</si>
  <si>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</si>
  <si>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</si>
  <si>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</si>
  <si>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</si>
  <si>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</si>
  <si>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</si>
  <si>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</si>
  <si>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</si>
  <si>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</si>
  <si>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</si>
  <si>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</si>
  <si>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</si>
  <si>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</si>
  <si>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</si>
  <si>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</si>
  <si>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</si>
  <si>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</si>
  <si>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</si>
  <si>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</si>
  <si>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</si>
  <si>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</si>
  <si>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</si>
  <si>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</si>
  <si>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</si>
  <si>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</si>
  <si>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</si>
  <si>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</si>
  <si>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</si>
  <si>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</si>
  <si>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</si>
  <si>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</si>
  <si>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</si>
  <si>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</si>
  <si>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</si>
  <si>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</si>
  <si>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</si>
  <si>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</si>
  <si>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</si>
  <si>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</si>
  <si>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</si>
  <si>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</si>
  <si>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</si>
  <si>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</si>
  <si>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</si>
  <si>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</si>
  <si>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</si>
  <si>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</si>
  <si>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</si>
  <si>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</si>
  <si>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</si>
  <si>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</si>
  <si>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</si>
  <si>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</si>
  <si>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</si>
  <si>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</si>
  <si>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</si>
  <si>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</si>
  <si>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</si>
  <si>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</si>
  <si>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</si>
  <si>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</si>
  <si>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</si>
  <si>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</si>
  <si>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</si>
  <si>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</si>
  <si>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</si>
  <si>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</si>
  <si>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</si>
  <si>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</si>
  <si>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</si>
  <si>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</si>
  <si>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</si>
  <si>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</si>
  <si>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</si>
  <si>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</si>
  <si>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</si>
  <si>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</si>
  <si>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</si>
  <si>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</si>
  <si>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</si>
  <si>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</si>
  <si>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</si>
  <si>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</si>
  <si>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</si>
  <si>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</si>
  <si>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</si>
  <si>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</si>
  <si>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</si>
  <si>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</si>
  <si>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</si>
  <si>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</si>
  <si>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</si>
  <si>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</si>
  <si>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</si>
  <si>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</si>
  <si>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</si>
  <si>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</si>
  <si>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</si>
  <si>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</si>
  <si>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</si>
  <si>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</si>
  <si>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</si>
  <si>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</si>
  <si>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</si>
  <si>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</si>
  <si>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</si>
  <si>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</si>
  <si>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</si>
  <si>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</si>
  <si>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</si>
  <si>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</si>
  <si>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</si>
  <si>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</si>
  <si>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</si>
  <si>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</si>
  <si>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</si>
  <si>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</si>
  <si>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</si>
  <si>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</si>
  <si>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</si>
  <si>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</si>
  <si>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</si>
  <si>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</si>
  <si>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</si>
  <si>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</si>
  <si>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</si>
  <si>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</si>
  <si>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</si>
  <si>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</si>
  <si>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</si>
  <si>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</si>
  <si>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</si>
  <si>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</si>
  <si>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</si>
  <si>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</si>
  <si>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</si>
  <si>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</si>
  <si>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</si>
  <si>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</si>
  <si>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</si>
  <si>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</si>
  <si>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</si>
  <si>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</si>
  <si>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</si>
  <si>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</si>
  <si>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</si>
  <si>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</si>
  <si>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</si>
  <si>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Attchement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</si>
</sst>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1">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0" borderId="0" xfId="0" applyAlignment="1">
      <alignment horizontal="center"/>
    </xf>
    <xf numFmtId="0" fontId="0" fillId="6" borderId="1" xfId="0" applyFill="1" applyBorder="1" applyAlignment="1">
      <alignment horizontal="center"/>
    </xf>
    <xf numFmtId="0" fontId="0" fillId="6" borderId="2" xfId="0" applyFill="1" applyBorder="1"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623</v>
      </c>
    </row>
    <row r="3" spans="2:2" x14ac:dyDescent="0.35">
      <c r="B3" t="s">
        <v>624</v>
      </c>
    </row>
    <row r="4" spans="2:2" x14ac:dyDescent="0.35">
      <c r="B4" t="s">
        <v>625</v>
      </c>
    </row>
    <row r="5" spans="2:2" x14ac:dyDescent="0.35">
      <c r="B5" t="s">
        <v>626</v>
      </c>
    </row>
    <row r="6" spans="2:2" x14ac:dyDescent="0.35">
      <c r="B6" t="s">
        <v>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tabSelected="1" zoomScale="85" zoomScaleNormal="85" workbookViewId="0">
      <pane ySplit="1" topLeftCell="A5" activePane="bottomLeft" state="frozen"/>
      <selection pane="bottomLeft" activeCell="G22" sqref="G22"/>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649</v>
      </c>
      <c r="G1" s="37" t="s">
        <v>8</v>
      </c>
      <c r="H1" s="38" t="s">
        <v>9</v>
      </c>
      <c r="I1" s="42" t="s">
        <v>10</v>
      </c>
      <c r="J1" s="50" t="s">
        <v>11</v>
      </c>
      <c r="K1" s="84" t="s">
        <v>12</v>
      </c>
      <c r="L1" s="50" t="s">
        <v>13</v>
      </c>
      <c r="M1" s="50" t="s">
        <v>14</v>
      </c>
      <c r="N1" s="6" t="s">
        <v>15</v>
      </c>
      <c r="O1" s="6" t="s">
        <v>16</v>
      </c>
      <c r="P1" s="55" t="s">
        <v>17</v>
      </c>
      <c r="Q1" s="56" t="s">
        <v>18</v>
      </c>
      <c r="R1" s="10" t="s">
        <v>598</v>
      </c>
      <c r="S1" s="1" t="s">
        <v>64</v>
      </c>
      <c r="T1" s="1" t="s">
        <v>632</v>
      </c>
    </row>
    <row r="2" spans="1:20" ht="40" customHeight="1" x14ac:dyDescent="0.35">
      <c r="A2" s="33" t="s">
        <v>19</v>
      </c>
      <c r="B2" s="5">
        <v>9.3000000000000007</v>
      </c>
      <c r="C2" s="5"/>
      <c r="D2" s="5">
        <v>75</v>
      </c>
      <c r="E2" s="5">
        <v>80</v>
      </c>
      <c r="F2" s="5">
        <v>72</v>
      </c>
      <c r="G2" s="5">
        <v>17</v>
      </c>
      <c r="H2" s="34">
        <v>10</v>
      </c>
      <c r="I2" s="5">
        <v>4600</v>
      </c>
      <c r="J2" s="48">
        <v>100</v>
      </c>
      <c r="K2" s="48"/>
      <c r="L2" s="48">
        <v>0</v>
      </c>
      <c r="N2" s="6" t="s">
        <v>20</v>
      </c>
      <c r="O2" s="6" t="s">
        <v>21</v>
      </c>
      <c r="P2" s="6" t="s">
        <v>22</v>
      </c>
      <c r="Q2" s="57" t="s">
        <v>23</v>
      </c>
      <c r="R2" s="6" t="s">
        <v>25</v>
      </c>
      <c r="S2" s="141" t="s">
        <v>560</v>
      </c>
      <c r="T2" s="6" t="s">
        <v>25</v>
      </c>
    </row>
    <row r="3" spans="1:20" ht="40" customHeight="1" x14ac:dyDescent="0.35">
      <c r="A3" s="39" t="s">
        <v>24</v>
      </c>
      <c r="B3" s="21">
        <v>9.3000000000000007</v>
      </c>
      <c r="C3" s="21"/>
      <c r="D3" s="21">
        <v>75</v>
      </c>
      <c r="E3" s="21">
        <v>80</v>
      </c>
      <c r="F3" s="21">
        <v>72</v>
      </c>
      <c r="G3" s="21">
        <v>17</v>
      </c>
      <c r="H3" s="40">
        <v>15</v>
      </c>
      <c r="I3" s="21">
        <v>6200</v>
      </c>
      <c r="J3" s="49">
        <v>100</v>
      </c>
      <c r="K3" s="49"/>
      <c r="L3" s="49">
        <v>0</v>
      </c>
      <c r="N3" s="6" t="s">
        <v>25</v>
      </c>
      <c r="O3" s="6" t="s">
        <v>21</v>
      </c>
      <c r="P3" s="6" t="s">
        <v>22</v>
      </c>
      <c r="Q3" s="57" t="s">
        <v>23</v>
      </c>
      <c r="R3" s="6" t="s">
        <v>25</v>
      </c>
      <c r="S3" s="141" t="s">
        <v>560</v>
      </c>
      <c r="T3" s="6" t="s">
        <v>25</v>
      </c>
    </row>
    <row r="4" spans="1:20" ht="40" customHeight="1" x14ac:dyDescent="0.35">
      <c r="A4" s="33" t="s">
        <v>26</v>
      </c>
      <c r="B4" s="5">
        <v>12.1</v>
      </c>
      <c r="C4" s="5"/>
      <c r="D4" s="5">
        <v>75</v>
      </c>
      <c r="E4" s="5">
        <v>80</v>
      </c>
      <c r="F4" s="5">
        <v>72</v>
      </c>
      <c r="G4" s="5">
        <v>17</v>
      </c>
      <c r="H4" s="34">
        <v>10</v>
      </c>
      <c r="I4" s="5">
        <v>4600</v>
      </c>
      <c r="J4" s="48">
        <v>100</v>
      </c>
      <c r="K4" s="48"/>
      <c r="L4" s="48">
        <v>0</v>
      </c>
      <c r="N4" s="6" t="s">
        <v>20</v>
      </c>
      <c r="O4" s="6" t="s">
        <v>21</v>
      </c>
      <c r="P4" s="6" t="s">
        <v>22</v>
      </c>
      <c r="Q4" s="57" t="s">
        <v>23</v>
      </c>
      <c r="R4" s="6" t="s">
        <v>25</v>
      </c>
      <c r="S4" s="141" t="s">
        <v>560</v>
      </c>
      <c r="T4" s="6" t="s">
        <v>25</v>
      </c>
    </row>
    <row r="5" spans="1:20" ht="40" customHeight="1" x14ac:dyDescent="0.35">
      <c r="A5" s="39" t="s">
        <v>27</v>
      </c>
      <c r="B5" s="21">
        <v>12.1</v>
      </c>
      <c r="C5" s="21"/>
      <c r="D5" s="21">
        <v>73</v>
      </c>
      <c r="E5" s="21">
        <v>80</v>
      </c>
      <c r="F5" s="21">
        <v>72</v>
      </c>
      <c r="G5" s="21">
        <v>17</v>
      </c>
      <c r="H5" s="40">
        <v>15</v>
      </c>
      <c r="I5" s="21">
        <v>10000</v>
      </c>
      <c r="J5" s="49">
        <v>100</v>
      </c>
      <c r="K5" s="49"/>
      <c r="L5" s="49">
        <v>0</v>
      </c>
      <c r="N5" s="6" t="s">
        <v>25</v>
      </c>
      <c r="O5" s="6" t="s">
        <v>21</v>
      </c>
      <c r="P5" s="6" t="s">
        <v>22</v>
      </c>
      <c r="Q5" s="57" t="s">
        <v>23</v>
      </c>
      <c r="R5" s="6" t="s">
        <v>25</v>
      </c>
      <c r="S5" s="141" t="s">
        <v>560</v>
      </c>
      <c r="T5" s="6" t="s">
        <v>25</v>
      </c>
    </row>
    <row r="6" spans="1:20" ht="40" customHeight="1" x14ac:dyDescent="0.35">
      <c r="A6" s="33" t="s">
        <v>28</v>
      </c>
      <c r="B6" s="4">
        <v>16</v>
      </c>
      <c r="C6" s="4"/>
      <c r="D6" s="5">
        <v>73</v>
      </c>
      <c r="E6" s="5">
        <v>80</v>
      </c>
      <c r="F6" s="5">
        <v>72</v>
      </c>
      <c r="G6" s="4">
        <v>17</v>
      </c>
      <c r="H6" s="34">
        <v>10</v>
      </c>
      <c r="I6" s="5">
        <v>4600</v>
      </c>
      <c r="J6" s="48">
        <v>100</v>
      </c>
      <c r="K6" s="48"/>
      <c r="L6" s="48">
        <v>0</v>
      </c>
      <c r="N6" s="6" t="s">
        <v>20</v>
      </c>
      <c r="O6" s="6" t="s">
        <v>21</v>
      </c>
      <c r="P6" s="6" t="s">
        <v>22</v>
      </c>
      <c r="Q6" s="57" t="s">
        <v>23</v>
      </c>
      <c r="R6" s="6" t="s">
        <v>25</v>
      </c>
      <c r="S6" s="141" t="s">
        <v>560</v>
      </c>
      <c r="T6" s="6" t="s">
        <v>25</v>
      </c>
    </row>
    <row r="7" spans="1:20" ht="40" customHeight="1" x14ac:dyDescent="0.35">
      <c r="A7" s="39" t="s">
        <v>29</v>
      </c>
      <c r="B7" s="22">
        <v>16</v>
      </c>
      <c r="C7" s="22"/>
      <c r="D7" s="21">
        <v>73</v>
      </c>
      <c r="E7" s="21">
        <v>80</v>
      </c>
      <c r="F7" s="21">
        <v>72</v>
      </c>
      <c r="G7" s="22">
        <v>17</v>
      </c>
      <c r="H7" s="40">
        <v>15</v>
      </c>
      <c r="I7" s="21">
        <v>10000</v>
      </c>
      <c r="J7" s="49">
        <v>100</v>
      </c>
      <c r="K7" s="49"/>
      <c r="L7" s="49">
        <v>0</v>
      </c>
      <c r="N7" s="6" t="s">
        <v>25</v>
      </c>
      <c r="O7" s="6" t="s">
        <v>21</v>
      </c>
      <c r="P7" s="6" t="s">
        <v>22</v>
      </c>
      <c r="Q7" s="57" t="s">
        <v>23</v>
      </c>
      <c r="R7" s="6" t="s">
        <v>25</v>
      </c>
      <c r="S7" s="141" t="s">
        <v>560</v>
      </c>
      <c r="T7" s="6" t="s">
        <v>25</v>
      </c>
    </row>
    <row r="8" spans="1:20" ht="40" customHeight="1" x14ac:dyDescent="0.35">
      <c r="A8" s="33" t="s">
        <v>30</v>
      </c>
      <c r="B8" s="5">
        <v>8.3000000000000007</v>
      </c>
      <c r="C8" s="5"/>
      <c r="D8" s="5">
        <v>72</v>
      </c>
      <c r="E8" s="5">
        <v>80</v>
      </c>
      <c r="F8" s="5">
        <v>72</v>
      </c>
      <c r="G8" s="5">
        <v>17</v>
      </c>
      <c r="H8" s="34">
        <v>10</v>
      </c>
      <c r="I8" s="5">
        <v>4000</v>
      </c>
      <c r="J8" s="48">
        <v>100</v>
      </c>
      <c r="K8" s="48"/>
      <c r="L8" s="48">
        <v>30</v>
      </c>
      <c r="N8" s="6" t="s">
        <v>20</v>
      </c>
      <c r="O8" s="6" t="s">
        <v>21</v>
      </c>
      <c r="P8" s="6" t="s">
        <v>22</v>
      </c>
      <c r="Q8" s="57" t="s">
        <v>23</v>
      </c>
      <c r="R8" s="6" t="s">
        <v>25</v>
      </c>
      <c r="S8" s="141" t="s">
        <v>560</v>
      </c>
      <c r="T8" s="6" t="s">
        <v>25</v>
      </c>
    </row>
    <row r="9" spans="1:20" ht="40" customHeight="1" x14ac:dyDescent="0.35">
      <c r="A9" s="39" t="s">
        <v>31</v>
      </c>
      <c r="B9" s="21">
        <v>8.3000000000000007</v>
      </c>
      <c r="C9" s="21"/>
      <c r="D9" s="21">
        <v>72</v>
      </c>
      <c r="E9" s="21">
        <v>80</v>
      </c>
      <c r="F9" s="21">
        <v>72</v>
      </c>
      <c r="G9" s="21">
        <v>17</v>
      </c>
      <c r="H9" s="40">
        <v>15</v>
      </c>
      <c r="I9" s="21">
        <v>6200</v>
      </c>
      <c r="J9" s="49">
        <v>100</v>
      </c>
      <c r="K9" s="49"/>
      <c r="L9" s="49">
        <v>30</v>
      </c>
      <c r="N9" s="6" t="s">
        <v>25</v>
      </c>
      <c r="O9" s="6" t="s">
        <v>21</v>
      </c>
      <c r="P9" s="6" t="s">
        <v>22</v>
      </c>
      <c r="Q9" s="57" t="s">
        <v>23</v>
      </c>
      <c r="R9" s="6" t="s">
        <v>25</v>
      </c>
      <c r="S9" s="141" t="s">
        <v>560</v>
      </c>
      <c r="T9" s="6" t="s">
        <v>25</v>
      </c>
    </row>
    <row r="10" spans="1:20" ht="40" customHeight="1" x14ac:dyDescent="0.35">
      <c r="A10" s="33" t="s">
        <v>32</v>
      </c>
      <c r="B10" s="5">
        <v>10.5</v>
      </c>
      <c r="C10" s="5"/>
      <c r="D10" s="5">
        <v>72</v>
      </c>
      <c r="E10" s="5">
        <v>80</v>
      </c>
      <c r="F10" s="5">
        <v>72</v>
      </c>
      <c r="G10" s="5">
        <v>17</v>
      </c>
      <c r="H10" s="34">
        <v>10</v>
      </c>
      <c r="I10" s="5">
        <v>4000</v>
      </c>
      <c r="J10" s="48">
        <v>100</v>
      </c>
      <c r="K10" s="48"/>
      <c r="L10" s="48">
        <v>30</v>
      </c>
      <c r="N10" s="6" t="s">
        <v>20</v>
      </c>
      <c r="O10" s="6" t="s">
        <v>21</v>
      </c>
      <c r="P10" s="6" t="s">
        <v>22</v>
      </c>
      <c r="Q10" s="57" t="s">
        <v>23</v>
      </c>
      <c r="R10" s="6" t="s">
        <v>25</v>
      </c>
      <c r="S10" s="141" t="s">
        <v>560</v>
      </c>
      <c r="T10" s="6" t="s">
        <v>25</v>
      </c>
    </row>
    <row r="11" spans="1:20" ht="40" customHeight="1" x14ac:dyDescent="0.35">
      <c r="A11" s="39" t="s">
        <v>33</v>
      </c>
      <c r="B11" s="21">
        <v>10.5</v>
      </c>
      <c r="C11" s="21"/>
      <c r="D11" s="21">
        <v>72</v>
      </c>
      <c r="E11" s="21">
        <v>80</v>
      </c>
      <c r="F11" s="21">
        <v>72</v>
      </c>
      <c r="G11" s="21">
        <v>17</v>
      </c>
      <c r="H11" s="40">
        <v>15</v>
      </c>
      <c r="I11" s="21">
        <v>8200</v>
      </c>
      <c r="J11" s="49">
        <v>100</v>
      </c>
      <c r="K11" s="49"/>
      <c r="L11" s="49">
        <v>30</v>
      </c>
      <c r="N11" s="6" t="s">
        <v>25</v>
      </c>
      <c r="O11" s="6" t="s">
        <v>21</v>
      </c>
      <c r="P11" s="6" t="s">
        <v>22</v>
      </c>
      <c r="Q11" s="57" t="s">
        <v>23</v>
      </c>
      <c r="R11" s="6" t="s">
        <v>25</v>
      </c>
      <c r="S11" s="141" t="s">
        <v>560</v>
      </c>
      <c r="T11" s="6" t="s">
        <v>25</v>
      </c>
    </row>
    <row r="12" spans="1:20" ht="40" customHeight="1" x14ac:dyDescent="0.35">
      <c r="A12" s="33" t="s">
        <v>34</v>
      </c>
      <c r="B12" s="5">
        <v>14</v>
      </c>
      <c r="C12" s="5"/>
      <c r="D12" s="5">
        <v>72</v>
      </c>
      <c r="E12" s="5">
        <v>80</v>
      </c>
      <c r="F12" s="5">
        <v>72</v>
      </c>
      <c r="G12" s="5">
        <v>17</v>
      </c>
      <c r="H12" s="34">
        <v>10</v>
      </c>
      <c r="I12" s="5">
        <v>4000</v>
      </c>
      <c r="J12" s="48">
        <v>100</v>
      </c>
      <c r="K12" s="48"/>
      <c r="L12" s="48">
        <v>30</v>
      </c>
      <c r="N12" s="6" t="s">
        <v>20</v>
      </c>
      <c r="O12" s="6" t="s">
        <v>21</v>
      </c>
      <c r="P12" s="6" t="s">
        <v>22</v>
      </c>
      <c r="Q12" s="57" t="s">
        <v>23</v>
      </c>
      <c r="R12" s="6" t="s">
        <v>25</v>
      </c>
      <c r="S12" s="141" t="s">
        <v>560</v>
      </c>
      <c r="T12" s="6" t="s">
        <v>25</v>
      </c>
    </row>
    <row r="13" spans="1:20" ht="40" customHeight="1" x14ac:dyDescent="0.35">
      <c r="A13" s="39" t="s">
        <v>35</v>
      </c>
      <c r="B13" s="21">
        <v>14</v>
      </c>
      <c r="C13" s="21"/>
      <c r="D13" s="21">
        <v>72</v>
      </c>
      <c r="E13" s="21">
        <v>80</v>
      </c>
      <c r="F13" s="21">
        <v>72</v>
      </c>
      <c r="G13" s="21">
        <v>17</v>
      </c>
      <c r="H13" s="40">
        <v>15</v>
      </c>
      <c r="I13" s="21">
        <v>9000</v>
      </c>
      <c r="J13" s="49">
        <v>100</v>
      </c>
      <c r="K13" s="49"/>
      <c r="L13" s="49">
        <v>30</v>
      </c>
      <c r="N13" s="6" t="s">
        <v>25</v>
      </c>
      <c r="O13" s="6" t="s">
        <v>21</v>
      </c>
      <c r="P13" s="6" t="s">
        <v>22</v>
      </c>
      <c r="Q13" s="57" t="s">
        <v>23</v>
      </c>
      <c r="R13" s="6" t="s">
        <v>25</v>
      </c>
      <c r="S13" s="141" t="s">
        <v>560</v>
      </c>
      <c r="T13" s="6" t="s">
        <v>25</v>
      </c>
    </row>
    <row r="14" spans="1:20" ht="40" customHeight="1" x14ac:dyDescent="0.35">
      <c r="A14" s="33" t="s">
        <v>36</v>
      </c>
      <c r="B14" s="5">
        <v>7.5</v>
      </c>
      <c r="C14" s="5"/>
      <c r="D14" s="5">
        <v>72</v>
      </c>
      <c r="E14" s="5">
        <v>80</v>
      </c>
      <c r="F14" s="5">
        <v>72</v>
      </c>
      <c r="G14" s="5">
        <v>17</v>
      </c>
      <c r="H14" s="34">
        <v>10</v>
      </c>
      <c r="I14" s="5">
        <v>4000</v>
      </c>
      <c r="J14" s="48">
        <v>100</v>
      </c>
      <c r="K14" s="48"/>
      <c r="L14" s="48">
        <v>25</v>
      </c>
      <c r="N14" s="6" t="s">
        <v>20</v>
      </c>
      <c r="O14" s="6" t="s">
        <v>21</v>
      </c>
      <c r="P14" s="6" t="s">
        <v>22</v>
      </c>
      <c r="Q14" s="57" t="s">
        <v>23</v>
      </c>
      <c r="R14" s="6" t="s">
        <v>25</v>
      </c>
      <c r="S14" s="141" t="s">
        <v>560</v>
      </c>
      <c r="T14" s="6" t="s">
        <v>25</v>
      </c>
    </row>
    <row r="15" spans="1:20" ht="40" customHeight="1" x14ac:dyDescent="0.35">
      <c r="A15" s="39" t="s">
        <v>37</v>
      </c>
      <c r="B15" s="21">
        <v>7.5</v>
      </c>
      <c r="C15" s="21"/>
      <c r="D15" s="21">
        <v>72</v>
      </c>
      <c r="E15" s="21">
        <v>80</v>
      </c>
      <c r="F15" s="21">
        <v>72</v>
      </c>
      <c r="G15" s="21">
        <v>17</v>
      </c>
      <c r="H15" s="40">
        <v>15</v>
      </c>
      <c r="I15" s="21">
        <v>6100</v>
      </c>
      <c r="J15" s="49">
        <v>100</v>
      </c>
      <c r="K15" s="49"/>
      <c r="L15" s="49">
        <v>25</v>
      </c>
      <c r="N15" s="6" t="s">
        <v>25</v>
      </c>
      <c r="O15" s="6" t="s">
        <v>21</v>
      </c>
      <c r="P15" s="6" t="s">
        <v>22</v>
      </c>
      <c r="Q15" s="57" t="s">
        <v>23</v>
      </c>
      <c r="R15" s="6" t="s">
        <v>25</v>
      </c>
      <c r="S15" s="141" t="s">
        <v>560</v>
      </c>
      <c r="T15" s="6" t="s">
        <v>25</v>
      </c>
    </row>
    <row r="16" spans="1:20" ht="40" customHeight="1" x14ac:dyDescent="0.35">
      <c r="A16" s="33" t="s">
        <v>38</v>
      </c>
      <c r="B16" s="5">
        <v>9.6999999999999993</v>
      </c>
      <c r="C16" s="5"/>
      <c r="D16" s="5">
        <v>72</v>
      </c>
      <c r="E16" s="5">
        <v>80</v>
      </c>
      <c r="F16" s="5">
        <v>72</v>
      </c>
      <c r="G16" s="5">
        <v>17</v>
      </c>
      <c r="H16" s="34">
        <v>10</v>
      </c>
      <c r="I16" s="5">
        <v>4000</v>
      </c>
      <c r="J16" s="48">
        <v>100</v>
      </c>
      <c r="K16" s="48"/>
      <c r="L16" s="48">
        <v>25</v>
      </c>
      <c r="N16" s="6" t="s">
        <v>20</v>
      </c>
      <c r="O16" s="6" t="s">
        <v>21</v>
      </c>
      <c r="P16" s="6" t="s">
        <v>22</v>
      </c>
      <c r="Q16" s="57" t="s">
        <v>23</v>
      </c>
      <c r="R16" s="6" t="s">
        <v>25</v>
      </c>
      <c r="S16" s="141" t="s">
        <v>560</v>
      </c>
      <c r="T16" s="6" t="s">
        <v>25</v>
      </c>
    </row>
    <row r="17" spans="1:20" ht="40" customHeight="1" x14ac:dyDescent="0.35">
      <c r="A17" s="39" t="s">
        <v>39</v>
      </c>
      <c r="B17" s="21">
        <v>9.6999999999999993</v>
      </c>
      <c r="C17" s="21"/>
      <c r="D17" s="21">
        <v>72</v>
      </c>
      <c r="E17" s="21">
        <v>80</v>
      </c>
      <c r="F17" s="21">
        <v>72</v>
      </c>
      <c r="G17" s="21">
        <v>17</v>
      </c>
      <c r="H17" s="40">
        <v>15</v>
      </c>
      <c r="I17" s="21">
        <v>8200</v>
      </c>
      <c r="J17" s="49">
        <v>100</v>
      </c>
      <c r="K17" s="49"/>
      <c r="L17" s="49">
        <v>25</v>
      </c>
      <c r="N17" s="6" t="s">
        <v>25</v>
      </c>
      <c r="O17" s="6" t="s">
        <v>21</v>
      </c>
      <c r="P17" s="6" t="s">
        <v>22</v>
      </c>
      <c r="Q17" s="57" t="s">
        <v>23</v>
      </c>
      <c r="R17" s="6" t="s">
        <v>25</v>
      </c>
      <c r="S17" s="141" t="s">
        <v>560</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563</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150</v>
      </c>
      <c r="G21" s="5">
        <v>25</v>
      </c>
      <c r="H21" s="34">
        <v>10</v>
      </c>
      <c r="I21" s="5">
        <v>10000</v>
      </c>
      <c r="J21" s="48">
        <v>127</v>
      </c>
      <c r="K21" s="48"/>
      <c r="L21" s="48">
        <v>0</v>
      </c>
      <c r="N21" s="6" t="s">
        <v>20</v>
      </c>
      <c r="O21" s="6" t="s">
        <v>21</v>
      </c>
      <c r="P21" s="6">
        <v>3.2</v>
      </c>
      <c r="Q21" s="57" t="s">
        <v>23</v>
      </c>
      <c r="R21" s="6" t="s">
        <v>20</v>
      </c>
      <c r="S21" s="26" t="s">
        <v>561</v>
      </c>
      <c r="T21" s="6" t="s">
        <v>20</v>
      </c>
    </row>
    <row r="22" spans="1:20" ht="40" customHeight="1" x14ac:dyDescent="0.35">
      <c r="A22" s="33" t="s">
        <v>44</v>
      </c>
      <c r="B22" s="5">
        <v>12</v>
      </c>
      <c r="C22" s="5"/>
      <c r="D22" s="5">
        <v>94</v>
      </c>
      <c r="E22" s="5">
        <v>95</v>
      </c>
      <c r="F22" s="5">
        <v>150</v>
      </c>
      <c r="G22" s="5">
        <v>25</v>
      </c>
      <c r="H22" s="34">
        <v>10</v>
      </c>
      <c r="I22" s="5">
        <v>9000</v>
      </c>
      <c r="J22" s="48">
        <v>127</v>
      </c>
      <c r="K22" s="48"/>
      <c r="L22" s="48"/>
      <c r="N22" s="6" t="s">
        <v>20</v>
      </c>
      <c r="O22" s="6" t="s">
        <v>21</v>
      </c>
      <c r="P22" s="6" t="s">
        <v>42</v>
      </c>
      <c r="Q22" s="57" t="s">
        <v>23</v>
      </c>
      <c r="R22" s="6" t="s">
        <v>20</v>
      </c>
      <c r="S22" s="26" t="s">
        <v>561</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562</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565</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564</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564</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564</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564</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566</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567</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567</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567</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568</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9">
        <v>200</v>
      </c>
      <c r="G37" s="61">
        <v>21</v>
      </c>
      <c r="H37" s="61">
        <v>10</v>
      </c>
      <c r="I37" s="41">
        <v>5400</v>
      </c>
      <c r="J37" s="6">
        <v>60</v>
      </c>
      <c r="N37" s="6" t="s">
        <v>20</v>
      </c>
      <c r="O37" s="6" t="s">
        <v>47</v>
      </c>
      <c r="P37" s="6" t="s">
        <v>42</v>
      </c>
      <c r="Q37" s="57" t="s">
        <v>60</v>
      </c>
      <c r="R37" s="6" t="s">
        <v>20</v>
      </c>
      <c r="S37" s="26" t="s">
        <v>563</v>
      </c>
      <c r="T37" s="6" t="s">
        <v>20</v>
      </c>
    </row>
    <row r="38" spans="1:20" ht="40" customHeight="1" x14ac:dyDescent="0.35">
      <c r="A38" s="33" t="s">
        <v>61</v>
      </c>
      <c r="B38" s="6">
        <v>4.5</v>
      </c>
      <c r="D38" s="100">
        <v>55</v>
      </c>
      <c r="E38" s="100">
        <v>57</v>
      </c>
      <c r="F38" s="150">
        <v>150</v>
      </c>
      <c r="G38" s="100">
        <v>14</v>
      </c>
      <c r="H38" s="100">
        <v>10</v>
      </c>
      <c r="I38" s="6">
        <v>3000</v>
      </c>
      <c r="J38" s="6">
        <v>60</v>
      </c>
      <c r="N38" s="6" t="s">
        <v>20</v>
      </c>
      <c r="O38" s="6" t="s">
        <v>47</v>
      </c>
      <c r="P38" s="6" t="s">
        <v>42</v>
      </c>
      <c r="Q38" s="57" t="s">
        <v>60</v>
      </c>
      <c r="R38" s="6" t="s">
        <v>20</v>
      </c>
      <c r="S38" s="26" t="s">
        <v>569</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21"/>
  <sheetViews>
    <sheetView workbookViewId="0">
      <selection activeCell="A17" sqref="A17:XFD19"/>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6" ht="29" x14ac:dyDescent="0.35">
      <c r="A1" s="26" t="s">
        <v>169</v>
      </c>
      <c r="B1" s="26" t="s">
        <v>170</v>
      </c>
      <c r="C1" s="27" t="s">
        <v>171</v>
      </c>
      <c r="D1" s="26" t="s">
        <v>172</v>
      </c>
      <c r="E1" s="141" t="s">
        <v>560</v>
      </c>
      <c r="F1" s="26" t="s">
        <v>561</v>
      </c>
      <c r="G1" s="26" t="s">
        <v>562</v>
      </c>
      <c r="H1" s="147" t="s">
        <v>648</v>
      </c>
      <c r="I1" s="26" t="s">
        <v>563</v>
      </c>
      <c r="J1" s="26" t="s">
        <v>569</v>
      </c>
      <c r="K1" s="26" t="s">
        <v>565</v>
      </c>
      <c r="L1" s="26" t="s">
        <v>564</v>
      </c>
      <c r="M1" s="26" t="s">
        <v>566</v>
      </c>
      <c r="N1" s="26" t="s">
        <v>567</v>
      </c>
      <c r="O1" s="26" t="s">
        <v>568</v>
      </c>
      <c r="P1" s="144" t="s">
        <v>585</v>
      </c>
    </row>
    <row r="3" spans="1:16"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58</v>
      </c>
      <c r="P3" s="6" t="s">
        <v>586</v>
      </c>
    </row>
    <row r="4" spans="1:16"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58</v>
      </c>
      <c r="P4" s="6" t="s">
        <v>586</v>
      </c>
    </row>
    <row r="5" spans="1:16" ht="30" customHeight="1" x14ac:dyDescent="0.35">
      <c r="A5" s="103" t="s">
        <v>619</v>
      </c>
      <c r="B5" s="23">
        <f>B3+0.72+0.5</f>
        <v>4.42</v>
      </c>
      <c r="C5">
        <v>110</v>
      </c>
      <c r="D5">
        <v>85</v>
      </c>
      <c r="E5" s="6" t="s">
        <v>25</v>
      </c>
      <c r="F5" s="6" t="s">
        <v>58</v>
      </c>
      <c r="G5" s="6" t="s">
        <v>58</v>
      </c>
      <c r="H5" s="6" t="s">
        <v>58</v>
      </c>
      <c r="I5" s="6" t="s">
        <v>58</v>
      </c>
      <c r="J5" s="6" t="s">
        <v>58</v>
      </c>
      <c r="K5" s="6" t="s">
        <v>58</v>
      </c>
      <c r="L5" s="6" t="s">
        <v>58</v>
      </c>
      <c r="M5" s="6" t="s">
        <v>58</v>
      </c>
      <c r="N5" s="6" t="s">
        <v>58</v>
      </c>
      <c r="O5" s="6" t="s">
        <v>58</v>
      </c>
      <c r="P5" s="6" t="s">
        <v>586</v>
      </c>
    </row>
    <row r="6" spans="1:16"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58</v>
      </c>
      <c r="P6" s="6" t="s">
        <v>587</v>
      </c>
    </row>
    <row r="7" spans="1:16" ht="30" customHeight="1" x14ac:dyDescent="0.35">
      <c r="A7" s="103" t="s">
        <v>620</v>
      </c>
      <c r="B7" s="23">
        <f>B6+0.72+0.5</f>
        <v>3.3200000000000003</v>
      </c>
      <c r="C7">
        <v>110</v>
      </c>
      <c r="D7">
        <v>85</v>
      </c>
      <c r="E7" s="6" t="s">
        <v>25</v>
      </c>
      <c r="F7" s="6" t="s">
        <v>58</v>
      </c>
      <c r="G7" s="6" t="s">
        <v>58</v>
      </c>
      <c r="H7" s="6" t="s">
        <v>58</v>
      </c>
      <c r="I7" s="6" t="s">
        <v>58</v>
      </c>
      <c r="J7" s="6" t="s">
        <v>58</v>
      </c>
      <c r="K7" s="6" t="s">
        <v>58</v>
      </c>
      <c r="L7" s="6" t="s">
        <v>58</v>
      </c>
      <c r="M7" s="6" t="s">
        <v>58</v>
      </c>
      <c r="N7" s="6" t="s">
        <v>58</v>
      </c>
      <c r="O7" s="6" t="s">
        <v>58</v>
      </c>
      <c r="P7" s="6" t="s">
        <v>587</v>
      </c>
    </row>
    <row r="8" spans="1:16" ht="30" customHeight="1" x14ac:dyDescent="0.35">
      <c r="A8" s="103" t="s">
        <v>176</v>
      </c>
      <c r="B8" s="23">
        <v>2</v>
      </c>
      <c r="C8">
        <v>112</v>
      </c>
      <c r="D8">
        <v>80</v>
      </c>
      <c r="E8" s="6" t="s">
        <v>58</v>
      </c>
      <c r="F8" s="6" t="s">
        <v>58</v>
      </c>
      <c r="G8" s="6" t="s">
        <v>58</v>
      </c>
      <c r="H8" s="6" t="s">
        <v>58</v>
      </c>
      <c r="I8" s="6" t="s">
        <v>25</v>
      </c>
      <c r="J8" s="6" t="s">
        <v>58</v>
      </c>
      <c r="K8" s="6" t="s">
        <v>25</v>
      </c>
      <c r="L8" s="6" t="s">
        <v>58</v>
      </c>
      <c r="M8" s="6" t="s">
        <v>58</v>
      </c>
      <c r="N8" s="6" t="s">
        <v>58</v>
      </c>
      <c r="O8" s="6" t="s">
        <v>58</v>
      </c>
      <c r="P8" s="6" t="s">
        <v>588</v>
      </c>
    </row>
    <row r="9" spans="1:16"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58</v>
      </c>
      <c r="P9" s="6" t="s">
        <v>588</v>
      </c>
    </row>
    <row r="10" spans="1:16" ht="30" customHeight="1" x14ac:dyDescent="0.35">
      <c r="A10" s="104" t="s">
        <v>621</v>
      </c>
      <c r="B10" s="25">
        <f>0.82+0.72</f>
        <v>1.54</v>
      </c>
      <c r="C10">
        <v>120</v>
      </c>
      <c r="D10">
        <v>100</v>
      </c>
      <c r="E10" s="6" t="s">
        <v>58</v>
      </c>
      <c r="F10" s="6" t="s">
        <v>25</v>
      </c>
      <c r="G10" s="6" t="s">
        <v>58</v>
      </c>
      <c r="H10" s="6" t="s">
        <v>58</v>
      </c>
      <c r="I10" s="6" t="s">
        <v>58</v>
      </c>
      <c r="J10" s="6" t="s">
        <v>58</v>
      </c>
      <c r="K10" s="6" t="s">
        <v>58</v>
      </c>
      <c r="L10" s="6" t="s">
        <v>58</v>
      </c>
      <c r="M10" s="6" t="s">
        <v>58</v>
      </c>
      <c r="N10" s="6" t="s">
        <v>58</v>
      </c>
      <c r="O10" s="6" t="s">
        <v>58</v>
      </c>
      <c r="P10" s="6" t="s">
        <v>588</v>
      </c>
    </row>
    <row r="11" spans="1:16" ht="30" customHeight="1" x14ac:dyDescent="0.35">
      <c r="A11" s="102" t="s">
        <v>622</v>
      </c>
      <c r="B11" s="23">
        <v>0.95</v>
      </c>
      <c r="C11">
        <v>20</v>
      </c>
      <c r="D11">
        <v>100</v>
      </c>
      <c r="E11" s="6" t="s">
        <v>58</v>
      </c>
      <c r="F11" s="6" t="s">
        <v>58</v>
      </c>
      <c r="G11" s="6" t="s">
        <v>25</v>
      </c>
      <c r="H11" s="6" t="s">
        <v>58</v>
      </c>
      <c r="I11" s="6" t="s">
        <v>58</v>
      </c>
      <c r="J11" s="6" t="s">
        <v>58</v>
      </c>
      <c r="K11" s="6" t="s">
        <v>58</v>
      </c>
      <c r="L11" s="6" t="s">
        <v>58</v>
      </c>
      <c r="M11" s="6" t="s">
        <v>58</v>
      </c>
      <c r="N11" s="6" t="s">
        <v>58</v>
      </c>
      <c r="O11" s="6" t="s">
        <v>58</v>
      </c>
      <c r="P11" s="6" t="s">
        <v>588</v>
      </c>
    </row>
    <row r="12" spans="1:16" ht="30" customHeight="1" x14ac:dyDescent="0.35">
      <c r="A12" s="102" t="s">
        <v>178</v>
      </c>
      <c r="B12" s="54">
        <v>1</v>
      </c>
      <c r="C12">
        <v>58</v>
      </c>
      <c r="D12">
        <v>50</v>
      </c>
      <c r="E12" s="6" t="s">
        <v>58</v>
      </c>
      <c r="F12" s="6" t="s">
        <v>58</v>
      </c>
      <c r="G12" s="6" t="s">
        <v>58</v>
      </c>
      <c r="H12" s="6" t="s">
        <v>58</v>
      </c>
      <c r="I12" s="6" t="s">
        <v>58</v>
      </c>
      <c r="J12" s="6" t="s">
        <v>58</v>
      </c>
      <c r="K12" s="6" t="s">
        <v>25</v>
      </c>
      <c r="L12" s="6" t="s">
        <v>25</v>
      </c>
      <c r="M12" s="6" t="s">
        <v>58</v>
      </c>
      <c r="N12" s="6" t="s">
        <v>58</v>
      </c>
      <c r="O12" s="6" t="s">
        <v>58</v>
      </c>
      <c r="P12" s="6" t="s">
        <v>588</v>
      </c>
    </row>
    <row r="13" spans="1:16" ht="30" customHeight="1" x14ac:dyDescent="0.35">
      <c r="A13" s="102" t="s">
        <v>179</v>
      </c>
      <c r="B13" s="54">
        <v>1.5</v>
      </c>
      <c r="C13">
        <v>65</v>
      </c>
      <c r="D13">
        <v>50</v>
      </c>
      <c r="E13" s="6" t="s">
        <v>58</v>
      </c>
      <c r="F13" s="6" t="s">
        <v>58</v>
      </c>
      <c r="G13" s="6" t="s">
        <v>58</v>
      </c>
      <c r="H13" s="6" t="s">
        <v>58</v>
      </c>
      <c r="I13" s="6" t="s">
        <v>58</v>
      </c>
      <c r="J13" s="6" t="s">
        <v>58</v>
      </c>
      <c r="K13" s="6" t="s">
        <v>25</v>
      </c>
      <c r="L13" s="6" t="s">
        <v>25</v>
      </c>
      <c r="M13" s="6" t="s">
        <v>58</v>
      </c>
      <c r="N13" s="6" t="s">
        <v>58</v>
      </c>
      <c r="O13" s="6" t="s">
        <v>58</v>
      </c>
      <c r="P13" s="6" t="s">
        <v>588</v>
      </c>
    </row>
    <row r="14" spans="1:16" ht="30" customHeight="1" x14ac:dyDescent="0.35">
      <c r="A14" s="102" t="s">
        <v>180</v>
      </c>
      <c r="B14" s="54">
        <v>2.5</v>
      </c>
      <c r="C14">
        <v>96</v>
      </c>
      <c r="D14">
        <v>50</v>
      </c>
      <c r="E14" s="6" t="s">
        <v>58</v>
      </c>
      <c r="F14" s="6" t="s">
        <v>58</v>
      </c>
      <c r="G14" s="6" t="s">
        <v>58</v>
      </c>
      <c r="H14" s="6" t="s">
        <v>58</v>
      </c>
      <c r="I14" s="6" t="s">
        <v>58</v>
      </c>
      <c r="J14" s="6" t="s">
        <v>25</v>
      </c>
      <c r="K14" s="6" t="s">
        <v>58</v>
      </c>
      <c r="L14" s="6" t="s">
        <v>58</v>
      </c>
      <c r="M14" s="6" t="s">
        <v>25</v>
      </c>
      <c r="N14" s="6" t="s">
        <v>25</v>
      </c>
      <c r="O14" s="6" t="s">
        <v>25</v>
      </c>
      <c r="P14" s="6" t="s">
        <v>588</v>
      </c>
    </row>
    <row r="15" spans="1:16" ht="30" customHeight="1" x14ac:dyDescent="0.35">
      <c r="A15" s="102" t="s">
        <v>181</v>
      </c>
      <c r="B15" s="54">
        <v>2</v>
      </c>
      <c r="C15">
        <v>114</v>
      </c>
      <c r="D15">
        <v>80</v>
      </c>
      <c r="E15" s="6" t="s">
        <v>58</v>
      </c>
      <c r="F15" s="6" t="s">
        <v>58</v>
      </c>
      <c r="G15" s="6" t="s">
        <v>58</v>
      </c>
      <c r="H15" s="6" t="s">
        <v>58</v>
      </c>
      <c r="I15" s="6" t="s">
        <v>25</v>
      </c>
      <c r="J15" s="6" t="s">
        <v>58</v>
      </c>
      <c r="K15" s="6" t="s">
        <v>58</v>
      </c>
      <c r="L15" s="6" t="s">
        <v>58</v>
      </c>
      <c r="M15" s="6" t="s">
        <v>58</v>
      </c>
      <c r="N15" s="6" t="s">
        <v>58</v>
      </c>
      <c r="O15" s="6" t="s">
        <v>58</v>
      </c>
      <c r="P15" s="6" t="s">
        <v>588</v>
      </c>
    </row>
    <row r="17" spans="2:2" ht="16" x14ac:dyDescent="0.35">
      <c r="B17" s="65"/>
    </row>
    <row r="18" spans="2:2" ht="16" x14ac:dyDescent="0.35">
      <c r="B18" s="65"/>
    </row>
    <row r="19" spans="2:2" x14ac:dyDescent="0.35">
      <c r="B19" s="64"/>
    </row>
    <row r="20" spans="2:2" x14ac:dyDescent="0.35">
      <c r="B20" s="64"/>
    </row>
    <row r="21" spans="2:2" x14ac:dyDescent="0.35">
      <c r="B21" s="64"/>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8"/>
      <c r="C45" s="148"/>
      <c r="D45" s="148"/>
      <c r="E45" s="148"/>
      <c r="F45" s="148"/>
      <c r="G45" s="148"/>
      <c r="H45" s="148"/>
      <c r="I45" s="148"/>
      <c r="J45" s="148"/>
      <c r="K45" s="148"/>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544</v>
      </c>
      <c r="H1" t="s">
        <v>631</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617</v>
      </c>
      <c r="C8" s="145" t="s">
        <v>617</v>
      </c>
    </row>
    <row r="9" spans="2:8" x14ac:dyDescent="0.35">
      <c r="B9" t="s">
        <v>613</v>
      </c>
      <c r="C9" t="s">
        <v>609</v>
      </c>
      <c r="D9" t="s">
        <v>158</v>
      </c>
      <c r="H9" t="s">
        <v>159</v>
      </c>
    </row>
    <row r="10" spans="2:8" x14ac:dyDescent="0.35">
      <c r="B10" t="s">
        <v>614</v>
      </c>
      <c r="C10" t="s">
        <v>608</v>
      </c>
      <c r="D10" t="s">
        <v>158</v>
      </c>
      <c r="H10" t="s">
        <v>159</v>
      </c>
    </row>
    <row r="11" spans="2:8" x14ac:dyDescent="0.35">
      <c r="B11" t="s">
        <v>630</v>
      </c>
      <c r="H11" t="s">
        <v>15</v>
      </c>
    </row>
    <row r="12" spans="2:8" x14ac:dyDescent="0.35">
      <c r="B12" t="s">
        <v>615</v>
      </c>
      <c r="C12" t="s">
        <v>610</v>
      </c>
      <c r="D12" t="s">
        <v>158</v>
      </c>
      <c r="E12" s="54"/>
      <c r="F12" s="6" t="s">
        <v>168</v>
      </c>
      <c r="H12" t="s">
        <v>159</v>
      </c>
    </row>
    <row r="13" spans="2:8" x14ac:dyDescent="0.35">
      <c r="B13" t="s">
        <v>616</v>
      </c>
      <c r="C13" t="s">
        <v>611</v>
      </c>
      <c r="D13" t="s">
        <v>158</v>
      </c>
      <c r="H13" t="s">
        <v>159</v>
      </c>
    </row>
    <row r="14" spans="2:8" x14ac:dyDescent="0.35">
      <c r="B14" t="s">
        <v>618</v>
      </c>
      <c r="C14" t="s">
        <v>612</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182</v>
      </c>
      <c r="B1" t="s">
        <v>3</v>
      </c>
      <c r="C1" s="6" t="s">
        <v>597</v>
      </c>
      <c r="D1" s="6" t="s">
        <v>138</v>
      </c>
      <c r="E1" s="6" t="s">
        <v>183</v>
      </c>
      <c r="F1" s="6" t="s">
        <v>16</v>
      </c>
      <c r="G1" s="6" t="s">
        <v>184</v>
      </c>
      <c r="H1" s="6" t="s">
        <v>185</v>
      </c>
      <c r="I1" s="6" t="s">
        <v>152</v>
      </c>
      <c r="J1" t="s">
        <v>623</v>
      </c>
      <c r="K1" s="6" t="s">
        <v>186</v>
      </c>
    </row>
    <row r="2" spans="1:11" x14ac:dyDescent="0.35">
      <c r="K2" s="6"/>
    </row>
    <row r="3" spans="1:11" x14ac:dyDescent="0.35">
      <c r="A3" t="s">
        <v>187</v>
      </c>
      <c r="B3" t="s">
        <v>188</v>
      </c>
      <c r="C3" s="6" t="s">
        <v>58</v>
      </c>
      <c r="D3" s="6">
        <v>65</v>
      </c>
      <c r="E3" s="6">
        <f t="shared" ref="E3:E6" si="0">D3-5</f>
        <v>60</v>
      </c>
      <c r="F3" s="6" t="s">
        <v>21</v>
      </c>
      <c r="G3" s="6">
        <v>0</v>
      </c>
      <c r="H3" s="6">
        <v>0</v>
      </c>
      <c r="I3" s="6" t="s">
        <v>560</v>
      </c>
      <c r="J3" t="s">
        <v>629</v>
      </c>
      <c r="K3" s="6"/>
    </row>
    <row r="4" spans="1:11" x14ac:dyDescent="0.35">
      <c r="A4" t="s">
        <v>189</v>
      </c>
      <c r="B4" t="s">
        <v>143</v>
      </c>
      <c r="C4" s="6" t="s">
        <v>25</v>
      </c>
      <c r="D4" s="6">
        <v>65</v>
      </c>
      <c r="E4" s="6">
        <f t="shared" si="0"/>
        <v>60</v>
      </c>
      <c r="F4" s="6" t="s">
        <v>21</v>
      </c>
      <c r="G4" s="6">
        <v>0</v>
      </c>
      <c r="H4" s="6">
        <v>0</v>
      </c>
      <c r="I4" s="6" t="s">
        <v>560</v>
      </c>
      <c r="J4" t="s">
        <v>629</v>
      </c>
      <c r="K4" s="6"/>
    </row>
    <row r="5" spans="1:11" x14ac:dyDescent="0.35">
      <c r="A5" t="s">
        <v>190</v>
      </c>
      <c r="B5" t="s">
        <v>191</v>
      </c>
      <c r="C5" s="6" t="s">
        <v>58</v>
      </c>
      <c r="D5" s="6">
        <v>100</v>
      </c>
      <c r="E5" s="6">
        <f t="shared" si="0"/>
        <v>95</v>
      </c>
      <c r="F5" s="6" t="s">
        <v>21</v>
      </c>
      <c r="G5" s="6">
        <v>0</v>
      </c>
      <c r="H5" s="6">
        <v>0</v>
      </c>
      <c r="I5" s="6" t="s">
        <v>560</v>
      </c>
      <c r="J5" t="s">
        <v>629</v>
      </c>
      <c r="K5" s="6"/>
    </row>
    <row r="6" spans="1:11" x14ac:dyDescent="0.35">
      <c r="A6" t="s">
        <v>192</v>
      </c>
      <c r="B6" t="s">
        <v>148</v>
      </c>
      <c r="C6" s="6" t="s">
        <v>25</v>
      </c>
      <c r="D6" s="6">
        <v>100</v>
      </c>
      <c r="E6" s="6">
        <f t="shared" si="0"/>
        <v>95</v>
      </c>
      <c r="F6" s="6" t="s">
        <v>21</v>
      </c>
      <c r="G6" s="6">
        <v>0</v>
      </c>
      <c r="H6" s="6">
        <v>0</v>
      </c>
      <c r="I6" s="6" t="s">
        <v>560</v>
      </c>
      <c r="J6" t="s">
        <v>629</v>
      </c>
      <c r="K6" s="6"/>
    </row>
    <row r="7" spans="1:11" x14ac:dyDescent="0.35">
      <c r="A7" t="s">
        <v>193</v>
      </c>
      <c r="B7" s="32" t="s">
        <v>539</v>
      </c>
      <c r="C7" s="6" t="s">
        <v>25</v>
      </c>
      <c r="D7" s="6">
        <v>82</v>
      </c>
      <c r="E7" s="6">
        <f>D7-5</f>
        <v>77</v>
      </c>
      <c r="F7" s="6" t="s">
        <v>21</v>
      </c>
      <c r="G7" s="6">
        <v>4</v>
      </c>
      <c r="H7" s="6">
        <v>4</v>
      </c>
      <c r="I7" s="6" t="s">
        <v>561</v>
      </c>
      <c r="J7" t="s">
        <v>629</v>
      </c>
      <c r="K7" s="6" t="s">
        <v>487</v>
      </c>
    </row>
    <row r="8" spans="1:11" x14ac:dyDescent="0.35">
      <c r="A8" t="s">
        <v>489</v>
      </c>
      <c r="B8" t="s">
        <v>540</v>
      </c>
      <c r="C8" s="6" t="s">
        <v>25</v>
      </c>
      <c r="D8" s="6">
        <v>78</v>
      </c>
      <c r="E8" s="6">
        <f>D8-5</f>
        <v>73</v>
      </c>
      <c r="F8" s="6" t="s">
        <v>21</v>
      </c>
      <c r="G8" s="6">
        <v>4</v>
      </c>
      <c r="H8" s="6">
        <v>4</v>
      </c>
      <c r="I8" s="6" t="s">
        <v>562</v>
      </c>
      <c r="J8" t="s">
        <v>624</v>
      </c>
      <c r="K8" s="6" t="s">
        <v>488</v>
      </c>
    </row>
    <row r="10" spans="1:11" x14ac:dyDescent="0.35">
      <c r="A10" t="s">
        <v>194</v>
      </c>
      <c r="B10" t="s">
        <v>194</v>
      </c>
      <c r="C10" s="6" t="s">
        <v>58</v>
      </c>
      <c r="D10" s="6">
        <v>45</v>
      </c>
      <c r="E10" s="6">
        <f>17-5</f>
        <v>12</v>
      </c>
      <c r="F10" s="6" t="s">
        <v>47</v>
      </c>
      <c r="I10" s="6" t="s">
        <v>564</v>
      </c>
      <c r="J10" t="s">
        <v>626</v>
      </c>
    </row>
    <row r="11" spans="1:11" x14ac:dyDescent="0.35">
      <c r="A11" t="s">
        <v>195</v>
      </c>
      <c r="B11" t="s">
        <v>195</v>
      </c>
      <c r="C11" s="6" t="s">
        <v>58</v>
      </c>
      <c r="D11" s="6">
        <v>53</v>
      </c>
      <c r="E11" s="6">
        <f>25-5</f>
        <v>20</v>
      </c>
      <c r="F11" s="6" t="s">
        <v>47</v>
      </c>
      <c r="I11" s="6" t="s">
        <v>564</v>
      </c>
      <c r="J11" t="s">
        <v>626</v>
      </c>
    </row>
    <row r="12" spans="1:11" x14ac:dyDescent="0.35">
      <c r="A12" t="s">
        <v>196</v>
      </c>
      <c r="B12" t="s">
        <v>196</v>
      </c>
      <c r="C12" s="6" t="s">
        <v>58</v>
      </c>
      <c r="D12" s="6">
        <v>60</v>
      </c>
      <c r="E12" s="6">
        <f>31-7</f>
        <v>24</v>
      </c>
      <c r="F12" s="6" t="s">
        <v>47</v>
      </c>
      <c r="I12" s="6" t="s">
        <v>564</v>
      </c>
      <c r="J12" t="s">
        <v>626</v>
      </c>
    </row>
    <row r="13" spans="1:11" x14ac:dyDescent="0.35">
      <c r="A13" t="s">
        <v>197</v>
      </c>
      <c r="B13" t="s">
        <v>496</v>
      </c>
      <c r="C13" s="6" t="s">
        <v>25</v>
      </c>
      <c r="D13" s="6">
        <v>70</v>
      </c>
      <c r="E13" s="6">
        <f>42-5</f>
        <v>37</v>
      </c>
      <c r="F13" s="6" t="s">
        <v>47</v>
      </c>
      <c r="I13" s="6" t="s">
        <v>564</v>
      </c>
      <c r="J13" t="s">
        <v>626</v>
      </c>
    </row>
    <row r="14" spans="1:11" x14ac:dyDescent="0.35">
      <c r="A14" t="s">
        <v>198</v>
      </c>
      <c r="B14" t="s">
        <v>198</v>
      </c>
      <c r="C14" s="6" t="s">
        <v>58</v>
      </c>
      <c r="D14" s="6">
        <v>60</v>
      </c>
      <c r="E14" s="6">
        <f>32-5</f>
        <v>27</v>
      </c>
      <c r="F14" s="6" t="s">
        <v>47</v>
      </c>
      <c r="J14" t="s">
        <v>628</v>
      </c>
    </row>
    <row r="15" spans="1:11" x14ac:dyDescent="0.35">
      <c r="A15" t="s">
        <v>199</v>
      </c>
      <c r="B15" t="s">
        <v>199</v>
      </c>
      <c r="C15" s="6" t="s">
        <v>58</v>
      </c>
      <c r="D15" s="6">
        <v>75</v>
      </c>
      <c r="E15" s="6">
        <f>37-5</f>
        <v>32</v>
      </c>
      <c r="F15" s="6" t="s">
        <v>47</v>
      </c>
      <c r="J15" t="s">
        <v>626</v>
      </c>
    </row>
    <row r="16" spans="1:11" x14ac:dyDescent="0.35">
      <c r="A16" t="s">
        <v>200</v>
      </c>
      <c r="B16" t="s">
        <v>200</v>
      </c>
      <c r="C16" s="6" t="s">
        <v>58</v>
      </c>
      <c r="D16" s="6">
        <v>90</v>
      </c>
      <c r="E16" s="6">
        <f>52-5</f>
        <v>47</v>
      </c>
      <c r="F16" s="6" t="s">
        <v>47</v>
      </c>
      <c r="J16" t="s">
        <v>628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201</v>
      </c>
      <c r="C1" s="12" t="s">
        <v>202</v>
      </c>
      <c r="D1" s="13" t="s">
        <v>203</v>
      </c>
      <c r="E1" s="13" t="s">
        <v>204</v>
      </c>
      <c r="F1" s="14" t="s">
        <v>182</v>
      </c>
      <c r="G1" s="14" t="s">
        <v>205</v>
      </c>
      <c r="H1" s="14" t="s">
        <v>206</v>
      </c>
      <c r="I1" s="14" t="s">
        <v>207</v>
      </c>
      <c r="J1" s="14" t="s">
        <v>208</v>
      </c>
      <c r="K1" s="12" t="s">
        <v>209</v>
      </c>
      <c r="L1" s="51" t="s">
        <v>210</v>
      </c>
      <c r="M1" s="51" t="s">
        <v>478</v>
      </c>
      <c r="N1" s="51" t="s">
        <v>636</v>
      </c>
    </row>
    <row r="2" spans="1:14" x14ac:dyDescent="0.35">
      <c r="A2" s="14" t="s">
        <v>211</v>
      </c>
      <c r="B2" s="14" t="s">
        <v>212</v>
      </c>
      <c r="C2" s="14" t="s">
        <v>213</v>
      </c>
      <c r="D2" s="14">
        <v>60</v>
      </c>
      <c r="E2" s="14">
        <v>1.2</v>
      </c>
      <c r="F2" s="14">
        <f t="shared" ref="F2" si="0">D2-(E2*2)</f>
        <v>57.6</v>
      </c>
      <c r="G2" s="14">
        <v>190000</v>
      </c>
      <c r="H2" s="14">
        <v>7850</v>
      </c>
      <c r="I2" s="14"/>
      <c r="J2" s="14" t="s">
        <v>25</v>
      </c>
      <c r="K2" s="14"/>
      <c r="M2" s="1" t="s">
        <v>25</v>
      </c>
      <c r="N2" s="6"/>
    </row>
    <row r="3" spans="1:14" x14ac:dyDescent="0.35">
      <c r="A3" s="14" t="s">
        <v>214</v>
      </c>
      <c r="B3" s="14" t="s">
        <v>212</v>
      </c>
      <c r="C3" s="14" t="s">
        <v>215</v>
      </c>
      <c r="D3" s="14">
        <v>70</v>
      </c>
      <c r="E3" s="14">
        <v>1.2</v>
      </c>
      <c r="F3" s="14">
        <f t="shared" ref="F3" si="1">D3-(E3*2)</f>
        <v>67.599999999999994</v>
      </c>
      <c r="G3" s="14">
        <v>190000</v>
      </c>
      <c r="H3" s="14">
        <v>7850</v>
      </c>
      <c r="I3" s="14"/>
      <c r="J3" s="14" t="s">
        <v>25</v>
      </c>
      <c r="K3" s="14"/>
      <c r="M3" s="1" t="s">
        <v>25</v>
      </c>
      <c r="N3" s="6"/>
    </row>
    <row r="4" spans="1:14" x14ac:dyDescent="0.35">
      <c r="A4" s="14" t="s">
        <v>216</v>
      </c>
      <c r="B4" s="14" t="s">
        <v>212</v>
      </c>
      <c r="C4" s="14" t="s">
        <v>215</v>
      </c>
      <c r="D4" s="14">
        <v>70</v>
      </c>
      <c r="E4" s="14">
        <v>1.5</v>
      </c>
      <c r="F4" s="14">
        <f t="shared" ref="F4" si="2">D4-(E4*2)</f>
        <v>67</v>
      </c>
      <c r="G4" s="14">
        <v>190000</v>
      </c>
      <c r="H4" s="14">
        <v>7850</v>
      </c>
      <c r="I4" s="14"/>
      <c r="J4" s="14" t="s">
        <v>25</v>
      </c>
      <c r="K4" s="14"/>
      <c r="M4" s="1" t="s">
        <v>25</v>
      </c>
      <c r="N4" s="6"/>
    </row>
    <row r="5" spans="1:14" x14ac:dyDescent="0.35">
      <c r="A5" s="15" t="s">
        <v>217</v>
      </c>
      <c r="B5" s="15" t="s">
        <v>218</v>
      </c>
      <c r="C5" s="15" t="s">
        <v>219</v>
      </c>
      <c r="D5" s="28">
        <v>102</v>
      </c>
      <c r="E5" s="28">
        <v>1.6</v>
      </c>
      <c r="F5" s="14">
        <f>D5-(E5*2)</f>
        <v>98.8</v>
      </c>
      <c r="G5" s="14">
        <v>190000</v>
      </c>
      <c r="H5" s="14">
        <v>7850</v>
      </c>
      <c r="I5" s="14"/>
      <c r="J5" s="14" t="s">
        <v>25</v>
      </c>
      <c r="K5" s="14" t="s">
        <v>639</v>
      </c>
      <c r="L5">
        <f>D5/25.4</f>
        <v>4.015748031496063</v>
      </c>
      <c r="M5" s="1" t="s">
        <v>25</v>
      </c>
      <c r="N5" s="6">
        <v>8</v>
      </c>
    </row>
    <row r="6" spans="1:14" x14ac:dyDescent="0.35">
      <c r="A6" s="15" t="s">
        <v>647</v>
      </c>
      <c r="B6" s="15" t="s">
        <v>218</v>
      </c>
      <c r="C6" s="15" t="s">
        <v>221</v>
      </c>
      <c r="D6" s="28">
        <v>102</v>
      </c>
      <c r="E6" s="28">
        <v>3</v>
      </c>
      <c r="F6" s="14">
        <f t="shared" ref="F6:F7" si="3">D6-(E6*2)</f>
        <v>96</v>
      </c>
      <c r="G6" s="14">
        <v>190000</v>
      </c>
      <c r="H6" s="14">
        <v>7850</v>
      </c>
      <c r="I6" s="14"/>
      <c r="J6" s="14" t="s">
        <v>25</v>
      </c>
      <c r="K6" s="14" t="s">
        <v>640</v>
      </c>
      <c r="L6">
        <f t="shared" ref="L6:L12" si="4">D6/25.4</f>
        <v>4.015748031496063</v>
      </c>
      <c r="M6" s="1" t="s">
        <v>25</v>
      </c>
      <c r="N6" s="6">
        <v>8</v>
      </c>
    </row>
    <row r="7" spans="1:14" x14ac:dyDescent="0.35">
      <c r="A7" s="14" t="s">
        <v>222</v>
      </c>
      <c r="B7" s="14" t="s">
        <v>218</v>
      </c>
      <c r="C7" s="14" t="s">
        <v>223</v>
      </c>
      <c r="D7" s="14">
        <v>127</v>
      </c>
      <c r="E7" s="14">
        <v>3.25</v>
      </c>
      <c r="F7" s="14">
        <f t="shared" si="3"/>
        <v>120.5</v>
      </c>
      <c r="G7" s="14">
        <v>210000</v>
      </c>
      <c r="H7" s="14">
        <v>7850</v>
      </c>
      <c r="I7" s="14"/>
      <c r="J7" s="14" t="s">
        <v>25</v>
      </c>
      <c r="K7" s="14" t="s">
        <v>637</v>
      </c>
      <c r="L7">
        <f t="shared" ref="L7" si="5">D7/25.4</f>
        <v>5</v>
      </c>
      <c r="M7" s="1" t="s">
        <v>25</v>
      </c>
      <c r="N7" s="6">
        <v>8</v>
      </c>
    </row>
    <row r="8" spans="1:14" x14ac:dyDescent="0.35">
      <c r="A8" s="15" t="s">
        <v>224</v>
      </c>
      <c r="B8" s="15" t="s">
        <v>218</v>
      </c>
      <c r="C8" s="15" t="s">
        <v>225</v>
      </c>
      <c r="D8" s="28">
        <v>139</v>
      </c>
      <c r="E8" s="28">
        <v>4.8</v>
      </c>
      <c r="F8" s="14">
        <f>D8-(E8*2)</f>
        <v>129.4</v>
      </c>
      <c r="G8" s="14">
        <v>210000</v>
      </c>
      <c r="H8" s="14">
        <v>7850</v>
      </c>
      <c r="I8" s="14"/>
      <c r="J8" s="14" t="s">
        <v>25</v>
      </c>
      <c r="K8" s="14" t="s">
        <v>638</v>
      </c>
      <c r="L8">
        <f t="shared" si="4"/>
        <v>5.4724409448818898</v>
      </c>
      <c r="M8" s="1" t="s">
        <v>58</v>
      </c>
      <c r="N8" s="6">
        <v>7.5</v>
      </c>
    </row>
    <row r="9" spans="1:14" x14ac:dyDescent="0.35">
      <c r="A9" s="15" t="s">
        <v>226</v>
      </c>
      <c r="B9" s="15" t="s">
        <v>218</v>
      </c>
      <c r="C9" s="15" t="s">
        <v>227</v>
      </c>
      <c r="D9" s="28">
        <v>168</v>
      </c>
      <c r="E9" s="28">
        <v>4.8</v>
      </c>
      <c r="F9" s="14">
        <f>D9-(E9*2)</f>
        <v>158.4</v>
      </c>
      <c r="G9" s="14">
        <v>210000</v>
      </c>
      <c r="H9" s="14">
        <v>7850</v>
      </c>
      <c r="I9" s="14"/>
      <c r="J9" s="14" t="s">
        <v>25</v>
      </c>
      <c r="K9" s="14" t="s">
        <v>633</v>
      </c>
      <c r="L9">
        <f t="shared" si="4"/>
        <v>6.6141732283464574</v>
      </c>
      <c r="M9" s="1" t="s">
        <v>58</v>
      </c>
      <c r="N9" s="6">
        <v>7.5</v>
      </c>
    </row>
    <row r="10" spans="1:14" x14ac:dyDescent="0.35">
      <c r="A10" s="111" t="s">
        <v>228</v>
      </c>
      <c r="B10" s="111" t="s">
        <v>218</v>
      </c>
      <c r="C10" s="111" t="s">
        <v>229</v>
      </c>
      <c r="D10" s="111">
        <v>193</v>
      </c>
      <c r="E10" s="111">
        <v>6.3</v>
      </c>
      <c r="F10" s="110">
        <f t="shared" ref="F10" si="6">D10-(E10*2)</f>
        <v>180.4</v>
      </c>
      <c r="G10" s="110">
        <v>190000</v>
      </c>
      <c r="H10" s="110">
        <v>7850</v>
      </c>
      <c r="I10" s="110"/>
      <c r="J10" s="110" t="s">
        <v>25</v>
      </c>
      <c r="K10" s="110" t="s">
        <v>634</v>
      </c>
      <c r="L10">
        <f t="shared" si="4"/>
        <v>7.5984251968503944</v>
      </c>
      <c r="M10" s="1" t="s">
        <v>58</v>
      </c>
      <c r="N10" s="6" t="s">
        <v>641</v>
      </c>
    </row>
    <row r="11" spans="1:14" x14ac:dyDescent="0.35">
      <c r="A11" s="108" t="s">
        <v>230</v>
      </c>
      <c r="B11" s="108" t="s">
        <v>218</v>
      </c>
      <c r="C11" s="146" t="s">
        <v>231</v>
      </c>
      <c r="D11" s="109">
        <v>219</v>
      </c>
      <c r="E11" s="109">
        <v>6.3</v>
      </c>
      <c r="F11" s="108">
        <f t="shared" ref="F11:F12" si="7">D11-(E11*2)</f>
        <v>206.4</v>
      </c>
      <c r="G11" s="108">
        <v>190000</v>
      </c>
      <c r="H11" s="108">
        <v>7850</v>
      </c>
      <c r="I11" s="108"/>
      <c r="J11" s="108" t="s">
        <v>25</v>
      </c>
      <c r="K11" s="108" t="s">
        <v>635</v>
      </c>
      <c r="L11">
        <f t="shared" si="4"/>
        <v>8.6220472440944889</v>
      </c>
      <c r="M11" s="1" t="s">
        <v>58</v>
      </c>
      <c r="N11" s="6" t="s">
        <v>641</v>
      </c>
    </row>
    <row r="12" spans="1:14" x14ac:dyDescent="0.35">
      <c r="A12" s="108" t="s">
        <v>232</v>
      </c>
      <c r="B12" s="108" t="s">
        <v>218</v>
      </c>
      <c r="C12" s="108" t="s">
        <v>233</v>
      </c>
      <c r="D12" s="109">
        <v>273.05</v>
      </c>
      <c r="E12" s="109">
        <v>5.89</v>
      </c>
      <c r="F12" s="108">
        <f t="shared" si="7"/>
        <v>261.27000000000004</v>
      </c>
      <c r="G12" s="108">
        <v>199000</v>
      </c>
      <c r="H12" s="108">
        <v>7850</v>
      </c>
      <c r="I12" s="108"/>
      <c r="J12" s="108" t="s">
        <v>25</v>
      </c>
      <c r="K12" s="108"/>
      <c r="L12">
        <f t="shared" si="4"/>
        <v>10.750000000000002</v>
      </c>
      <c r="M12" s="1" t="s">
        <v>58</v>
      </c>
      <c r="N12" s="6" t="s">
        <v>641</v>
      </c>
    </row>
    <row r="13" spans="1:14" x14ac:dyDescent="0.35">
      <c r="A13" s="108" t="s">
        <v>498</v>
      </c>
      <c r="B13" s="108" t="s">
        <v>218</v>
      </c>
      <c r="C13" s="108" t="s">
        <v>499</v>
      </c>
      <c r="D13" s="109">
        <v>273.05</v>
      </c>
      <c r="E13" s="109">
        <v>8</v>
      </c>
      <c r="F13" s="108">
        <f t="shared" ref="F13" si="8">D13-(E13*2)</f>
        <v>257.05</v>
      </c>
      <c r="G13" s="108">
        <v>199000</v>
      </c>
      <c r="H13" s="108">
        <v>7850</v>
      </c>
      <c r="I13" s="108"/>
      <c r="J13" s="108" t="s">
        <v>25</v>
      </c>
      <c r="K13" s="108"/>
      <c r="M13" s="1" t="s">
        <v>58</v>
      </c>
      <c r="N13" s="6" t="s">
        <v>641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490</v>
      </c>
      <c r="B1" t="s">
        <v>570</v>
      </c>
      <c r="C1" s="6" t="s">
        <v>493</v>
      </c>
      <c r="D1" t="s">
        <v>494</v>
      </c>
      <c r="E1" s="6" t="s">
        <v>234</v>
      </c>
      <c r="F1" s="6" t="s">
        <v>235</v>
      </c>
      <c r="G1" s="6" t="s">
        <v>236</v>
      </c>
      <c r="H1" s="6" t="s">
        <v>237</v>
      </c>
      <c r="I1" s="6" t="s">
        <v>238</v>
      </c>
      <c r="J1" s="6" t="s">
        <v>239</v>
      </c>
      <c r="K1" s="6" t="s">
        <v>495</v>
      </c>
      <c r="L1" s="6" t="s">
        <v>574</v>
      </c>
    </row>
    <row r="3" spans="1:14" x14ac:dyDescent="0.35">
      <c r="A3" s="6" t="s">
        <v>491</v>
      </c>
      <c r="B3" s="6" t="s">
        <v>217</v>
      </c>
      <c r="C3" s="6">
        <f>Axles!F5</f>
        <v>98.8</v>
      </c>
      <c r="D3" s="112">
        <f t="shared" ref="D3:D20" si="0">(E3-C3)/2</f>
        <v>-0.64999999999999858</v>
      </c>
      <c r="E3" s="6">
        <v>97.5</v>
      </c>
      <c r="F3" s="6">
        <v>5</v>
      </c>
      <c r="G3" s="6">
        <v>25.4</v>
      </c>
      <c r="H3" s="6"/>
      <c r="I3" s="6"/>
      <c r="J3" s="6" t="s">
        <v>323</v>
      </c>
      <c r="L3">
        <f>PI() * G3</f>
        <v>79.796453401180742</v>
      </c>
      <c r="N3">
        <f>L3/25.4</f>
        <v>3.1415926535897931</v>
      </c>
    </row>
    <row r="4" spans="1:14" x14ac:dyDescent="0.35">
      <c r="A4" s="6" t="s">
        <v>491</v>
      </c>
      <c r="B4" s="6" t="s">
        <v>217</v>
      </c>
      <c r="C4" s="6">
        <f>Axles!F5</f>
        <v>98.8</v>
      </c>
      <c r="D4" s="112">
        <f t="shared" si="0"/>
        <v>-0.64999999999999858</v>
      </c>
      <c r="E4" s="6">
        <v>97.5</v>
      </c>
      <c r="F4" s="6">
        <v>5</v>
      </c>
      <c r="G4" s="6">
        <v>30</v>
      </c>
      <c r="H4" s="6"/>
      <c r="I4" s="6" t="s">
        <v>580</v>
      </c>
      <c r="J4" s="6" t="s">
        <v>323</v>
      </c>
      <c r="L4">
        <f t="shared" ref="L4:L53" si="1">PI() * G4</f>
        <v>94.247779607693786</v>
      </c>
      <c r="N4">
        <f t="shared" ref="N4:N53" si="2">L4/25.4</f>
        <v>3.7105425042399132</v>
      </c>
    </row>
    <row r="5" spans="1:14" x14ac:dyDescent="0.35">
      <c r="A5" s="6" t="s">
        <v>491</v>
      </c>
      <c r="B5" s="6" t="s">
        <v>217</v>
      </c>
      <c r="C5" s="6">
        <f>Axles!F5</f>
        <v>98.8</v>
      </c>
      <c r="D5" s="112">
        <f t="shared" si="0"/>
        <v>-0.64999999999999858</v>
      </c>
      <c r="E5" s="6">
        <v>97.5</v>
      </c>
      <c r="F5" s="6">
        <v>5</v>
      </c>
      <c r="G5" s="6">
        <v>35</v>
      </c>
      <c r="H5" s="6"/>
      <c r="I5" s="6"/>
      <c r="J5" s="6" t="s">
        <v>323</v>
      </c>
      <c r="L5">
        <f t="shared" si="1"/>
        <v>109.95574287564276</v>
      </c>
      <c r="N5">
        <f t="shared" si="2"/>
        <v>4.3289662549465655</v>
      </c>
    </row>
    <row r="6" spans="1:14" x14ac:dyDescent="0.35">
      <c r="A6" s="6" t="s">
        <v>492</v>
      </c>
      <c r="B6" s="112" t="s">
        <v>220</v>
      </c>
      <c r="C6" s="6">
        <f>Axles!F6</f>
        <v>96</v>
      </c>
      <c r="D6" s="112">
        <f t="shared" si="0"/>
        <v>-1.5</v>
      </c>
      <c r="E6" s="6">
        <v>93</v>
      </c>
      <c r="F6" s="6">
        <v>5</v>
      </c>
      <c r="G6" s="6">
        <v>25.4</v>
      </c>
      <c r="H6" s="6"/>
      <c r="I6" s="6"/>
      <c r="J6" s="6" t="s">
        <v>323</v>
      </c>
      <c r="L6">
        <f t="shared" si="1"/>
        <v>79.796453401180742</v>
      </c>
      <c r="N6">
        <f t="shared" si="2"/>
        <v>3.1415926535897931</v>
      </c>
    </row>
    <row r="7" spans="1:14" x14ac:dyDescent="0.35">
      <c r="A7" s="6" t="s">
        <v>492</v>
      </c>
      <c r="B7" s="112" t="s">
        <v>220</v>
      </c>
      <c r="C7" s="6">
        <f>Axles!F6</f>
        <v>96</v>
      </c>
      <c r="D7" s="112">
        <f t="shared" si="0"/>
        <v>-1.5</v>
      </c>
      <c r="E7" s="6">
        <v>93</v>
      </c>
      <c r="F7" s="6">
        <v>5</v>
      </c>
      <c r="G7" s="6">
        <v>30</v>
      </c>
      <c r="H7" s="6"/>
      <c r="I7" s="6" t="s">
        <v>581</v>
      </c>
      <c r="J7" s="6" t="s">
        <v>323</v>
      </c>
      <c r="L7">
        <f t="shared" si="1"/>
        <v>94.247779607693786</v>
      </c>
      <c r="N7">
        <f t="shared" si="2"/>
        <v>3.7105425042399132</v>
      </c>
    </row>
    <row r="8" spans="1:14" x14ac:dyDescent="0.35">
      <c r="A8" s="6" t="s">
        <v>492</v>
      </c>
      <c r="B8" s="112" t="s">
        <v>220</v>
      </c>
      <c r="C8" s="6">
        <f>Axles!F6</f>
        <v>96</v>
      </c>
      <c r="D8" s="112">
        <f t="shared" si="0"/>
        <v>-1.5</v>
      </c>
      <c r="E8" s="6">
        <v>93</v>
      </c>
      <c r="F8" s="6">
        <v>5</v>
      </c>
      <c r="G8" s="6">
        <v>35</v>
      </c>
      <c r="H8" s="6"/>
      <c r="I8" s="6"/>
      <c r="J8" s="6" t="s">
        <v>323</v>
      </c>
      <c r="L8">
        <f t="shared" si="1"/>
        <v>109.95574287564276</v>
      </c>
      <c r="N8">
        <f t="shared" si="2"/>
        <v>4.3289662549465655</v>
      </c>
    </row>
    <row r="9" spans="1:14" x14ac:dyDescent="0.35">
      <c r="A9" s="6" t="s">
        <v>492</v>
      </c>
      <c r="B9" s="112" t="s">
        <v>220</v>
      </c>
      <c r="C9" s="6">
        <f>Axles!F6</f>
        <v>96</v>
      </c>
      <c r="D9" s="112">
        <f t="shared" si="0"/>
        <v>-1.5</v>
      </c>
      <c r="E9" s="6">
        <v>93</v>
      </c>
      <c r="F9" s="6">
        <v>5</v>
      </c>
      <c r="G9" s="6">
        <v>40</v>
      </c>
      <c r="H9" s="6"/>
      <c r="I9" s="6" t="s">
        <v>582</v>
      </c>
      <c r="J9" s="6" t="s">
        <v>323</v>
      </c>
      <c r="L9">
        <f t="shared" si="1"/>
        <v>125.66370614359172</v>
      </c>
      <c r="N9">
        <f t="shared" si="2"/>
        <v>4.9473900056532178</v>
      </c>
    </row>
    <row r="10" spans="1:14" x14ac:dyDescent="0.35">
      <c r="A10" s="6" t="s">
        <v>492</v>
      </c>
      <c r="B10" s="112" t="s">
        <v>220</v>
      </c>
      <c r="C10" s="6">
        <f>Axles!F6</f>
        <v>96</v>
      </c>
      <c r="D10" s="112">
        <f t="shared" si="0"/>
        <v>-1.5</v>
      </c>
      <c r="E10" s="6">
        <v>93</v>
      </c>
      <c r="F10" s="6">
        <v>5</v>
      </c>
      <c r="G10" s="6">
        <v>45</v>
      </c>
      <c r="H10" s="6"/>
      <c r="I10" s="6"/>
      <c r="J10" s="6" t="s">
        <v>323</v>
      </c>
      <c r="L10">
        <f t="shared" si="1"/>
        <v>141.37166941154069</v>
      </c>
      <c r="N10">
        <f t="shared" si="2"/>
        <v>5.5658137563598702</v>
      </c>
    </row>
    <row r="11" spans="1:14" x14ac:dyDescent="0.35">
      <c r="A11" s="6" t="s">
        <v>223</v>
      </c>
      <c r="B11" s="1" t="s">
        <v>222</v>
      </c>
      <c r="C11" s="6">
        <f>Axles!F7</f>
        <v>120.5</v>
      </c>
      <c r="D11" s="112">
        <f t="shared" si="0"/>
        <v>-0.25</v>
      </c>
      <c r="E11" s="6">
        <v>120</v>
      </c>
      <c r="F11" s="6">
        <v>5</v>
      </c>
      <c r="G11" s="6">
        <v>25.4</v>
      </c>
      <c r="H11" s="6"/>
      <c r="I11" s="6"/>
      <c r="J11" s="6" t="s">
        <v>323</v>
      </c>
      <c r="L11">
        <f t="shared" si="1"/>
        <v>79.796453401180742</v>
      </c>
      <c r="N11">
        <f t="shared" si="2"/>
        <v>3.1415926535897931</v>
      </c>
    </row>
    <row r="12" spans="1:14" x14ac:dyDescent="0.35">
      <c r="A12" s="6" t="s">
        <v>223</v>
      </c>
      <c r="B12" s="1" t="s">
        <v>222</v>
      </c>
      <c r="C12" s="6">
        <f>Axles!F7</f>
        <v>120.5</v>
      </c>
      <c r="D12" s="112">
        <f t="shared" si="0"/>
        <v>-0.25</v>
      </c>
      <c r="E12" s="6">
        <v>120</v>
      </c>
      <c r="F12" s="6">
        <v>5</v>
      </c>
      <c r="G12" s="6">
        <v>30</v>
      </c>
      <c r="H12" s="6"/>
      <c r="I12" s="6" t="s">
        <v>575</v>
      </c>
      <c r="J12" s="6" t="s">
        <v>323</v>
      </c>
      <c r="L12">
        <f t="shared" si="1"/>
        <v>94.247779607693786</v>
      </c>
      <c r="N12">
        <f t="shared" si="2"/>
        <v>3.7105425042399132</v>
      </c>
    </row>
    <row r="13" spans="1:14" x14ac:dyDescent="0.35">
      <c r="A13" s="6" t="s">
        <v>223</v>
      </c>
      <c r="B13" s="1" t="s">
        <v>222</v>
      </c>
      <c r="C13" s="6">
        <f>Axles!F7</f>
        <v>120.5</v>
      </c>
      <c r="D13" s="112">
        <f t="shared" si="0"/>
        <v>-0.25</v>
      </c>
      <c r="E13" s="6">
        <v>120</v>
      </c>
      <c r="F13" s="6">
        <v>5</v>
      </c>
      <c r="G13" s="6">
        <v>35</v>
      </c>
      <c r="H13" s="6"/>
      <c r="I13" s="6"/>
      <c r="J13" s="6" t="s">
        <v>323</v>
      </c>
      <c r="L13">
        <f t="shared" si="1"/>
        <v>109.95574287564276</v>
      </c>
      <c r="N13">
        <f t="shared" si="2"/>
        <v>4.3289662549465655</v>
      </c>
    </row>
    <row r="14" spans="1:14" x14ac:dyDescent="0.35">
      <c r="A14" s="6" t="s">
        <v>223</v>
      </c>
      <c r="B14" s="1" t="s">
        <v>222</v>
      </c>
      <c r="C14" s="6">
        <f>Axles!F7</f>
        <v>120.5</v>
      </c>
      <c r="D14" s="112">
        <f t="shared" si="0"/>
        <v>-0.25</v>
      </c>
      <c r="E14" s="6">
        <v>120</v>
      </c>
      <c r="F14" s="6">
        <v>5</v>
      </c>
      <c r="G14" s="6">
        <v>40</v>
      </c>
      <c r="H14" s="6"/>
      <c r="I14" s="6" t="s">
        <v>576</v>
      </c>
      <c r="J14" s="6" t="s">
        <v>323</v>
      </c>
      <c r="L14">
        <f t="shared" si="1"/>
        <v>125.66370614359172</v>
      </c>
      <c r="N14">
        <f t="shared" si="2"/>
        <v>4.9473900056532178</v>
      </c>
    </row>
    <row r="15" spans="1:14" x14ac:dyDescent="0.35">
      <c r="A15" s="6" t="s">
        <v>223</v>
      </c>
      <c r="B15" s="1" t="s">
        <v>222</v>
      </c>
      <c r="C15" s="6">
        <f>Axles!F7</f>
        <v>120.5</v>
      </c>
      <c r="D15" s="112">
        <f t="shared" si="0"/>
        <v>-0.25</v>
      </c>
      <c r="E15" s="6">
        <v>120</v>
      </c>
      <c r="F15" s="6">
        <v>5</v>
      </c>
      <c r="G15" s="6">
        <v>45</v>
      </c>
      <c r="H15" s="6"/>
      <c r="I15" s="6"/>
      <c r="J15" s="6" t="s">
        <v>323</v>
      </c>
      <c r="L15">
        <f t="shared" si="1"/>
        <v>141.37166941154069</v>
      </c>
      <c r="N15">
        <f t="shared" si="2"/>
        <v>5.5658137563598702</v>
      </c>
    </row>
    <row r="16" spans="1:14" x14ac:dyDescent="0.35">
      <c r="A16" s="6" t="s">
        <v>225</v>
      </c>
      <c r="B16" s="112" t="s">
        <v>224</v>
      </c>
      <c r="C16" s="6">
        <f>Axles!F8</f>
        <v>129.4</v>
      </c>
      <c r="D16" s="112">
        <f t="shared" si="0"/>
        <v>-0.45000000000000284</v>
      </c>
      <c r="E16" s="6">
        <v>128.5</v>
      </c>
      <c r="F16" s="6">
        <v>5</v>
      </c>
      <c r="G16" s="6">
        <v>30</v>
      </c>
      <c r="H16" s="6"/>
      <c r="I16" s="6" t="s">
        <v>577</v>
      </c>
      <c r="J16" s="6" t="s">
        <v>323</v>
      </c>
      <c r="L16">
        <f t="shared" si="1"/>
        <v>94.247779607693786</v>
      </c>
      <c r="N16">
        <f t="shared" si="2"/>
        <v>3.7105425042399132</v>
      </c>
    </row>
    <row r="17" spans="1:14" x14ac:dyDescent="0.35">
      <c r="A17" s="6" t="s">
        <v>225</v>
      </c>
      <c r="B17" s="112" t="s">
        <v>224</v>
      </c>
      <c r="C17" s="6">
        <f>Axles!F8</f>
        <v>129.4</v>
      </c>
      <c r="D17" s="112">
        <f t="shared" si="0"/>
        <v>-0.45000000000000284</v>
      </c>
      <c r="E17" s="6">
        <v>128.5</v>
      </c>
      <c r="F17" s="6">
        <v>5</v>
      </c>
      <c r="G17" s="6">
        <v>35</v>
      </c>
      <c r="H17" s="6"/>
      <c r="I17" s="6"/>
      <c r="J17" s="6" t="s">
        <v>323</v>
      </c>
      <c r="L17">
        <f t="shared" si="1"/>
        <v>109.95574287564276</v>
      </c>
      <c r="N17">
        <f t="shared" si="2"/>
        <v>4.3289662549465655</v>
      </c>
    </row>
    <row r="18" spans="1:14" x14ac:dyDescent="0.35">
      <c r="A18" s="6" t="s">
        <v>225</v>
      </c>
      <c r="B18" s="112" t="s">
        <v>224</v>
      </c>
      <c r="C18" s="6">
        <f>Axles!F8</f>
        <v>129.4</v>
      </c>
      <c r="D18" s="112">
        <f t="shared" si="0"/>
        <v>-0.45000000000000284</v>
      </c>
      <c r="E18" s="6">
        <v>128.5</v>
      </c>
      <c r="F18" s="6">
        <v>5</v>
      </c>
      <c r="G18" s="6">
        <v>40</v>
      </c>
      <c r="H18" s="6"/>
      <c r="I18" s="6" t="s">
        <v>578</v>
      </c>
      <c r="J18" s="6" t="s">
        <v>323</v>
      </c>
      <c r="L18">
        <f t="shared" si="1"/>
        <v>125.66370614359172</v>
      </c>
      <c r="N18">
        <f t="shared" si="2"/>
        <v>4.9473900056532178</v>
      </c>
    </row>
    <row r="19" spans="1:14" x14ac:dyDescent="0.35">
      <c r="A19" s="6" t="s">
        <v>225</v>
      </c>
      <c r="B19" s="112" t="s">
        <v>224</v>
      </c>
      <c r="C19" s="6">
        <f>Axles!F8</f>
        <v>129.4</v>
      </c>
      <c r="D19" s="112">
        <f t="shared" si="0"/>
        <v>-0.45000000000000284</v>
      </c>
      <c r="E19" s="6">
        <v>128.5</v>
      </c>
      <c r="F19" s="6">
        <v>5</v>
      </c>
      <c r="G19" s="6">
        <v>45</v>
      </c>
      <c r="H19" s="6"/>
      <c r="I19" s="6"/>
      <c r="J19" s="6" t="s">
        <v>323</v>
      </c>
      <c r="L19">
        <f t="shared" si="1"/>
        <v>141.37166941154069</v>
      </c>
      <c r="N19">
        <f t="shared" si="2"/>
        <v>5.5658137563598702</v>
      </c>
    </row>
    <row r="20" spans="1:14" x14ac:dyDescent="0.35">
      <c r="A20" s="6" t="s">
        <v>225</v>
      </c>
      <c r="B20" s="112" t="s">
        <v>224</v>
      </c>
      <c r="C20" s="6">
        <f>Axles!F8</f>
        <v>129.4</v>
      </c>
      <c r="D20" s="112">
        <f t="shared" si="0"/>
        <v>-0.45000000000000284</v>
      </c>
      <c r="E20" s="6">
        <v>128.5</v>
      </c>
      <c r="F20" s="6">
        <v>5</v>
      </c>
      <c r="G20" s="6">
        <v>55</v>
      </c>
      <c r="H20" s="6"/>
      <c r="I20" s="6" t="s">
        <v>579</v>
      </c>
      <c r="J20" s="6" t="s">
        <v>323</v>
      </c>
      <c r="L20">
        <f t="shared" si="1"/>
        <v>172.78759594743863</v>
      </c>
      <c r="N20">
        <f t="shared" si="2"/>
        <v>6.8026612577731749</v>
      </c>
    </row>
    <row r="21" spans="1:14" x14ac:dyDescent="0.35">
      <c r="A21" s="6" t="s">
        <v>227</v>
      </c>
      <c r="B21" s="112" t="s">
        <v>226</v>
      </c>
      <c r="C21" s="6">
        <f>Axles!F9</f>
        <v>158.4</v>
      </c>
      <c r="D21" s="112">
        <f t="shared" ref="D21:D33" si="3">(E21-C21)/2</f>
        <v>-1.7000000000000028</v>
      </c>
      <c r="E21" s="6">
        <v>155</v>
      </c>
      <c r="F21" s="6">
        <v>8</v>
      </c>
      <c r="G21" s="6">
        <v>40</v>
      </c>
      <c r="H21" s="6"/>
      <c r="I21" s="6"/>
      <c r="J21" s="6" t="s">
        <v>323</v>
      </c>
      <c r="L21">
        <f t="shared" si="1"/>
        <v>125.66370614359172</v>
      </c>
      <c r="N21">
        <f t="shared" si="2"/>
        <v>4.9473900056532178</v>
      </c>
    </row>
    <row r="22" spans="1:14" x14ac:dyDescent="0.35">
      <c r="A22" s="6" t="s">
        <v>227</v>
      </c>
      <c r="B22" s="112" t="s">
        <v>226</v>
      </c>
      <c r="C22" s="6">
        <f>Axles!F9</f>
        <v>158.4</v>
      </c>
      <c r="D22" s="112">
        <f t="shared" si="3"/>
        <v>-1.7000000000000028</v>
      </c>
      <c r="E22" s="6">
        <v>155</v>
      </c>
      <c r="F22" s="6">
        <v>8</v>
      </c>
      <c r="G22" s="6">
        <v>45</v>
      </c>
      <c r="H22" s="6"/>
      <c r="I22" s="6"/>
      <c r="J22" s="6" t="s">
        <v>323</v>
      </c>
      <c r="L22">
        <f t="shared" si="1"/>
        <v>141.37166941154069</v>
      </c>
      <c r="N22">
        <f t="shared" si="2"/>
        <v>5.5658137563598702</v>
      </c>
    </row>
    <row r="23" spans="1:14" x14ac:dyDescent="0.35">
      <c r="A23" s="6" t="s">
        <v>227</v>
      </c>
      <c r="B23" s="112" t="s">
        <v>226</v>
      </c>
      <c r="C23" s="6">
        <f>Axles!F9</f>
        <v>158.4</v>
      </c>
      <c r="D23" s="112">
        <f t="shared" si="3"/>
        <v>-1.7000000000000028</v>
      </c>
      <c r="E23" s="6">
        <v>155</v>
      </c>
      <c r="F23" s="6">
        <v>8</v>
      </c>
      <c r="G23" s="6">
        <v>55</v>
      </c>
      <c r="H23" s="6"/>
      <c r="I23" s="6"/>
      <c r="J23" s="6" t="s">
        <v>323</v>
      </c>
      <c r="L23">
        <f t="shared" si="1"/>
        <v>172.78759594743863</v>
      </c>
      <c r="N23">
        <f t="shared" si="2"/>
        <v>6.8026612577731749</v>
      </c>
    </row>
    <row r="24" spans="1:14" x14ac:dyDescent="0.35">
      <c r="A24" s="6" t="s">
        <v>227</v>
      </c>
      <c r="B24" s="112" t="s">
        <v>226</v>
      </c>
      <c r="C24" s="6">
        <f>Axles!F9</f>
        <v>158.4</v>
      </c>
      <c r="D24" s="112">
        <f t="shared" si="3"/>
        <v>-0.20000000000000284</v>
      </c>
      <c r="E24" s="6">
        <v>158</v>
      </c>
      <c r="F24" s="6">
        <v>8</v>
      </c>
      <c r="G24" s="6">
        <v>30</v>
      </c>
      <c r="H24" s="6"/>
      <c r="I24" s="6"/>
      <c r="J24" s="6" t="s">
        <v>323</v>
      </c>
      <c r="L24">
        <f t="shared" si="1"/>
        <v>94.247779607693786</v>
      </c>
      <c r="N24">
        <f t="shared" si="2"/>
        <v>3.7105425042399132</v>
      </c>
    </row>
    <row r="25" spans="1:14" x14ac:dyDescent="0.35">
      <c r="A25" s="6" t="s">
        <v>227</v>
      </c>
      <c r="B25" s="112" t="s">
        <v>226</v>
      </c>
      <c r="C25" s="6">
        <f>Axles!F9</f>
        <v>158.4</v>
      </c>
      <c r="D25" s="112">
        <f t="shared" si="3"/>
        <v>-0.20000000000000284</v>
      </c>
      <c r="E25" s="6">
        <v>158</v>
      </c>
      <c r="F25" s="6">
        <v>8</v>
      </c>
      <c r="G25" s="6">
        <v>35</v>
      </c>
      <c r="H25" s="6"/>
      <c r="I25" s="6"/>
      <c r="J25" s="6" t="s">
        <v>323</v>
      </c>
      <c r="L25">
        <f t="shared" si="1"/>
        <v>109.95574287564276</v>
      </c>
      <c r="N25">
        <f t="shared" si="2"/>
        <v>4.3289662549465655</v>
      </c>
    </row>
    <row r="26" spans="1:14" x14ac:dyDescent="0.35">
      <c r="A26" s="6" t="s">
        <v>227</v>
      </c>
      <c r="B26" s="112" t="s">
        <v>226</v>
      </c>
      <c r="C26" s="6">
        <f>Axles!F9</f>
        <v>158.4</v>
      </c>
      <c r="D26" s="112">
        <f t="shared" si="3"/>
        <v>-0.20000000000000284</v>
      </c>
      <c r="E26" s="6">
        <v>158</v>
      </c>
      <c r="F26" s="6">
        <v>8</v>
      </c>
      <c r="G26" s="6">
        <v>40</v>
      </c>
      <c r="H26" s="6"/>
      <c r="I26" s="6"/>
      <c r="J26" s="6" t="s">
        <v>323</v>
      </c>
      <c r="L26">
        <f t="shared" si="1"/>
        <v>125.66370614359172</v>
      </c>
      <c r="N26">
        <f t="shared" si="2"/>
        <v>4.9473900056532178</v>
      </c>
    </row>
    <row r="27" spans="1:14" x14ac:dyDescent="0.35">
      <c r="A27" s="6" t="s">
        <v>227</v>
      </c>
      <c r="B27" s="112" t="s">
        <v>226</v>
      </c>
      <c r="C27" s="6">
        <f>Axles!F9</f>
        <v>158.4</v>
      </c>
      <c r="D27" s="112">
        <f t="shared" si="3"/>
        <v>-0.20000000000000284</v>
      </c>
      <c r="E27" s="6">
        <v>158</v>
      </c>
      <c r="F27" s="6">
        <v>8</v>
      </c>
      <c r="G27" s="6">
        <v>45</v>
      </c>
      <c r="H27" s="6"/>
      <c r="I27" s="6"/>
      <c r="J27" s="6" t="s">
        <v>323</v>
      </c>
      <c r="L27">
        <f t="shared" si="1"/>
        <v>141.37166941154069</v>
      </c>
      <c r="N27">
        <f t="shared" si="2"/>
        <v>5.5658137563598702</v>
      </c>
    </row>
    <row r="28" spans="1:14" x14ac:dyDescent="0.35">
      <c r="A28" s="6" t="s">
        <v>227</v>
      </c>
      <c r="B28" s="112" t="s">
        <v>226</v>
      </c>
      <c r="C28" s="6">
        <f>Axles!F9</f>
        <v>158.4</v>
      </c>
      <c r="D28" s="112">
        <f t="shared" si="3"/>
        <v>-0.20000000000000284</v>
      </c>
      <c r="E28" s="6">
        <v>158</v>
      </c>
      <c r="F28" s="6">
        <v>8</v>
      </c>
      <c r="G28" s="6">
        <v>55</v>
      </c>
      <c r="H28" s="6"/>
      <c r="I28" s="6"/>
      <c r="J28" s="6" t="s">
        <v>323</v>
      </c>
      <c r="L28">
        <f t="shared" si="1"/>
        <v>172.78759594743863</v>
      </c>
      <c r="N28">
        <f t="shared" si="2"/>
        <v>6.8026612577731749</v>
      </c>
    </row>
    <row r="29" spans="1:14" x14ac:dyDescent="0.35">
      <c r="A29" s="6" t="s">
        <v>227</v>
      </c>
      <c r="B29" s="112" t="s">
        <v>226</v>
      </c>
      <c r="C29" s="6">
        <f>Axles!F9</f>
        <v>158.4</v>
      </c>
      <c r="D29" s="112">
        <f t="shared" si="3"/>
        <v>1.2999999999999972</v>
      </c>
      <c r="E29" s="6">
        <v>161</v>
      </c>
      <c r="F29" s="6">
        <v>8</v>
      </c>
      <c r="G29" s="6">
        <v>30</v>
      </c>
      <c r="H29" s="6"/>
      <c r="I29" s="6"/>
      <c r="J29" s="6" t="s">
        <v>323</v>
      </c>
      <c r="L29">
        <f t="shared" si="1"/>
        <v>94.247779607693786</v>
      </c>
      <c r="N29">
        <f t="shared" si="2"/>
        <v>3.7105425042399132</v>
      </c>
    </row>
    <row r="30" spans="1:14" x14ac:dyDescent="0.35">
      <c r="A30" s="6" t="s">
        <v>227</v>
      </c>
      <c r="B30" s="112" t="s">
        <v>226</v>
      </c>
      <c r="C30" s="6">
        <f>Axles!F9</f>
        <v>158.4</v>
      </c>
      <c r="D30" s="112">
        <f t="shared" si="3"/>
        <v>1.2999999999999972</v>
      </c>
      <c r="E30" s="6">
        <v>161</v>
      </c>
      <c r="F30" s="6">
        <v>8</v>
      </c>
      <c r="G30" s="6">
        <v>35</v>
      </c>
      <c r="H30" s="6"/>
      <c r="I30" s="6"/>
      <c r="J30" s="6" t="s">
        <v>323</v>
      </c>
      <c r="L30">
        <f t="shared" si="1"/>
        <v>109.95574287564276</v>
      </c>
      <c r="N30">
        <f t="shared" si="2"/>
        <v>4.3289662549465655</v>
      </c>
    </row>
    <row r="31" spans="1:14" x14ac:dyDescent="0.35">
      <c r="A31" s="6" t="s">
        <v>227</v>
      </c>
      <c r="B31" s="112" t="s">
        <v>226</v>
      </c>
      <c r="C31" s="6">
        <f>Axles!F9</f>
        <v>158.4</v>
      </c>
      <c r="D31" s="112">
        <f t="shared" si="3"/>
        <v>1.2999999999999972</v>
      </c>
      <c r="E31" s="6">
        <v>161</v>
      </c>
      <c r="F31" s="6">
        <v>8</v>
      </c>
      <c r="G31" s="6">
        <v>40</v>
      </c>
      <c r="H31" s="6"/>
      <c r="I31" s="6"/>
      <c r="J31" s="6" t="s">
        <v>323</v>
      </c>
      <c r="L31">
        <f t="shared" si="1"/>
        <v>125.66370614359172</v>
      </c>
      <c r="N31">
        <f t="shared" si="2"/>
        <v>4.9473900056532178</v>
      </c>
    </row>
    <row r="32" spans="1:14" x14ac:dyDescent="0.35">
      <c r="A32" s="6" t="s">
        <v>227</v>
      </c>
      <c r="B32" s="112" t="s">
        <v>226</v>
      </c>
      <c r="C32" s="6">
        <f>Axles!F9</f>
        <v>158.4</v>
      </c>
      <c r="D32" s="112">
        <f t="shared" si="3"/>
        <v>1.2999999999999972</v>
      </c>
      <c r="E32" s="6">
        <v>161</v>
      </c>
      <c r="F32" s="6">
        <v>8</v>
      </c>
      <c r="G32" s="6">
        <v>45</v>
      </c>
      <c r="H32" s="6"/>
      <c r="I32" s="6"/>
      <c r="J32" s="6" t="s">
        <v>323</v>
      </c>
      <c r="L32">
        <f t="shared" si="1"/>
        <v>141.37166941154069</v>
      </c>
      <c r="N32">
        <f t="shared" si="2"/>
        <v>5.5658137563598702</v>
      </c>
    </row>
    <row r="33" spans="1:14" x14ac:dyDescent="0.35">
      <c r="A33" s="6" t="s">
        <v>227</v>
      </c>
      <c r="B33" s="112" t="s">
        <v>226</v>
      </c>
      <c r="C33" s="6">
        <f>Axles!F9</f>
        <v>158.4</v>
      </c>
      <c r="D33" s="112">
        <f t="shared" si="3"/>
        <v>1.2999999999999972</v>
      </c>
      <c r="E33" s="6">
        <v>161</v>
      </c>
      <c r="F33" s="6">
        <v>8</v>
      </c>
      <c r="G33" s="6">
        <v>55</v>
      </c>
      <c r="H33" s="6"/>
      <c r="I33" s="6"/>
      <c r="J33" s="6" t="s">
        <v>323</v>
      </c>
      <c r="L33">
        <f t="shared" si="1"/>
        <v>172.78759594743863</v>
      </c>
      <c r="N33">
        <f t="shared" si="2"/>
        <v>6.8026612577731749</v>
      </c>
    </row>
    <row r="34" spans="1:14" x14ac:dyDescent="0.35">
      <c r="A34" s="112" t="s">
        <v>229</v>
      </c>
      <c r="B34" s="112" t="s">
        <v>228</v>
      </c>
      <c r="C34" s="112">
        <f>Axles!F10</f>
        <v>180.4</v>
      </c>
      <c r="D34" s="112">
        <f>(E34-C34)/2</f>
        <v>-0.20000000000000284</v>
      </c>
      <c r="E34" s="6">
        <v>180</v>
      </c>
      <c r="F34" s="6">
        <v>8</v>
      </c>
      <c r="G34" s="6">
        <v>40</v>
      </c>
      <c r="H34" s="6"/>
      <c r="I34" s="6"/>
      <c r="J34" s="6" t="s">
        <v>323</v>
      </c>
      <c r="L34">
        <f t="shared" si="1"/>
        <v>125.66370614359172</v>
      </c>
      <c r="N34">
        <f t="shared" si="2"/>
        <v>4.9473900056532178</v>
      </c>
    </row>
    <row r="35" spans="1:14" x14ac:dyDescent="0.35">
      <c r="A35" s="112" t="s">
        <v>229</v>
      </c>
      <c r="B35" s="112" t="s">
        <v>228</v>
      </c>
      <c r="C35" s="112">
        <f>Axles!F10</f>
        <v>180.4</v>
      </c>
      <c r="D35" s="112">
        <f t="shared" ref="D35:D51" si="4">(E35-C35)/2</f>
        <v>-0.20000000000000284</v>
      </c>
      <c r="E35" s="6">
        <v>180</v>
      </c>
      <c r="F35" s="6">
        <v>8</v>
      </c>
      <c r="G35" s="6">
        <v>45</v>
      </c>
      <c r="H35" s="6"/>
      <c r="I35" s="6"/>
      <c r="J35" s="6" t="s">
        <v>323</v>
      </c>
      <c r="L35">
        <f t="shared" si="1"/>
        <v>141.37166941154069</v>
      </c>
      <c r="N35">
        <f t="shared" si="2"/>
        <v>5.5658137563598702</v>
      </c>
    </row>
    <row r="36" spans="1:14" x14ac:dyDescent="0.35">
      <c r="A36" s="112" t="s">
        <v>229</v>
      </c>
      <c r="B36" s="112" t="s">
        <v>228</v>
      </c>
      <c r="C36" s="112">
        <f>Axles!F10</f>
        <v>180.4</v>
      </c>
      <c r="D36" s="112">
        <f t="shared" si="4"/>
        <v>-0.20000000000000284</v>
      </c>
      <c r="E36" s="6">
        <v>180</v>
      </c>
      <c r="F36" s="6">
        <v>8</v>
      </c>
      <c r="G36" s="6">
        <v>50</v>
      </c>
      <c r="H36" s="6"/>
      <c r="I36" s="6"/>
      <c r="J36" s="6" t="s">
        <v>323</v>
      </c>
      <c r="L36">
        <f t="shared" si="1"/>
        <v>157.07963267948966</v>
      </c>
      <c r="N36">
        <f t="shared" si="2"/>
        <v>6.1842375070665225</v>
      </c>
    </row>
    <row r="37" spans="1:14" x14ac:dyDescent="0.35">
      <c r="A37" s="112" t="s">
        <v>229</v>
      </c>
      <c r="B37" s="112" t="s">
        <v>228</v>
      </c>
      <c r="C37" s="112">
        <f>Axles!F10</f>
        <v>180.4</v>
      </c>
      <c r="D37" s="112">
        <f t="shared" si="4"/>
        <v>-0.20000000000000284</v>
      </c>
      <c r="E37" s="6">
        <v>180</v>
      </c>
      <c r="F37" s="6">
        <v>8</v>
      </c>
      <c r="G37" s="6">
        <v>55</v>
      </c>
      <c r="H37" s="6"/>
      <c r="I37" s="6"/>
      <c r="J37" s="6" t="s">
        <v>323</v>
      </c>
      <c r="L37">
        <f t="shared" si="1"/>
        <v>172.78759594743863</v>
      </c>
      <c r="N37">
        <f t="shared" si="2"/>
        <v>6.8026612577731749</v>
      </c>
    </row>
    <row r="38" spans="1:14" x14ac:dyDescent="0.35">
      <c r="A38" s="112" t="s">
        <v>229</v>
      </c>
      <c r="B38" s="112" t="s">
        <v>228</v>
      </c>
      <c r="C38" s="112">
        <f>Axles!F10</f>
        <v>180.4</v>
      </c>
      <c r="D38" s="112">
        <f t="shared" si="4"/>
        <v>-0.20000000000000284</v>
      </c>
      <c r="E38" s="6">
        <v>180</v>
      </c>
      <c r="F38" s="6">
        <v>8</v>
      </c>
      <c r="G38" s="6">
        <v>60</v>
      </c>
      <c r="H38" s="6"/>
      <c r="I38" s="6"/>
      <c r="J38" s="6" t="s">
        <v>323</v>
      </c>
      <c r="L38">
        <f t="shared" si="1"/>
        <v>188.49555921538757</v>
      </c>
      <c r="N38">
        <f t="shared" si="2"/>
        <v>7.4210850084798263</v>
      </c>
    </row>
    <row r="39" spans="1:14" x14ac:dyDescent="0.35">
      <c r="A39" s="112" t="s">
        <v>231</v>
      </c>
      <c r="B39" s="112" t="s">
        <v>230</v>
      </c>
      <c r="C39" s="112">
        <f>Axles!F11</f>
        <v>206.4</v>
      </c>
      <c r="D39" s="112">
        <f t="shared" si="4"/>
        <v>-3.7000000000000028</v>
      </c>
      <c r="E39" s="6">
        <v>199</v>
      </c>
      <c r="F39" s="6">
        <v>8</v>
      </c>
      <c r="G39" s="6">
        <v>50</v>
      </c>
      <c r="H39" s="6"/>
      <c r="I39" s="6"/>
      <c r="J39" s="6" t="s">
        <v>323</v>
      </c>
      <c r="L39">
        <f t="shared" si="1"/>
        <v>157.07963267948966</v>
      </c>
      <c r="N39">
        <f t="shared" si="2"/>
        <v>6.1842375070665225</v>
      </c>
    </row>
    <row r="40" spans="1:14" x14ac:dyDescent="0.35">
      <c r="A40" s="112" t="s">
        <v>231</v>
      </c>
      <c r="B40" s="112" t="s">
        <v>230</v>
      </c>
      <c r="C40" s="112">
        <f>Axles!F11</f>
        <v>206.4</v>
      </c>
      <c r="D40" s="112">
        <f t="shared" si="4"/>
        <v>-3.7000000000000028</v>
      </c>
      <c r="E40" s="6">
        <v>199</v>
      </c>
      <c r="F40" s="6">
        <v>8</v>
      </c>
      <c r="G40" s="6">
        <v>55</v>
      </c>
      <c r="H40" s="6"/>
      <c r="I40" s="6"/>
      <c r="J40" s="6" t="s">
        <v>323</v>
      </c>
      <c r="L40">
        <f t="shared" si="1"/>
        <v>172.78759594743863</v>
      </c>
      <c r="N40">
        <f t="shared" si="2"/>
        <v>6.8026612577731749</v>
      </c>
    </row>
    <row r="41" spans="1:14" x14ac:dyDescent="0.35">
      <c r="A41" s="112" t="s">
        <v>231</v>
      </c>
      <c r="B41" s="112" t="s">
        <v>230</v>
      </c>
      <c r="C41" s="112">
        <f>Axles!F11</f>
        <v>206.4</v>
      </c>
      <c r="D41" s="112">
        <f t="shared" si="4"/>
        <v>-3.7000000000000028</v>
      </c>
      <c r="E41" s="6">
        <v>199</v>
      </c>
      <c r="F41" s="6">
        <v>8</v>
      </c>
      <c r="G41" s="6">
        <v>60</v>
      </c>
      <c r="H41" s="6"/>
      <c r="I41" s="6"/>
      <c r="J41" s="6" t="s">
        <v>323</v>
      </c>
      <c r="L41">
        <f t="shared" si="1"/>
        <v>188.49555921538757</v>
      </c>
      <c r="N41">
        <f t="shared" si="2"/>
        <v>7.4210850084798263</v>
      </c>
    </row>
    <row r="42" spans="1:14" x14ac:dyDescent="0.35">
      <c r="A42" s="112" t="s">
        <v>231</v>
      </c>
      <c r="B42" s="112" t="s">
        <v>230</v>
      </c>
      <c r="C42" s="112">
        <f>Axles!F11</f>
        <v>206.4</v>
      </c>
      <c r="D42" s="112">
        <f t="shared" si="4"/>
        <v>-1.7000000000000028</v>
      </c>
      <c r="E42" s="6">
        <v>203</v>
      </c>
      <c r="F42" s="6">
        <v>8</v>
      </c>
      <c r="G42" s="6">
        <v>55</v>
      </c>
      <c r="H42" s="6"/>
      <c r="I42" s="6"/>
      <c r="J42" s="6" t="s">
        <v>323</v>
      </c>
      <c r="L42">
        <f t="shared" si="1"/>
        <v>172.78759594743863</v>
      </c>
      <c r="N42">
        <f t="shared" si="2"/>
        <v>6.8026612577731749</v>
      </c>
    </row>
    <row r="43" spans="1:14" x14ac:dyDescent="0.35">
      <c r="A43" s="112" t="s">
        <v>231</v>
      </c>
      <c r="B43" s="112" t="s">
        <v>230</v>
      </c>
      <c r="C43" s="112">
        <f>Axles!F11</f>
        <v>206.4</v>
      </c>
      <c r="D43" s="112">
        <f t="shared" si="4"/>
        <v>-1.7000000000000028</v>
      </c>
      <c r="E43" s="6">
        <v>203</v>
      </c>
      <c r="F43" s="6">
        <v>8</v>
      </c>
      <c r="G43" s="6">
        <v>60</v>
      </c>
      <c r="H43" s="6"/>
      <c r="I43" s="6"/>
      <c r="J43" s="6" t="s">
        <v>323</v>
      </c>
      <c r="L43">
        <f t="shared" si="1"/>
        <v>188.49555921538757</v>
      </c>
      <c r="N43">
        <f t="shared" si="2"/>
        <v>7.4210850084798263</v>
      </c>
    </row>
    <row r="44" spans="1:14" x14ac:dyDescent="0.35">
      <c r="A44" s="112" t="s">
        <v>231</v>
      </c>
      <c r="B44" s="112" t="s">
        <v>230</v>
      </c>
      <c r="C44" s="112">
        <f>Axles!F11</f>
        <v>206.4</v>
      </c>
      <c r="D44" s="112">
        <f t="shared" si="4"/>
        <v>-0.20000000000000284</v>
      </c>
      <c r="E44" s="6">
        <v>206</v>
      </c>
      <c r="F44" s="6">
        <v>8</v>
      </c>
      <c r="G44" s="6">
        <v>30</v>
      </c>
      <c r="H44" s="6"/>
      <c r="I44" s="6"/>
      <c r="J44" s="6" t="s">
        <v>323</v>
      </c>
      <c r="L44">
        <f t="shared" si="1"/>
        <v>94.247779607693786</v>
      </c>
      <c r="N44">
        <f t="shared" si="2"/>
        <v>3.7105425042399132</v>
      </c>
    </row>
    <row r="45" spans="1:14" x14ac:dyDescent="0.35">
      <c r="A45" s="112" t="s">
        <v>231</v>
      </c>
      <c r="B45" s="112" t="s">
        <v>230</v>
      </c>
      <c r="C45" s="112">
        <f>Axles!F11</f>
        <v>206.4</v>
      </c>
      <c r="D45" s="112">
        <f t="shared" si="4"/>
        <v>-0.20000000000000284</v>
      </c>
      <c r="E45" s="6">
        <v>206</v>
      </c>
      <c r="F45" s="6">
        <v>8</v>
      </c>
      <c r="G45" s="6">
        <v>40</v>
      </c>
      <c r="H45" s="6"/>
      <c r="I45" s="6"/>
      <c r="J45" s="6" t="s">
        <v>323</v>
      </c>
      <c r="L45">
        <f t="shared" si="1"/>
        <v>125.66370614359172</v>
      </c>
      <c r="N45">
        <f t="shared" si="2"/>
        <v>4.9473900056532178</v>
      </c>
    </row>
    <row r="46" spans="1:14" x14ac:dyDescent="0.35">
      <c r="A46" s="112" t="s">
        <v>231</v>
      </c>
      <c r="B46" s="112" t="s">
        <v>230</v>
      </c>
      <c r="C46" s="112">
        <f>Axles!F11</f>
        <v>206.4</v>
      </c>
      <c r="D46" s="112">
        <f t="shared" si="4"/>
        <v>-0.20000000000000284</v>
      </c>
      <c r="E46" s="6">
        <v>206</v>
      </c>
      <c r="F46" s="6">
        <v>8</v>
      </c>
      <c r="G46" s="6">
        <v>50</v>
      </c>
      <c r="H46" s="6"/>
      <c r="I46" s="6"/>
      <c r="J46" s="6" t="s">
        <v>323</v>
      </c>
      <c r="L46">
        <f t="shared" si="1"/>
        <v>157.07963267948966</v>
      </c>
      <c r="N46">
        <f t="shared" si="2"/>
        <v>6.1842375070665225</v>
      </c>
    </row>
    <row r="47" spans="1:14" x14ac:dyDescent="0.35">
      <c r="A47" s="112" t="s">
        <v>231</v>
      </c>
      <c r="B47" s="112" t="s">
        <v>230</v>
      </c>
      <c r="C47" s="112">
        <f>Axles!F11</f>
        <v>206.4</v>
      </c>
      <c r="D47" s="112">
        <f t="shared" si="4"/>
        <v>-0.20000000000000284</v>
      </c>
      <c r="E47" s="6">
        <v>206</v>
      </c>
      <c r="F47" s="6">
        <v>8</v>
      </c>
      <c r="G47" s="6">
        <v>55</v>
      </c>
      <c r="H47" s="6"/>
      <c r="I47" s="6"/>
      <c r="J47" s="6" t="s">
        <v>323</v>
      </c>
      <c r="L47">
        <f t="shared" si="1"/>
        <v>172.78759594743863</v>
      </c>
      <c r="N47">
        <f t="shared" si="2"/>
        <v>6.8026612577731749</v>
      </c>
    </row>
    <row r="48" spans="1:14" x14ac:dyDescent="0.35">
      <c r="A48" s="112" t="s">
        <v>231</v>
      </c>
      <c r="B48" s="112" t="s">
        <v>230</v>
      </c>
      <c r="C48" s="112">
        <f>Axles!F11</f>
        <v>206.4</v>
      </c>
      <c r="D48" s="112">
        <f t="shared" si="4"/>
        <v>-0.20000000000000284</v>
      </c>
      <c r="E48" s="6">
        <v>206</v>
      </c>
      <c r="F48" s="6">
        <v>8</v>
      </c>
      <c r="G48" s="6">
        <v>60</v>
      </c>
      <c r="H48" s="6"/>
      <c r="I48" s="6"/>
      <c r="J48" s="6" t="s">
        <v>323</v>
      </c>
      <c r="L48">
        <f t="shared" si="1"/>
        <v>188.49555921538757</v>
      </c>
      <c r="N48">
        <f t="shared" si="2"/>
        <v>7.4210850084798263</v>
      </c>
    </row>
    <row r="49" spans="1:14" x14ac:dyDescent="0.35">
      <c r="A49" s="1" t="s">
        <v>233</v>
      </c>
      <c r="B49" s="1" t="s">
        <v>232</v>
      </c>
      <c r="C49" s="1">
        <f>Axles!F12</f>
        <v>261.27000000000004</v>
      </c>
      <c r="D49" s="112">
        <f t="shared" si="4"/>
        <v>-2.1350000000000193</v>
      </c>
      <c r="E49" s="6">
        <v>257</v>
      </c>
      <c r="F49" s="6">
        <v>8</v>
      </c>
      <c r="G49" s="6">
        <v>55</v>
      </c>
      <c r="H49" s="6"/>
      <c r="I49" s="6"/>
      <c r="J49" s="6" t="s">
        <v>323</v>
      </c>
      <c r="L49">
        <f t="shared" si="1"/>
        <v>172.78759594743863</v>
      </c>
      <c r="N49">
        <f t="shared" si="2"/>
        <v>6.8026612577731749</v>
      </c>
    </row>
    <row r="50" spans="1:14" x14ac:dyDescent="0.35">
      <c r="A50" s="1" t="s">
        <v>233</v>
      </c>
      <c r="B50" s="1" t="s">
        <v>232</v>
      </c>
      <c r="C50" s="1">
        <f>Axles!F12</f>
        <v>261.27000000000004</v>
      </c>
      <c r="D50" s="112">
        <f t="shared" si="4"/>
        <v>-1.1350000000000193</v>
      </c>
      <c r="E50" s="6">
        <v>259</v>
      </c>
      <c r="F50" s="6">
        <v>8</v>
      </c>
      <c r="G50" s="6">
        <v>50</v>
      </c>
      <c r="H50" s="6"/>
      <c r="I50" s="6"/>
      <c r="J50" s="6" t="s">
        <v>323</v>
      </c>
      <c r="L50">
        <f t="shared" si="1"/>
        <v>157.07963267948966</v>
      </c>
      <c r="N50">
        <f t="shared" si="2"/>
        <v>6.1842375070665225</v>
      </c>
    </row>
    <row r="51" spans="1:14" x14ac:dyDescent="0.35">
      <c r="A51" s="1" t="s">
        <v>233</v>
      </c>
      <c r="B51" s="1" t="s">
        <v>232</v>
      </c>
      <c r="C51" s="1">
        <f>Axles!F12</f>
        <v>261.27000000000004</v>
      </c>
      <c r="D51" s="112">
        <f t="shared" si="4"/>
        <v>-1.1350000000000193</v>
      </c>
      <c r="E51" s="6">
        <v>259</v>
      </c>
      <c r="F51" s="6">
        <v>8</v>
      </c>
      <c r="G51" s="6">
        <v>60</v>
      </c>
      <c r="H51" s="6"/>
      <c r="I51" s="6"/>
      <c r="J51" s="6" t="s">
        <v>323</v>
      </c>
      <c r="L51">
        <f t="shared" si="1"/>
        <v>188.49555921538757</v>
      </c>
      <c r="N51">
        <f t="shared" si="2"/>
        <v>7.4210850084798263</v>
      </c>
    </row>
    <row r="52" spans="1:14" x14ac:dyDescent="0.35">
      <c r="A52" s="1" t="s">
        <v>543</v>
      </c>
      <c r="B52" s="1" t="s">
        <v>498</v>
      </c>
      <c r="C52" s="6">
        <f>Axles!F13</f>
        <v>257.05</v>
      </c>
      <c r="D52" s="112">
        <f t="shared" ref="D52" si="5">(E52-C52)/2</f>
        <v>1.4749999999999943</v>
      </c>
      <c r="E52" s="6">
        <v>260</v>
      </c>
      <c r="F52" s="6">
        <v>8</v>
      </c>
      <c r="G52" s="6">
        <v>60</v>
      </c>
      <c r="J52" s="6" t="s">
        <v>323</v>
      </c>
      <c r="L52">
        <f t="shared" si="1"/>
        <v>188.49555921538757</v>
      </c>
      <c r="N52">
        <f t="shared" si="2"/>
        <v>7.4210850084798263</v>
      </c>
    </row>
    <row r="53" spans="1:14" x14ac:dyDescent="0.35">
      <c r="A53" s="1" t="s">
        <v>543</v>
      </c>
      <c r="B53" s="1" t="s">
        <v>498</v>
      </c>
      <c r="C53" s="6">
        <f>Axles!F13</f>
        <v>257.05</v>
      </c>
      <c r="D53" s="112">
        <f t="shared" ref="D53" si="6">(E53-C53)/2</f>
        <v>1.4749999999999943</v>
      </c>
      <c r="E53" s="6">
        <v>260</v>
      </c>
      <c r="F53" s="6">
        <v>8</v>
      </c>
      <c r="G53" s="6">
        <v>80</v>
      </c>
      <c r="J53" s="6" t="s">
        <v>323</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492</v>
      </c>
      <c r="B59" s="6"/>
      <c r="D59" s="6"/>
      <c r="E59" s="6">
        <v>93</v>
      </c>
      <c r="F59" s="6">
        <v>4</v>
      </c>
      <c r="G59" s="6">
        <v>30</v>
      </c>
      <c r="H59" s="6"/>
      <c r="I59" s="6"/>
      <c r="J59" s="6" t="s">
        <v>242</v>
      </c>
    </row>
    <row r="60" spans="1:14" x14ac:dyDescent="0.35">
      <c r="A60" s="6" t="s">
        <v>491</v>
      </c>
      <c r="B60" s="6"/>
      <c r="D60" s="6"/>
      <c r="E60" s="6">
        <v>97</v>
      </c>
      <c r="F60" s="6">
        <v>4</v>
      </c>
      <c r="G60" s="6">
        <v>30</v>
      </c>
      <c r="H60" s="6"/>
      <c r="I60" s="6"/>
      <c r="J60" s="6" t="s">
        <v>242</v>
      </c>
    </row>
    <row r="61" spans="1:14" x14ac:dyDescent="0.35">
      <c r="A61" s="6"/>
      <c r="B61" s="6"/>
      <c r="D61" s="6"/>
      <c r="E61" s="6">
        <v>120</v>
      </c>
      <c r="F61" s="6">
        <v>5</v>
      </c>
      <c r="G61" s="6">
        <v>30</v>
      </c>
      <c r="H61" s="6"/>
      <c r="I61" s="6"/>
      <c r="J61" s="6" t="s">
        <v>242</v>
      </c>
    </row>
    <row r="62" spans="1:14" x14ac:dyDescent="0.35">
      <c r="A62" s="6"/>
      <c r="B62" s="6"/>
      <c r="D62" s="6"/>
      <c r="E62" s="6">
        <v>128</v>
      </c>
      <c r="F62" s="6">
        <v>5</v>
      </c>
      <c r="G62" s="6">
        <v>30</v>
      </c>
      <c r="H62" s="6"/>
      <c r="I62" s="6"/>
      <c r="J62" s="6" t="s">
        <v>242</v>
      </c>
    </row>
    <row r="63" spans="1:14" x14ac:dyDescent="0.35">
      <c r="A63" s="6"/>
      <c r="B63" s="6"/>
      <c r="D63" s="6"/>
      <c r="E63" s="6">
        <v>133</v>
      </c>
      <c r="F63" s="6">
        <v>5</v>
      </c>
      <c r="G63" s="6">
        <v>30</v>
      </c>
      <c r="H63" s="6"/>
      <c r="I63" s="6"/>
      <c r="J63" s="6" t="s">
        <v>242</v>
      </c>
    </row>
    <row r="64" spans="1:14" x14ac:dyDescent="0.35">
      <c r="A64" s="6"/>
      <c r="B64" s="6"/>
      <c r="D64" s="6"/>
      <c r="E64" s="6">
        <v>157</v>
      </c>
      <c r="F64" s="6">
        <v>5</v>
      </c>
      <c r="G64" s="6">
        <v>30</v>
      </c>
      <c r="H64" s="6"/>
      <c r="I64" s="6"/>
      <c r="J64" s="6" t="s">
        <v>242</v>
      </c>
    </row>
    <row r="65" spans="1:10" x14ac:dyDescent="0.35">
      <c r="A65" s="6" t="s">
        <v>492</v>
      </c>
      <c r="B65" s="6"/>
      <c r="D65" s="6"/>
      <c r="E65" s="6">
        <v>93</v>
      </c>
      <c r="F65" s="6">
        <v>4</v>
      </c>
      <c r="G65" s="6">
        <v>40</v>
      </c>
      <c r="H65" s="6"/>
      <c r="I65" s="6"/>
      <c r="J65" s="6" t="s">
        <v>242</v>
      </c>
    </row>
    <row r="66" spans="1:10" x14ac:dyDescent="0.35">
      <c r="A66" s="6" t="s">
        <v>491</v>
      </c>
      <c r="B66" s="6"/>
      <c r="D66" s="6"/>
      <c r="E66" s="6">
        <v>97</v>
      </c>
      <c r="F66" s="6">
        <v>4</v>
      </c>
      <c r="G66" s="6">
        <v>40</v>
      </c>
      <c r="H66" s="6"/>
      <c r="I66" s="6"/>
      <c r="J66" s="6" t="s">
        <v>242</v>
      </c>
    </row>
    <row r="67" spans="1:10" x14ac:dyDescent="0.35">
      <c r="A67" s="6"/>
      <c r="B67" s="6"/>
      <c r="D67" s="6"/>
      <c r="E67" s="6">
        <v>120</v>
      </c>
      <c r="F67" s="6">
        <v>5</v>
      </c>
      <c r="G67" s="6">
        <v>40</v>
      </c>
      <c r="H67" s="6"/>
      <c r="I67" s="6"/>
      <c r="J67" s="6" t="s">
        <v>242</v>
      </c>
    </row>
    <row r="68" spans="1:10" x14ac:dyDescent="0.35">
      <c r="A68" s="6"/>
      <c r="B68" s="6"/>
      <c r="D68" s="6"/>
      <c r="E68" s="6">
        <v>128</v>
      </c>
      <c r="F68" s="6">
        <v>5</v>
      </c>
      <c r="G68" s="6">
        <v>40</v>
      </c>
      <c r="H68" s="6"/>
      <c r="I68" s="6"/>
      <c r="J68" s="6" t="s">
        <v>242</v>
      </c>
    </row>
    <row r="69" spans="1:10" x14ac:dyDescent="0.35">
      <c r="A69" s="6"/>
      <c r="B69" s="6"/>
      <c r="D69" s="6"/>
      <c r="E69" s="6">
        <v>133</v>
      </c>
      <c r="F69" s="6">
        <v>5</v>
      </c>
      <c r="G69" s="6">
        <v>40</v>
      </c>
      <c r="H69" s="6"/>
      <c r="I69" s="6"/>
      <c r="J69" s="6" t="s">
        <v>242</v>
      </c>
    </row>
    <row r="70" spans="1:10" x14ac:dyDescent="0.35">
      <c r="A70" s="6"/>
      <c r="B70" s="6"/>
      <c r="D70" s="6"/>
      <c r="E70" s="6">
        <v>157</v>
      </c>
      <c r="F70" s="6">
        <v>6</v>
      </c>
      <c r="G70" s="6">
        <v>40</v>
      </c>
      <c r="H70" s="6"/>
      <c r="I70" s="6"/>
      <c r="J70" s="6" t="s">
        <v>242</v>
      </c>
    </row>
    <row r="71" spans="1:10" x14ac:dyDescent="0.35">
      <c r="A71" s="6"/>
      <c r="B71" s="6"/>
      <c r="D71" s="6"/>
      <c r="E71" s="6">
        <v>182</v>
      </c>
      <c r="F71" s="6">
        <v>6</v>
      </c>
      <c r="G71" s="6">
        <v>40</v>
      </c>
      <c r="H71" s="6"/>
      <c r="I71" s="6"/>
      <c r="J71" s="6" t="s">
        <v>242</v>
      </c>
    </row>
    <row r="72" spans="1:10" x14ac:dyDescent="0.35">
      <c r="A72" s="6"/>
      <c r="B72" s="6"/>
      <c r="D72" s="6"/>
      <c r="E72" s="6">
        <v>133</v>
      </c>
      <c r="F72" s="6">
        <v>8</v>
      </c>
      <c r="G72" s="6">
        <v>55</v>
      </c>
      <c r="H72" s="6"/>
      <c r="I72" s="6"/>
      <c r="J72" s="6" t="s">
        <v>242</v>
      </c>
    </row>
    <row r="73" spans="1:10" x14ac:dyDescent="0.35">
      <c r="A73" s="6"/>
      <c r="B73" s="6"/>
      <c r="D73" s="6"/>
      <c r="E73" s="6">
        <v>157</v>
      </c>
      <c r="F73" s="6">
        <v>8</v>
      </c>
      <c r="G73" s="6">
        <v>55</v>
      </c>
      <c r="H73" s="6"/>
      <c r="I73" s="6"/>
      <c r="J73" s="6" t="s">
        <v>242</v>
      </c>
    </row>
    <row r="74" spans="1:10" x14ac:dyDescent="0.35">
      <c r="A74" s="6"/>
      <c r="B74" s="6"/>
      <c r="D74" s="6"/>
      <c r="E74" s="6">
        <v>182</v>
      </c>
      <c r="F74" s="6">
        <v>8</v>
      </c>
      <c r="G74" s="6">
        <v>55</v>
      </c>
      <c r="H74" s="6"/>
      <c r="I74" s="6"/>
      <c r="J74" s="6" t="s">
        <v>242</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240</v>
      </c>
      <c r="J77" s="6" t="s">
        <v>241</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243</v>
      </c>
      <c r="D1" s="10" t="s">
        <v>244</v>
      </c>
      <c r="E1" s="10" t="s">
        <v>245</v>
      </c>
      <c r="F1" s="10" t="s">
        <v>246</v>
      </c>
      <c r="G1" s="10" t="s">
        <v>247</v>
      </c>
      <c r="H1" s="10" t="s">
        <v>248</v>
      </c>
      <c r="I1" s="10" t="s">
        <v>249</v>
      </c>
      <c r="J1" s="10" t="s">
        <v>250</v>
      </c>
      <c r="K1" s="10" t="s">
        <v>251</v>
      </c>
      <c r="L1" s="10" t="s">
        <v>252</v>
      </c>
      <c r="M1" s="10" t="s">
        <v>253</v>
      </c>
      <c r="N1" s="10" t="s">
        <v>254</v>
      </c>
      <c r="O1" s="55" t="s">
        <v>259</v>
      </c>
      <c r="P1" s="10" t="s">
        <v>255</v>
      </c>
      <c r="Q1" s="10" t="s">
        <v>256</v>
      </c>
      <c r="R1" s="10" t="s">
        <v>257</v>
      </c>
      <c r="S1" s="55" t="s">
        <v>258</v>
      </c>
      <c r="T1" s="11" t="s">
        <v>507</v>
      </c>
      <c r="U1" s="142" t="s">
        <v>260</v>
      </c>
      <c r="V1" s="11" t="s">
        <v>261</v>
      </c>
      <c r="W1" s="11" t="s">
        <v>642</v>
      </c>
      <c r="X1" s="11" t="s">
        <v>643</v>
      </c>
      <c r="Y1" s="11" t="s">
        <v>644</v>
      </c>
      <c r="Z1" s="11" t="s">
        <v>645</v>
      </c>
      <c r="AA1" s="11" t="s">
        <v>646</v>
      </c>
    </row>
    <row r="2" spans="1:27" ht="40" customHeight="1" x14ac:dyDescent="0.35">
      <c r="A2" s="3" t="s">
        <v>262</v>
      </c>
      <c r="B2" s="3" t="s">
        <v>242</v>
      </c>
      <c r="C2" s="1">
        <v>0</v>
      </c>
      <c r="D2" s="1">
        <v>50</v>
      </c>
      <c r="E2" s="1" t="s">
        <v>159</v>
      </c>
      <c r="F2" s="1">
        <v>12</v>
      </c>
      <c r="G2" s="1">
        <v>230</v>
      </c>
      <c r="H2" s="1" t="s">
        <v>263</v>
      </c>
      <c r="I2" s="1">
        <v>26</v>
      </c>
      <c r="J2" s="1">
        <v>605</v>
      </c>
      <c r="K2" s="1">
        <v>45</v>
      </c>
      <c r="L2" s="1" t="s">
        <v>264</v>
      </c>
      <c r="M2" s="1" t="s">
        <v>25</v>
      </c>
      <c r="N2" s="1" t="s">
        <v>58</v>
      </c>
      <c r="O2" s="6">
        <v>22</v>
      </c>
      <c r="Q2" s="59">
        <v>3</v>
      </c>
      <c r="R2" s="6">
        <v>310</v>
      </c>
    </row>
    <row r="3" spans="1:27" ht="40" customHeight="1" x14ac:dyDescent="0.35">
      <c r="A3" s="3" t="s">
        <v>265</v>
      </c>
      <c r="B3" s="3" t="s">
        <v>242</v>
      </c>
      <c r="C3" s="1">
        <v>0</v>
      </c>
      <c r="D3" s="1">
        <v>50</v>
      </c>
      <c r="E3" s="1" t="s">
        <v>159</v>
      </c>
      <c r="F3" s="1">
        <v>12</v>
      </c>
      <c r="G3" s="1">
        <v>230</v>
      </c>
      <c r="H3" s="1" t="s">
        <v>263</v>
      </c>
      <c r="I3" s="1">
        <v>23</v>
      </c>
      <c r="J3" s="1">
        <v>544</v>
      </c>
      <c r="K3" s="1">
        <v>45</v>
      </c>
      <c r="L3" s="1" t="s">
        <v>264</v>
      </c>
      <c r="M3" s="1" t="s">
        <v>25</v>
      </c>
      <c r="N3" s="1" t="s">
        <v>25</v>
      </c>
      <c r="O3" s="6">
        <v>22</v>
      </c>
      <c r="Q3" s="59">
        <v>3.3</v>
      </c>
      <c r="R3" s="6">
        <v>310</v>
      </c>
    </row>
    <row r="4" spans="1:27" ht="40" customHeight="1" x14ac:dyDescent="0.35">
      <c r="A4" s="3" t="s">
        <v>266</v>
      </c>
      <c r="B4" s="3" t="s">
        <v>242</v>
      </c>
      <c r="C4" s="1">
        <v>50.01</v>
      </c>
      <c r="D4" s="1">
        <v>100</v>
      </c>
      <c r="E4" s="1" t="s">
        <v>159</v>
      </c>
      <c r="F4" s="1">
        <v>12</v>
      </c>
      <c r="G4" s="1">
        <v>230</v>
      </c>
      <c r="H4" s="1" t="s">
        <v>263</v>
      </c>
      <c r="K4" s="1">
        <v>59</v>
      </c>
      <c r="L4" s="1" t="s">
        <v>264</v>
      </c>
      <c r="M4" s="1" t="s">
        <v>25</v>
      </c>
      <c r="N4" s="1" t="s">
        <v>58</v>
      </c>
      <c r="O4" s="6">
        <v>22</v>
      </c>
      <c r="Q4" s="59">
        <v>5</v>
      </c>
      <c r="R4" s="6">
        <v>345</v>
      </c>
    </row>
    <row r="5" spans="1:27" ht="40" customHeight="1" x14ac:dyDescent="0.35">
      <c r="A5" s="3" t="s">
        <v>267</v>
      </c>
      <c r="B5" s="3" t="s">
        <v>242</v>
      </c>
      <c r="C5" s="1">
        <v>50.01</v>
      </c>
      <c r="D5" s="1">
        <v>100</v>
      </c>
      <c r="E5" s="1" t="s">
        <v>159</v>
      </c>
      <c r="F5" s="1">
        <v>12</v>
      </c>
      <c r="G5" s="1">
        <v>230</v>
      </c>
      <c r="H5" s="1" t="s">
        <v>263</v>
      </c>
      <c r="K5" s="1">
        <v>59</v>
      </c>
      <c r="L5" s="1" t="s">
        <v>264</v>
      </c>
      <c r="M5" s="1" t="s">
        <v>25</v>
      </c>
      <c r="N5" s="1" t="s">
        <v>25</v>
      </c>
      <c r="O5" s="6">
        <v>22</v>
      </c>
      <c r="Q5" s="59">
        <v>5.2</v>
      </c>
      <c r="R5" s="6">
        <v>345</v>
      </c>
    </row>
    <row r="6" spans="1:27" ht="40" customHeight="1" x14ac:dyDescent="0.35">
      <c r="A6" s="3" t="s">
        <v>268</v>
      </c>
      <c r="B6" s="3" t="s">
        <v>242</v>
      </c>
      <c r="C6" s="1">
        <v>100.01</v>
      </c>
      <c r="D6" s="1">
        <v>150</v>
      </c>
      <c r="E6" s="1" t="s">
        <v>159</v>
      </c>
      <c r="F6" s="1">
        <v>10</v>
      </c>
      <c r="G6" s="1">
        <v>230</v>
      </c>
      <c r="H6" s="1" t="s">
        <v>263</v>
      </c>
      <c r="K6" s="1">
        <v>59</v>
      </c>
      <c r="L6" s="1" t="s">
        <v>264</v>
      </c>
      <c r="M6" s="1" t="s">
        <v>25</v>
      </c>
      <c r="N6" s="1" t="s">
        <v>58</v>
      </c>
      <c r="O6" s="6">
        <v>22</v>
      </c>
      <c r="Q6" s="59">
        <v>8</v>
      </c>
      <c r="R6" s="6">
        <v>390</v>
      </c>
    </row>
    <row r="7" spans="1:27" ht="40" customHeight="1" x14ac:dyDescent="0.35">
      <c r="A7" s="3" t="s">
        <v>269</v>
      </c>
      <c r="B7" s="3" t="s">
        <v>242</v>
      </c>
      <c r="C7" s="1">
        <v>100.01</v>
      </c>
      <c r="D7" s="1">
        <v>150</v>
      </c>
      <c r="E7" s="1" t="s">
        <v>159</v>
      </c>
      <c r="F7" s="1">
        <v>10</v>
      </c>
      <c r="G7" s="1">
        <v>230</v>
      </c>
      <c r="H7" s="1" t="s">
        <v>263</v>
      </c>
      <c r="K7" s="1">
        <v>59</v>
      </c>
      <c r="L7" s="1" t="s">
        <v>264</v>
      </c>
      <c r="M7" s="1" t="s">
        <v>25</v>
      </c>
      <c r="N7" s="1" t="s">
        <v>25</v>
      </c>
      <c r="O7" s="6">
        <v>22</v>
      </c>
      <c r="Q7" s="59">
        <v>8.3000000000000007</v>
      </c>
      <c r="R7" s="6">
        <v>390</v>
      </c>
    </row>
    <row r="8" spans="1:27" ht="40" customHeight="1" x14ac:dyDescent="0.35">
      <c r="A8" s="3" t="s">
        <v>270</v>
      </c>
      <c r="B8" s="3" t="s">
        <v>242</v>
      </c>
      <c r="C8" s="1">
        <v>150.01</v>
      </c>
      <c r="D8" s="1">
        <v>230</v>
      </c>
      <c r="E8" s="1" t="s">
        <v>159</v>
      </c>
      <c r="F8" s="1">
        <v>6</v>
      </c>
      <c r="G8" s="1">
        <v>230</v>
      </c>
      <c r="H8" s="1" t="s">
        <v>263</v>
      </c>
      <c r="K8" s="1">
        <v>92</v>
      </c>
      <c r="L8" s="1" t="s">
        <v>264</v>
      </c>
      <c r="M8" s="1" t="s">
        <v>25</v>
      </c>
      <c r="N8" s="1" t="s">
        <v>25</v>
      </c>
      <c r="O8" s="6">
        <v>22</v>
      </c>
      <c r="Q8" s="59">
        <v>12</v>
      </c>
      <c r="R8" s="6">
        <v>570</v>
      </c>
    </row>
    <row r="9" spans="1:27" ht="40" customHeight="1" x14ac:dyDescent="0.35">
      <c r="A9" s="3" t="s">
        <v>271</v>
      </c>
      <c r="B9" s="3" t="s">
        <v>242</v>
      </c>
      <c r="C9" s="1">
        <v>230.01</v>
      </c>
      <c r="D9" s="1">
        <v>350</v>
      </c>
      <c r="E9" s="1" t="s">
        <v>159</v>
      </c>
      <c r="F9" s="1">
        <v>7</v>
      </c>
      <c r="G9" s="1">
        <v>230</v>
      </c>
      <c r="H9" s="1" t="s">
        <v>263</v>
      </c>
      <c r="K9" s="1">
        <v>92</v>
      </c>
      <c r="L9" s="1" t="s">
        <v>264</v>
      </c>
      <c r="M9" s="1" t="s">
        <v>25</v>
      </c>
      <c r="N9" s="1" t="s">
        <v>25</v>
      </c>
      <c r="O9" s="6">
        <v>22</v>
      </c>
      <c r="Q9" s="59">
        <v>14</v>
      </c>
      <c r="R9" s="6">
        <v>670</v>
      </c>
    </row>
    <row r="10" spans="1:27" ht="40" customHeight="1" x14ac:dyDescent="0.35">
      <c r="A10" s="3" t="s">
        <v>272</v>
      </c>
      <c r="B10" s="3" t="s">
        <v>272</v>
      </c>
      <c r="C10" s="3" t="s">
        <v>272</v>
      </c>
      <c r="D10" s="3" t="s">
        <v>272</v>
      </c>
      <c r="H10" s="107" t="s">
        <v>476</v>
      </c>
      <c r="N10" s="107" t="s">
        <v>476</v>
      </c>
      <c r="Q10" s="59"/>
    </row>
    <row r="11" spans="1:27" ht="40" customHeight="1" x14ac:dyDescent="0.35">
      <c r="A11" s="3" t="s">
        <v>273</v>
      </c>
      <c r="B11" s="3" t="s">
        <v>274</v>
      </c>
      <c r="C11" s="1">
        <f>D9+0.01</f>
        <v>350.01</v>
      </c>
      <c r="D11" s="1">
        <v>450</v>
      </c>
      <c r="E11" s="1" t="s">
        <v>159</v>
      </c>
      <c r="F11" s="1">
        <v>8</v>
      </c>
      <c r="G11" s="1">
        <v>230</v>
      </c>
      <c r="H11" s="1" t="s">
        <v>263</v>
      </c>
      <c r="I11" s="1">
        <v>85</v>
      </c>
      <c r="K11" s="1">
        <v>89</v>
      </c>
      <c r="L11" s="1" t="s">
        <v>264</v>
      </c>
      <c r="M11" s="1" t="s">
        <v>25</v>
      </c>
      <c r="N11" s="1" t="s">
        <v>58</v>
      </c>
      <c r="Q11" s="59">
        <v>16</v>
      </c>
      <c r="R11" s="6">
        <v>1200</v>
      </c>
    </row>
    <row r="12" spans="1:27" ht="40" customHeight="1" x14ac:dyDescent="0.35">
      <c r="A12" s="3" t="s">
        <v>275</v>
      </c>
      <c r="B12" s="3" t="s">
        <v>274</v>
      </c>
      <c r="C12" s="1">
        <f>D11+0.01</f>
        <v>450.01</v>
      </c>
      <c r="D12" s="1">
        <v>600</v>
      </c>
      <c r="E12" s="1" t="s">
        <v>159</v>
      </c>
      <c r="F12" s="1">
        <v>9</v>
      </c>
      <c r="G12" s="1">
        <v>230</v>
      </c>
      <c r="H12" s="1" t="s">
        <v>263</v>
      </c>
      <c r="I12" s="1">
        <v>83</v>
      </c>
      <c r="K12" s="1">
        <v>89</v>
      </c>
      <c r="L12" s="1" t="s">
        <v>264</v>
      </c>
      <c r="M12" s="1" t="s">
        <v>25</v>
      </c>
      <c r="N12" s="1" t="s">
        <v>58</v>
      </c>
      <c r="Q12" s="59">
        <v>19</v>
      </c>
      <c r="R12" s="6">
        <v>920</v>
      </c>
    </row>
    <row r="13" spans="1:27" s="119" customFormat="1" ht="40" customHeight="1" x14ac:dyDescent="0.35">
      <c r="A13" s="116" t="s">
        <v>272</v>
      </c>
      <c r="B13" s="116" t="s">
        <v>272</v>
      </c>
      <c r="C13" s="116" t="s">
        <v>272</v>
      </c>
      <c r="D13" s="116" t="s">
        <v>272</v>
      </c>
      <c r="E13" s="117"/>
      <c r="F13" s="117"/>
      <c r="G13" s="117"/>
      <c r="H13" s="118" t="s">
        <v>476</v>
      </c>
      <c r="I13" s="117"/>
      <c r="J13" s="117"/>
      <c r="K13" s="117"/>
      <c r="L13" s="117"/>
      <c r="M13" s="117"/>
      <c r="N13" s="118" t="s">
        <v>476</v>
      </c>
      <c r="O13" s="120"/>
      <c r="P13" s="117"/>
      <c r="Q13" s="117"/>
      <c r="R13" s="120"/>
      <c r="S13" s="120"/>
      <c r="U13" s="121"/>
    </row>
    <row r="14" spans="1:27" s="64" customFormat="1" ht="40" customHeight="1" x14ac:dyDescent="0.35">
      <c r="A14" s="3" t="s">
        <v>276</v>
      </c>
      <c r="B14" s="3" t="s">
        <v>277</v>
      </c>
      <c r="C14" s="1">
        <v>0</v>
      </c>
      <c r="D14" s="1">
        <v>10</v>
      </c>
      <c r="E14" s="1" t="s">
        <v>159</v>
      </c>
      <c r="F14" s="1">
        <v>32</v>
      </c>
      <c r="G14" s="1">
        <v>230</v>
      </c>
      <c r="H14" s="1" t="s">
        <v>263</v>
      </c>
      <c r="I14" s="1">
        <v>23</v>
      </c>
      <c r="J14" s="1">
        <v>555</v>
      </c>
      <c r="K14" s="1">
        <v>48</v>
      </c>
      <c r="L14" s="1" t="s">
        <v>264</v>
      </c>
      <c r="M14" s="1" t="s">
        <v>25</v>
      </c>
      <c r="N14" s="1" t="s">
        <v>58</v>
      </c>
      <c r="O14" s="1">
        <v>46</v>
      </c>
      <c r="P14" s="1"/>
      <c r="Q14" s="1">
        <v>2.44</v>
      </c>
      <c r="R14" s="1">
        <v>160</v>
      </c>
      <c r="S14" s="1"/>
      <c r="U14" s="123"/>
    </row>
    <row r="15" spans="1:27" s="64" customFormat="1" ht="40" customHeight="1" x14ac:dyDescent="0.35">
      <c r="A15" s="3" t="s">
        <v>278</v>
      </c>
      <c r="B15" s="3" t="s">
        <v>277</v>
      </c>
      <c r="C15" s="1">
        <f t="shared" ref="C15:C27" si="0">D14+0.01</f>
        <v>10.01</v>
      </c>
      <c r="D15" s="1">
        <v>20</v>
      </c>
      <c r="E15" s="1" t="s">
        <v>159</v>
      </c>
      <c r="F15" s="1">
        <v>17</v>
      </c>
      <c r="G15" s="1">
        <v>230</v>
      </c>
      <c r="H15" s="1" t="s">
        <v>263</v>
      </c>
      <c r="I15" s="1">
        <v>28</v>
      </c>
      <c r="J15" s="1">
        <v>774</v>
      </c>
      <c r="K15" s="1">
        <v>48</v>
      </c>
      <c r="L15" s="1" t="s">
        <v>264</v>
      </c>
      <c r="M15" s="1" t="s">
        <v>25</v>
      </c>
      <c r="N15" s="1" t="s">
        <v>25</v>
      </c>
      <c r="O15" s="1">
        <v>34</v>
      </c>
      <c r="P15" s="1"/>
      <c r="Q15" s="1">
        <v>2.76</v>
      </c>
      <c r="R15" s="1">
        <v>160</v>
      </c>
      <c r="S15" s="1"/>
      <c r="U15" s="123"/>
    </row>
    <row r="16" spans="1:27" s="64" customFormat="1" ht="40" customHeight="1" x14ac:dyDescent="0.35">
      <c r="A16" s="3" t="s">
        <v>513</v>
      </c>
      <c r="B16" s="3" t="s">
        <v>277</v>
      </c>
      <c r="C16" s="1">
        <f t="shared" si="0"/>
        <v>20.010000000000002</v>
      </c>
      <c r="D16" s="1">
        <v>25</v>
      </c>
      <c r="E16" s="1" t="s">
        <v>159</v>
      </c>
      <c r="F16" s="1">
        <v>17</v>
      </c>
      <c r="G16" s="1">
        <v>230</v>
      </c>
      <c r="H16" s="1" t="s">
        <v>263</v>
      </c>
      <c r="I16" s="1"/>
      <c r="J16" s="1">
        <v>663</v>
      </c>
      <c r="K16" s="1">
        <v>48</v>
      </c>
      <c r="L16" s="1" t="s">
        <v>264</v>
      </c>
      <c r="M16" s="1" t="s">
        <v>25</v>
      </c>
      <c r="N16" s="1" t="s">
        <v>58</v>
      </c>
      <c r="O16" s="1">
        <v>46</v>
      </c>
      <c r="P16" s="1"/>
      <c r="Q16" s="1">
        <v>3.09</v>
      </c>
      <c r="R16" s="1">
        <v>180</v>
      </c>
      <c r="S16" s="1"/>
      <c r="U16" s="123"/>
    </row>
    <row r="17" spans="1:21" s="64" customFormat="1" ht="40" customHeight="1" x14ac:dyDescent="0.35">
      <c r="A17" s="64" t="s">
        <v>279</v>
      </c>
      <c r="B17" s="3" t="s">
        <v>277</v>
      </c>
      <c r="C17" s="1">
        <f>D16+0.01</f>
        <v>25.01</v>
      </c>
      <c r="D17" s="1">
        <v>30</v>
      </c>
      <c r="E17" s="1" t="s">
        <v>159</v>
      </c>
      <c r="F17" s="1">
        <v>12</v>
      </c>
      <c r="G17" s="1">
        <v>230</v>
      </c>
      <c r="H17" s="1" t="s">
        <v>263</v>
      </c>
      <c r="I17" s="1"/>
      <c r="J17" s="1"/>
      <c r="K17" s="1">
        <v>48</v>
      </c>
      <c r="L17" s="1" t="s">
        <v>264</v>
      </c>
      <c r="M17" s="1" t="s">
        <v>25</v>
      </c>
      <c r="N17" s="1" t="s">
        <v>25</v>
      </c>
      <c r="O17" s="1">
        <v>46</v>
      </c>
      <c r="Q17" s="1">
        <v>3.2</v>
      </c>
      <c r="R17" s="1">
        <v>240</v>
      </c>
    </row>
    <row r="18" spans="1:21" s="64" customFormat="1" ht="40" customHeight="1" x14ac:dyDescent="0.35">
      <c r="A18" s="64" t="s">
        <v>280</v>
      </c>
      <c r="B18" s="3" t="s">
        <v>277</v>
      </c>
      <c r="C18" s="1">
        <f>C17</f>
        <v>25.01</v>
      </c>
      <c r="D18" s="1">
        <v>30</v>
      </c>
      <c r="E18" s="1" t="s">
        <v>159</v>
      </c>
      <c r="F18" s="1">
        <v>17</v>
      </c>
      <c r="G18" s="1">
        <v>230</v>
      </c>
      <c r="H18" s="1" t="s">
        <v>263</v>
      </c>
      <c r="I18" s="1"/>
      <c r="J18" s="1"/>
      <c r="K18" s="1">
        <v>48</v>
      </c>
      <c r="L18" s="1" t="s">
        <v>264</v>
      </c>
      <c r="M18" s="1" t="s">
        <v>25</v>
      </c>
      <c r="N18" s="1" t="s">
        <v>25</v>
      </c>
      <c r="O18" s="1">
        <v>34</v>
      </c>
      <c r="Q18" s="1">
        <v>3.2</v>
      </c>
      <c r="R18" s="1">
        <v>240</v>
      </c>
    </row>
    <row r="19" spans="1:21" s="64" customFormat="1" ht="40" customHeight="1" x14ac:dyDescent="0.35">
      <c r="A19" s="3" t="s">
        <v>281</v>
      </c>
      <c r="B19" s="3" t="s">
        <v>277</v>
      </c>
      <c r="C19" s="1">
        <f>D17+0.01</f>
        <v>30.01</v>
      </c>
      <c r="D19" s="1">
        <v>35</v>
      </c>
      <c r="E19" s="1" t="s">
        <v>159</v>
      </c>
      <c r="F19" s="1">
        <v>17</v>
      </c>
      <c r="G19" s="1">
        <v>230</v>
      </c>
      <c r="H19" s="1" t="s">
        <v>263</v>
      </c>
      <c r="I19" s="1"/>
      <c r="J19" s="1"/>
      <c r="K19" s="1">
        <v>48</v>
      </c>
      <c r="L19" s="1" t="s">
        <v>264</v>
      </c>
      <c r="M19" s="1" t="s">
        <v>25</v>
      </c>
      <c r="N19" s="1" t="s">
        <v>58</v>
      </c>
      <c r="O19" s="1">
        <v>46</v>
      </c>
      <c r="P19" s="1"/>
      <c r="Q19" s="1">
        <v>3.38</v>
      </c>
      <c r="R19" s="1">
        <v>270</v>
      </c>
      <c r="S19" s="1"/>
      <c r="U19" s="123"/>
    </row>
    <row r="20" spans="1:21" s="64" customFormat="1" ht="40" customHeight="1" x14ac:dyDescent="0.35">
      <c r="A20" s="3" t="s">
        <v>282</v>
      </c>
      <c r="B20" s="3" t="s">
        <v>277</v>
      </c>
      <c r="C20" s="1">
        <f t="shared" si="0"/>
        <v>35.01</v>
      </c>
      <c r="D20" s="1">
        <v>40</v>
      </c>
      <c r="E20" s="1" t="s">
        <v>159</v>
      </c>
      <c r="F20" s="1">
        <v>17</v>
      </c>
      <c r="G20" s="1">
        <v>230</v>
      </c>
      <c r="H20" s="1" t="s">
        <v>263</v>
      </c>
      <c r="I20" s="1"/>
      <c r="J20" s="1"/>
      <c r="K20" s="1">
        <v>48</v>
      </c>
      <c r="L20" s="1" t="s">
        <v>264</v>
      </c>
      <c r="M20" s="1" t="s">
        <v>25</v>
      </c>
      <c r="N20" s="1" t="s">
        <v>25</v>
      </c>
      <c r="O20" s="1">
        <v>34</v>
      </c>
      <c r="P20" s="1"/>
      <c r="Q20" s="1">
        <v>3.38</v>
      </c>
      <c r="R20" s="1">
        <v>270</v>
      </c>
      <c r="S20" s="1"/>
      <c r="U20" s="123"/>
    </row>
    <row r="21" spans="1:21" s="64" customFormat="1" ht="40" customHeight="1" x14ac:dyDescent="0.35">
      <c r="A21" s="3" t="s">
        <v>283</v>
      </c>
      <c r="B21" s="3" t="s">
        <v>277</v>
      </c>
      <c r="C21" s="1">
        <f t="shared" si="0"/>
        <v>40.01</v>
      </c>
      <c r="D21" s="1">
        <v>50</v>
      </c>
      <c r="E21" s="1" t="s">
        <v>159</v>
      </c>
      <c r="F21" s="1">
        <v>12</v>
      </c>
      <c r="G21" s="1">
        <v>230</v>
      </c>
      <c r="H21" s="1" t="s">
        <v>263</v>
      </c>
      <c r="I21" s="1"/>
      <c r="J21" s="1"/>
      <c r="K21" s="1">
        <v>48</v>
      </c>
      <c r="L21" s="1" t="s">
        <v>264</v>
      </c>
      <c r="M21" s="1" t="s">
        <v>25</v>
      </c>
      <c r="N21" s="1" t="s">
        <v>58</v>
      </c>
      <c r="O21" s="1">
        <v>46</v>
      </c>
      <c r="P21" s="1"/>
      <c r="Q21" s="1">
        <v>3.09</v>
      </c>
      <c r="R21" s="1">
        <v>240</v>
      </c>
      <c r="S21" s="1"/>
      <c r="U21" s="123"/>
    </row>
    <row r="22" spans="1:21" s="64" customFormat="1" ht="40" customHeight="1" x14ac:dyDescent="0.35">
      <c r="A22" s="3" t="s">
        <v>284</v>
      </c>
      <c r="B22" s="3" t="s">
        <v>277</v>
      </c>
      <c r="C22" s="1">
        <f t="shared" si="0"/>
        <v>50.01</v>
      </c>
      <c r="D22" s="1">
        <v>55</v>
      </c>
      <c r="E22" s="1" t="s">
        <v>159</v>
      </c>
      <c r="F22" s="1">
        <v>17</v>
      </c>
      <c r="G22" s="1">
        <v>230</v>
      </c>
      <c r="H22" s="1" t="s">
        <v>263</v>
      </c>
      <c r="I22" s="1"/>
      <c r="J22" s="1">
        <v>800</v>
      </c>
      <c r="K22" s="1">
        <v>60</v>
      </c>
      <c r="L22" s="1" t="s">
        <v>264</v>
      </c>
      <c r="M22" s="1" t="s">
        <v>25</v>
      </c>
      <c r="N22" s="1" t="s">
        <v>25</v>
      </c>
      <c r="O22" s="1">
        <v>34</v>
      </c>
      <c r="P22" s="1"/>
      <c r="Q22" s="1">
        <v>4.17</v>
      </c>
      <c r="R22" s="1">
        <v>290</v>
      </c>
      <c r="S22" s="1"/>
      <c r="U22" s="123"/>
    </row>
    <row r="23" spans="1:21" s="64" customFormat="1" ht="40" customHeight="1" x14ac:dyDescent="0.35">
      <c r="A23" s="3" t="s">
        <v>285</v>
      </c>
      <c r="B23" s="3" t="s">
        <v>277</v>
      </c>
      <c r="C23" s="1">
        <f t="shared" si="0"/>
        <v>55.01</v>
      </c>
      <c r="D23" s="1">
        <v>60</v>
      </c>
      <c r="E23" s="1" t="s">
        <v>159</v>
      </c>
      <c r="F23" s="1">
        <v>12</v>
      </c>
      <c r="G23" s="1">
        <v>230</v>
      </c>
      <c r="H23" s="1" t="s">
        <v>263</v>
      </c>
      <c r="I23" s="1"/>
      <c r="J23" s="1">
        <v>646</v>
      </c>
      <c r="K23" s="1">
        <v>60</v>
      </c>
      <c r="L23" s="1" t="s">
        <v>264</v>
      </c>
      <c r="M23" s="1" t="s">
        <v>25</v>
      </c>
      <c r="N23" s="1" t="s">
        <v>25</v>
      </c>
      <c r="O23" s="1">
        <v>34</v>
      </c>
      <c r="P23" s="1"/>
      <c r="Q23" s="1">
        <v>3.92</v>
      </c>
      <c r="R23" s="1">
        <v>320</v>
      </c>
      <c r="S23" s="1"/>
      <c r="U23" s="123"/>
    </row>
    <row r="24" spans="1:21" s="64" customFormat="1" ht="40" customHeight="1" x14ac:dyDescent="0.35">
      <c r="A24" s="3" t="s">
        <v>286</v>
      </c>
      <c r="B24" s="3" t="s">
        <v>277</v>
      </c>
      <c r="C24" s="1">
        <f>D23+0.01</f>
        <v>60.01</v>
      </c>
      <c r="D24" s="1">
        <v>80</v>
      </c>
      <c r="E24" s="1" t="s">
        <v>159</v>
      </c>
      <c r="F24" s="1">
        <v>12</v>
      </c>
      <c r="G24" s="1">
        <v>230</v>
      </c>
      <c r="H24" s="1" t="s">
        <v>263</v>
      </c>
      <c r="I24" s="1"/>
      <c r="J24" s="1"/>
      <c r="K24" s="1">
        <v>60</v>
      </c>
      <c r="L24" s="1" t="s">
        <v>264</v>
      </c>
      <c r="M24" s="1" t="s">
        <v>25</v>
      </c>
      <c r="N24" s="1" t="s">
        <v>25</v>
      </c>
      <c r="O24" s="1">
        <v>34</v>
      </c>
      <c r="P24" s="1"/>
      <c r="Q24" s="1">
        <v>4.1900000000000004</v>
      </c>
      <c r="R24" s="1">
        <v>290</v>
      </c>
      <c r="S24" s="1"/>
      <c r="U24" s="123"/>
    </row>
    <row r="25" spans="1:21" s="64" customFormat="1" ht="40" customHeight="1" x14ac:dyDescent="0.35">
      <c r="A25" s="3" t="s">
        <v>287</v>
      </c>
      <c r="B25" s="3" t="s">
        <v>277</v>
      </c>
      <c r="C25" s="1">
        <f t="shared" si="0"/>
        <v>80.010000000000005</v>
      </c>
      <c r="D25" s="1">
        <v>85</v>
      </c>
      <c r="E25" s="1" t="s">
        <v>159</v>
      </c>
      <c r="F25" s="1">
        <v>17</v>
      </c>
      <c r="G25" s="1">
        <v>230</v>
      </c>
      <c r="H25" s="1" t="s">
        <v>263</v>
      </c>
      <c r="I25" s="1"/>
      <c r="J25" s="1"/>
      <c r="K25" s="1">
        <v>60</v>
      </c>
      <c r="L25" s="1" t="s">
        <v>264</v>
      </c>
      <c r="M25" s="1" t="s">
        <v>25</v>
      </c>
      <c r="N25" s="1" t="s">
        <v>58</v>
      </c>
      <c r="O25" s="1">
        <v>34</v>
      </c>
      <c r="P25" s="1"/>
      <c r="Q25" s="1">
        <v>4.45</v>
      </c>
      <c r="R25" s="1">
        <v>450</v>
      </c>
      <c r="S25" s="1"/>
      <c r="U25" s="123"/>
    </row>
    <row r="26" spans="1:21" s="64" customFormat="1" ht="40" customHeight="1" x14ac:dyDescent="0.35">
      <c r="A26" s="3" t="s">
        <v>288</v>
      </c>
      <c r="B26" s="3" t="s">
        <v>277</v>
      </c>
      <c r="C26" s="1">
        <f t="shared" si="0"/>
        <v>85.01</v>
      </c>
      <c r="D26" s="1">
        <v>100</v>
      </c>
      <c r="E26" s="1" t="s">
        <v>159</v>
      </c>
      <c r="F26" s="1">
        <v>12</v>
      </c>
      <c r="G26" s="1">
        <v>230</v>
      </c>
      <c r="H26" s="1" t="s">
        <v>263</v>
      </c>
      <c r="I26" s="1"/>
      <c r="J26" s="1">
        <v>681</v>
      </c>
      <c r="K26" s="1">
        <v>60</v>
      </c>
      <c r="L26" s="1" t="s">
        <v>264</v>
      </c>
      <c r="M26" s="1" t="s">
        <v>25</v>
      </c>
      <c r="N26" s="1" t="s">
        <v>25</v>
      </c>
      <c r="O26" s="1">
        <v>34</v>
      </c>
      <c r="P26" s="1"/>
      <c r="Q26" s="1">
        <v>4.68</v>
      </c>
      <c r="R26" s="1">
        <v>410</v>
      </c>
      <c r="S26" s="1"/>
      <c r="U26" s="123"/>
    </row>
    <row r="27" spans="1:21" s="64" customFormat="1" ht="40" customHeight="1" x14ac:dyDescent="0.35">
      <c r="A27" s="3" t="s">
        <v>289</v>
      </c>
      <c r="B27" s="3" t="s">
        <v>277</v>
      </c>
      <c r="C27" s="1">
        <f t="shared" si="0"/>
        <v>100.01</v>
      </c>
      <c r="D27" s="1">
        <v>120</v>
      </c>
      <c r="E27" s="1" t="s">
        <v>159</v>
      </c>
      <c r="F27" s="1">
        <v>12</v>
      </c>
      <c r="G27" s="1">
        <v>230</v>
      </c>
      <c r="H27" s="1" t="s">
        <v>263</v>
      </c>
      <c r="I27" s="1"/>
      <c r="J27" s="1">
        <v>681</v>
      </c>
      <c r="K27" s="1">
        <v>60</v>
      </c>
      <c r="L27" s="1" t="s">
        <v>264</v>
      </c>
      <c r="M27" s="1" t="s">
        <v>25</v>
      </c>
      <c r="N27" s="1" t="s">
        <v>25</v>
      </c>
      <c r="O27" s="1">
        <v>34</v>
      </c>
      <c r="P27" s="1"/>
      <c r="Q27" s="1">
        <v>4.45</v>
      </c>
      <c r="R27" s="1">
        <v>450</v>
      </c>
      <c r="S27" s="1"/>
      <c r="U27" s="123"/>
    </row>
    <row r="28" spans="1:21" s="119" customFormat="1" ht="40" customHeight="1" x14ac:dyDescent="0.35">
      <c r="A28" s="116" t="s">
        <v>272</v>
      </c>
      <c r="B28" s="116" t="s">
        <v>272</v>
      </c>
      <c r="C28" s="116" t="s">
        <v>272</v>
      </c>
      <c r="D28" s="116" t="s">
        <v>272</v>
      </c>
      <c r="E28" s="117"/>
      <c r="F28" s="117"/>
      <c r="G28" s="117"/>
      <c r="H28" s="118" t="s">
        <v>476</v>
      </c>
      <c r="I28" s="117"/>
      <c r="J28" s="117"/>
      <c r="K28" s="117"/>
      <c r="L28" s="117"/>
      <c r="M28" s="117"/>
      <c r="N28" s="118" t="s">
        <v>476</v>
      </c>
      <c r="O28" s="120"/>
      <c r="P28" s="117"/>
      <c r="Q28" s="117"/>
      <c r="R28" s="120"/>
      <c r="S28" s="120"/>
      <c r="U28" s="121"/>
    </row>
    <row r="29" spans="1:21" s="31" customFormat="1" ht="40" customHeight="1" x14ac:dyDescent="0.35">
      <c r="A29" s="85" t="s">
        <v>290</v>
      </c>
      <c r="B29" s="85" t="s">
        <v>242</v>
      </c>
      <c r="C29" s="86">
        <v>0</v>
      </c>
      <c r="D29" s="86">
        <v>300</v>
      </c>
      <c r="E29" s="59" t="s">
        <v>159</v>
      </c>
      <c r="F29" s="59">
        <v>12</v>
      </c>
      <c r="G29" s="59">
        <v>230</v>
      </c>
      <c r="H29" s="59" t="s">
        <v>291</v>
      </c>
      <c r="I29" s="59" t="s">
        <v>264</v>
      </c>
      <c r="J29" s="59"/>
      <c r="K29" s="59" t="s">
        <v>264</v>
      </c>
      <c r="L29" s="59">
        <v>40</v>
      </c>
      <c r="M29" s="59" t="s">
        <v>58</v>
      </c>
      <c r="N29" s="107" t="s">
        <v>476</v>
      </c>
      <c r="O29" s="54"/>
      <c r="P29" s="59"/>
      <c r="Q29" s="59"/>
      <c r="R29" s="54">
        <v>900</v>
      </c>
      <c r="S29" s="54" t="s">
        <v>292</v>
      </c>
      <c r="U29" s="88"/>
    </row>
    <row r="30" spans="1:21" s="119" customFormat="1" ht="40" customHeight="1" x14ac:dyDescent="0.35">
      <c r="A30" s="116" t="s">
        <v>272</v>
      </c>
      <c r="B30" s="116" t="s">
        <v>272</v>
      </c>
      <c r="C30" s="117"/>
      <c r="D30" s="117"/>
      <c r="E30" s="117"/>
      <c r="F30" s="117"/>
      <c r="G30" s="117"/>
      <c r="H30" s="118" t="s">
        <v>476</v>
      </c>
      <c r="I30" s="117"/>
      <c r="J30" s="117"/>
      <c r="K30" s="117"/>
      <c r="L30" s="117"/>
      <c r="M30" s="117"/>
      <c r="N30" s="118" t="s">
        <v>476</v>
      </c>
      <c r="O30" s="120"/>
      <c r="P30" s="117"/>
      <c r="Q30" s="117"/>
      <c r="R30" s="120"/>
      <c r="S30" s="120"/>
      <c r="U30" s="121"/>
    </row>
    <row r="31" spans="1:21" ht="40" customHeight="1" x14ac:dyDescent="0.35">
      <c r="A31" s="3" t="s">
        <v>293</v>
      </c>
      <c r="B31" s="3" t="s">
        <v>242</v>
      </c>
      <c r="C31" s="2">
        <v>0</v>
      </c>
      <c r="D31" s="2">
        <v>170</v>
      </c>
      <c r="E31" s="1" t="s">
        <v>159</v>
      </c>
      <c r="F31" s="1">
        <v>12</v>
      </c>
      <c r="G31" s="1">
        <v>415</v>
      </c>
      <c r="H31" s="1" t="s">
        <v>291</v>
      </c>
      <c r="I31" s="1" t="s">
        <v>264</v>
      </c>
      <c r="K31" s="1" t="s">
        <v>264</v>
      </c>
      <c r="L31" s="1">
        <v>30</v>
      </c>
      <c r="M31" s="1" t="s">
        <v>58</v>
      </c>
      <c r="N31" s="1" t="s">
        <v>25</v>
      </c>
      <c r="R31" s="6">
        <v>900</v>
      </c>
      <c r="S31" s="6" t="s">
        <v>294</v>
      </c>
    </row>
    <row r="32" spans="1:21" ht="40" customHeight="1" x14ac:dyDescent="0.35">
      <c r="A32" s="3" t="s">
        <v>295</v>
      </c>
      <c r="B32" s="3" t="s">
        <v>242</v>
      </c>
      <c r="C32" s="2">
        <v>170.01</v>
      </c>
      <c r="D32" s="2">
        <v>260</v>
      </c>
      <c r="E32" s="1" t="s">
        <v>159</v>
      </c>
      <c r="F32" s="1">
        <v>12</v>
      </c>
      <c r="G32" s="1">
        <v>415</v>
      </c>
      <c r="H32" s="1" t="s">
        <v>291</v>
      </c>
      <c r="I32" s="1" t="s">
        <v>264</v>
      </c>
      <c r="K32" s="1" t="s">
        <v>264</v>
      </c>
      <c r="L32" s="1">
        <v>40</v>
      </c>
      <c r="M32" s="1" t="s">
        <v>58</v>
      </c>
      <c r="N32" s="1" t="s">
        <v>25</v>
      </c>
      <c r="R32" s="6">
        <v>900</v>
      </c>
      <c r="S32" s="6" t="s">
        <v>296</v>
      </c>
    </row>
    <row r="33" spans="1:21" ht="40" customHeight="1" x14ac:dyDescent="0.35">
      <c r="A33" s="3" t="s">
        <v>297</v>
      </c>
      <c r="B33" s="3" t="s">
        <v>242</v>
      </c>
      <c r="C33" s="2">
        <v>260.01</v>
      </c>
      <c r="D33" s="2">
        <v>350</v>
      </c>
      <c r="E33" s="1" t="s">
        <v>159</v>
      </c>
      <c r="F33" s="1">
        <v>12</v>
      </c>
      <c r="G33" s="1">
        <v>415</v>
      </c>
      <c r="H33" s="1" t="s">
        <v>291</v>
      </c>
      <c r="I33" s="1" t="s">
        <v>264</v>
      </c>
      <c r="K33" s="1" t="s">
        <v>264</v>
      </c>
      <c r="L33" s="1">
        <v>40</v>
      </c>
      <c r="M33" s="1" t="s">
        <v>58</v>
      </c>
      <c r="N33" s="1" t="s">
        <v>25</v>
      </c>
      <c r="R33" s="6">
        <v>900</v>
      </c>
      <c r="S33" s="6" t="s">
        <v>298</v>
      </c>
    </row>
    <row r="34" spans="1:21" ht="40" customHeight="1" x14ac:dyDescent="0.35">
      <c r="A34" s="3" t="s">
        <v>299</v>
      </c>
      <c r="B34" s="3" t="s">
        <v>242</v>
      </c>
      <c r="C34" s="2">
        <v>351.01</v>
      </c>
      <c r="D34" s="2">
        <v>500</v>
      </c>
      <c r="E34" s="1" t="s">
        <v>159</v>
      </c>
      <c r="F34" s="1">
        <v>12</v>
      </c>
      <c r="G34" s="1">
        <v>415</v>
      </c>
      <c r="H34" s="1" t="s">
        <v>291</v>
      </c>
      <c r="I34" s="1" t="s">
        <v>264</v>
      </c>
      <c r="K34" s="1" t="s">
        <v>264</v>
      </c>
      <c r="L34" s="1">
        <v>40</v>
      </c>
      <c r="M34" s="1" t="s">
        <v>58</v>
      </c>
      <c r="N34" s="1" t="s">
        <v>25</v>
      </c>
      <c r="R34" s="6">
        <v>900</v>
      </c>
      <c r="S34" s="6" t="s">
        <v>300</v>
      </c>
    </row>
    <row r="35" spans="1:21" ht="40" customHeight="1" x14ac:dyDescent="0.35">
      <c r="A35" s="3" t="s">
        <v>301</v>
      </c>
      <c r="B35" s="3" t="s">
        <v>242</v>
      </c>
      <c r="C35" s="2">
        <v>500.01</v>
      </c>
      <c r="D35" s="2">
        <v>650</v>
      </c>
      <c r="E35" s="1" t="s">
        <v>159</v>
      </c>
      <c r="F35" s="1">
        <v>12</v>
      </c>
      <c r="G35" s="1">
        <v>415</v>
      </c>
      <c r="H35" s="1" t="s">
        <v>291</v>
      </c>
      <c r="I35" s="1" t="s">
        <v>264</v>
      </c>
      <c r="K35" s="1" t="s">
        <v>264</v>
      </c>
      <c r="L35" s="1">
        <v>55</v>
      </c>
      <c r="M35" s="1" t="s">
        <v>58</v>
      </c>
      <c r="N35" s="1" t="s">
        <v>25</v>
      </c>
      <c r="R35" s="6">
        <v>1800</v>
      </c>
      <c r="S35" s="6" t="s">
        <v>302</v>
      </c>
    </row>
    <row r="36" spans="1:21" ht="40" customHeight="1" x14ac:dyDescent="0.35">
      <c r="A36" s="3" t="s">
        <v>303</v>
      </c>
      <c r="B36" s="3" t="s">
        <v>242</v>
      </c>
      <c r="C36" s="2">
        <v>650.01</v>
      </c>
      <c r="D36" s="2">
        <v>750</v>
      </c>
      <c r="E36" s="1" t="s">
        <v>159</v>
      </c>
      <c r="F36" s="1">
        <v>12</v>
      </c>
      <c r="G36" s="1">
        <v>415</v>
      </c>
      <c r="H36" s="1" t="s">
        <v>291</v>
      </c>
      <c r="I36" s="1" t="s">
        <v>264</v>
      </c>
      <c r="K36" s="1" t="s">
        <v>264</v>
      </c>
      <c r="L36" s="1">
        <v>55</v>
      </c>
      <c r="M36" s="1" t="s">
        <v>58</v>
      </c>
      <c r="N36" s="1" t="s">
        <v>25</v>
      </c>
      <c r="R36" s="6">
        <v>1800</v>
      </c>
      <c r="S36" s="6" t="s">
        <v>304</v>
      </c>
    </row>
    <row r="37" spans="1:21" ht="40" customHeight="1" x14ac:dyDescent="0.35">
      <c r="A37" s="3" t="s">
        <v>305</v>
      </c>
      <c r="B37" s="3" t="s">
        <v>242</v>
      </c>
      <c r="C37" s="2">
        <v>750.01</v>
      </c>
      <c r="D37" s="2">
        <v>1000</v>
      </c>
      <c r="E37" s="1" t="s">
        <v>159</v>
      </c>
      <c r="F37" s="1">
        <v>9</v>
      </c>
      <c r="G37" s="1">
        <v>415</v>
      </c>
      <c r="H37" s="1" t="s">
        <v>291</v>
      </c>
      <c r="I37" s="1" t="s">
        <v>264</v>
      </c>
      <c r="K37" s="1" t="s">
        <v>264</v>
      </c>
      <c r="L37" s="1">
        <v>55</v>
      </c>
      <c r="M37" s="1" t="s">
        <v>58</v>
      </c>
      <c r="N37" s="1" t="s">
        <v>25</v>
      </c>
      <c r="R37" s="6">
        <v>2500</v>
      </c>
      <c r="S37" s="6" t="s">
        <v>306</v>
      </c>
    </row>
    <row r="38" spans="1:21" s="119" customFormat="1" ht="40" customHeight="1" x14ac:dyDescent="0.35">
      <c r="A38" s="116" t="s">
        <v>272</v>
      </c>
      <c r="B38" s="116" t="s">
        <v>272</v>
      </c>
      <c r="C38" s="116" t="s">
        <v>272</v>
      </c>
      <c r="D38" s="116" t="s">
        <v>272</v>
      </c>
      <c r="E38" s="117"/>
      <c r="F38" s="117"/>
      <c r="G38" s="117"/>
      <c r="H38" s="118" t="s">
        <v>476</v>
      </c>
      <c r="I38" s="117"/>
      <c r="J38" s="117"/>
      <c r="K38" s="117"/>
      <c r="L38" s="117"/>
      <c r="M38" s="117"/>
      <c r="N38" s="118" t="s">
        <v>476</v>
      </c>
      <c r="O38" s="120"/>
      <c r="P38" s="117"/>
      <c r="Q38" s="117"/>
      <c r="R38" s="120"/>
      <c r="S38" s="120"/>
      <c r="U38" s="121"/>
    </row>
    <row r="39" spans="1:21" s="1" customFormat="1" ht="40" customHeight="1" x14ac:dyDescent="0.35">
      <c r="A39" s="3" t="s">
        <v>521</v>
      </c>
      <c r="B39" s="1" t="s">
        <v>307</v>
      </c>
      <c r="C39" s="2">
        <v>0</v>
      </c>
      <c r="D39" s="1">
        <v>150</v>
      </c>
      <c r="E39" s="1" t="s">
        <v>159</v>
      </c>
      <c r="F39" s="1">
        <v>12</v>
      </c>
      <c r="G39" s="1">
        <v>415</v>
      </c>
      <c r="H39" s="1" t="s">
        <v>291</v>
      </c>
      <c r="I39" s="1" t="s">
        <v>264</v>
      </c>
      <c r="K39" s="1" t="s">
        <v>264</v>
      </c>
      <c r="L39" s="1">
        <v>30</v>
      </c>
      <c r="M39" s="1" t="s">
        <v>58</v>
      </c>
      <c r="N39" s="1" t="s">
        <v>25</v>
      </c>
      <c r="P39" s="1">
        <v>30</v>
      </c>
      <c r="R39" s="1">
        <v>550</v>
      </c>
      <c r="U39" s="126"/>
    </row>
    <row r="40" spans="1:21" s="1" customFormat="1" ht="40" customHeight="1" x14ac:dyDescent="0.35">
      <c r="A40" s="3" t="s">
        <v>520</v>
      </c>
      <c r="B40" s="1" t="s">
        <v>307</v>
      </c>
      <c r="C40" s="2">
        <f t="shared" ref="C40:C47" si="1">D39+0.01</f>
        <v>150.01</v>
      </c>
      <c r="D40" s="1">
        <v>220</v>
      </c>
      <c r="E40" s="1" t="s">
        <v>159</v>
      </c>
      <c r="F40" s="1">
        <v>12</v>
      </c>
      <c r="G40" s="1">
        <v>415</v>
      </c>
      <c r="H40" s="1" t="s">
        <v>291</v>
      </c>
      <c r="I40" s="1" t="s">
        <v>264</v>
      </c>
      <c r="K40" s="1" t="s">
        <v>264</v>
      </c>
      <c r="L40" s="1">
        <v>30</v>
      </c>
      <c r="M40" s="1" t="s">
        <v>58</v>
      </c>
      <c r="N40" s="1" t="s">
        <v>25</v>
      </c>
      <c r="P40" s="1">
        <v>20</v>
      </c>
      <c r="R40" s="1">
        <v>750</v>
      </c>
      <c r="U40" s="126"/>
    </row>
    <row r="41" spans="1:21" s="1" customFormat="1" ht="40" customHeight="1" x14ac:dyDescent="0.35">
      <c r="A41" s="3" t="s">
        <v>522</v>
      </c>
      <c r="B41" s="1" t="s">
        <v>307</v>
      </c>
      <c r="C41" s="2">
        <f t="shared" si="1"/>
        <v>220.01</v>
      </c>
      <c r="D41" s="1">
        <v>300</v>
      </c>
      <c r="E41" s="1" t="s">
        <v>159</v>
      </c>
      <c r="F41" s="1">
        <v>12</v>
      </c>
      <c r="G41" s="1">
        <v>415</v>
      </c>
      <c r="H41" s="1" t="s">
        <v>291</v>
      </c>
      <c r="I41" s="1" t="s">
        <v>264</v>
      </c>
      <c r="K41" s="1" t="s">
        <v>264</v>
      </c>
      <c r="L41" s="1">
        <v>30</v>
      </c>
      <c r="M41" s="1" t="s">
        <v>58</v>
      </c>
      <c r="N41" s="1" t="s">
        <v>25</v>
      </c>
      <c r="P41" s="1">
        <v>20</v>
      </c>
      <c r="R41" s="1">
        <v>1100</v>
      </c>
      <c r="U41" s="126"/>
    </row>
    <row r="42" spans="1:21" s="1" customFormat="1" ht="40" customHeight="1" x14ac:dyDescent="0.35">
      <c r="A42" s="3" t="s">
        <v>523</v>
      </c>
      <c r="B42" s="1" t="s">
        <v>307</v>
      </c>
      <c r="C42" s="2">
        <f t="shared" si="1"/>
        <v>300.01</v>
      </c>
      <c r="D42" s="1">
        <v>420</v>
      </c>
      <c r="E42" s="1" t="s">
        <v>159</v>
      </c>
      <c r="F42" s="1">
        <v>12</v>
      </c>
      <c r="G42" s="1">
        <v>415</v>
      </c>
      <c r="H42" s="1" t="s">
        <v>291</v>
      </c>
      <c r="I42" s="1" t="s">
        <v>264</v>
      </c>
      <c r="K42" s="1" t="s">
        <v>264</v>
      </c>
      <c r="L42" s="1">
        <v>40</v>
      </c>
      <c r="M42" s="1" t="s">
        <v>58</v>
      </c>
      <c r="N42" s="1" t="s">
        <v>25</v>
      </c>
      <c r="P42" s="1">
        <v>20</v>
      </c>
      <c r="R42" s="1">
        <v>1100</v>
      </c>
      <c r="U42" s="126"/>
    </row>
    <row r="43" spans="1:21" s="1" customFormat="1" ht="40" customHeight="1" x14ac:dyDescent="0.35">
      <c r="A43" s="3" t="s">
        <v>308</v>
      </c>
      <c r="B43" s="1" t="s">
        <v>307</v>
      </c>
      <c r="C43" s="2">
        <f t="shared" si="1"/>
        <v>420.01</v>
      </c>
      <c r="D43" s="1">
        <v>500</v>
      </c>
      <c r="E43" s="1" t="s">
        <v>159</v>
      </c>
      <c r="F43" s="1">
        <v>12</v>
      </c>
      <c r="G43" s="1">
        <v>415</v>
      </c>
      <c r="H43" s="1" t="s">
        <v>291</v>
      </c>
      <c r="I43" s="1" t="s">
        <v>264</v>
      </c>
      <c r="K43" s="1" t="s">
        <v>264</v>
      </c>
      <c r="L43" s="1">
        <v>40</v>
      </c>
      <c r="M43" s="1" t="s">
        <v>58</v>
      </c>
      <c r="N43" s="1" t="s">
        <v>25</v>
      </c>
      <c r="U43" s="126"/>
    </row>
    <row r="44" spans="1:21" s="1" customFormat="1" ht="40" customHeight="1" x14ac:dyDescent="0.35">
      <c r="A44" s="3" t="s">
        <v>309</v>
      </c>
      <c r="B44" s="1" t="s">
        <v>307</v>
      </c>
      <c r="C44" s="2">
        <f t="shared" si="1"/>
        <v>500.01</v>
      </c>
      <c r="D44" s="1">
        <v>1000</v>
      </c>
      <c r="E44" s="1" t="s">
        <v>159</v>
      </c>
      <c r="F44" s="1">
        <v>9</v>
      </c>
      <c r="G44" s="1">
        <v>415</v>
      </c>
      <c r="H44" s="1" t="s">
        <v>291</v>
      </c>
      <c r="I44" s="1" t="s">
        <v>264</v>
      </c>
      <c r="K44" s="1" t="s">
        <v>264</v>
      </c>
      <c r="L44" s="1">
        <v>55</v>
      </c>
      <c r="M44" s="1" t="s">
        <v>58</v>
      </c>
      <c r="N44" s="1" t="s">
        <v>25</v>
      </c>
      <c r="U44" s="126"/>
    </row>
    <row r="45" spans="1:21" s="1" customFormat="1" ht="40" customHeight="1" x14ac:dyDescent="0.35">
      <c r="A45" s="3" t="s">
        <v>310</v>
      </c>
      <c r="B45" s="1" t="s">
        <v>307</v>
      </c>
      <c r="C45" s="2">
        <f t="shared" si="1"/>
        <v>1000.01</v>
      </c>
      <c r="D45" s="1">
        <v>1400</v>
      </c>
      <c r="E45" s="1" t="s">
        <v>159</v>
      </c>
      <c r="F45" s="1">
        <v>9</v>
      </c>
      <c r="G45" s="1">
        <v>415</v>
      </c>
      <c r="H45" s="1" t="s">
        <v>291</v>
      </c>
      <c r="I45" s="1" t="s">
        <v>264</v>
      </c>
      <c r="K45" s="1" t="s">
        <v>264</v>
      </c>
      <c r="L45" s="1">
        <v>55</v>
      </c>
      <c r="M45" s="1" t="s">
        <v>58</v>
      </c>
      <c r="N45" s="1" t="s">
        <v>25</v>
      </c>
      <c r="U45" s="126"/>
    </row>
    <row r="46" spans="1:21" s="1" customFormat="1" ht="40" customHeight="1" x14ac:dyDescent="0.35">
      <c r="A46" s="3" t="s">
        <v>311</v>
      </c>
      <c r="B46" s="1" t="s">
        <v>307</v>
      </c>
      <c r="C46" s="2">
        <f t="shared" si="1"/>
        <v>1400.01</v>
      </c>
      <c r="D46" s="1">
        <v>1650</v>
      </c>
      <c r="E46" s="1" t="s">
        <v>159</v>
      </c>
      <c r="F46" s="1">
        <v>8</v>
      </c>
      <c r="G46" s="1">
        <v>415</v>
      </c>
      <c r="H46" s="1" t="s">
        <v>291</v>
      </c>
      <c r="I46" s="1" t="s">
        <v>264</v>
      </c>
      <c r="K46" s="1" t="s">
        <v>264</v>
      </c>
      <c r="L46" s="1">
        <v>55</v>
      </c>
      <c r="M46" s="1" t="s">
        <v>58</v>
      </c>
      <c r="N46" s="1" t="s">
        <v>25</v>
      </c>
      <c r="U46" s="126"/>
    </row>
    <row r="47" spans="1:21" s="1" customFormat="1" ht="40" customHeight="1" x14ac:dyDescent="0.35">
      <c r="A47" s="3" t="s">
        <v>312</v>
      </c>
      <c r="B47" s="1" t="s">
        <v>307</v>
      </c>
      <c r="C47" s="2">
        <f t="shared" si="1"/>
        <v>1650.01</v>
      </c>
      <c r="D47" s="1">
        <v>2000</v>
      </c>
      <c r="E47" s="1" t="s">
        <v>159</v>
      </c>
      <c r="F47" s="1">
        <v>8</v>
      </c>
      <c r="G47" s="1">
        <v>415</v>
      </c>
      <c r="H47" s="1" t="s">
        <v>291</v>
      </c>
      <c r="I47" s="1" t="s">
        <v>264</v>
      </c>
      <c r="K47" s="1" t="s">
        <v>264</v>
      </c>
      <c r="L47" s="1">
        <v>55</v>
      </c>
      <c r="M47" s="1" t="s">
        <v>58</v>
      </c>
      <c r="N47" s="1" t="s">
        <v>25</v>
      </c>
      <c r="U47" s="126"/>
    </row>
    <row r="48" spans="1:21" s="119" customFormat="1" ht="40" customHeight="1" x14ac:dyDescent="0.35">
      <c r="A48" s="116" t="s">
        <v>272</v>
      </c>
      <c r="B48" s="116" t="s">
        <v>272</v>
      </c>
      <c r="C48" s="116" t="s">
        <v>272</v>
      </c>
      <c r="D48" s="116" t="s">
        <v>272</v>
      </c>
      <c r="E48" s="117"/>
      <c r="F48" s="117"/>
      <c r="G48" s="117"/>
      <c r="H48" s="118" t="s">
        <v>476</v>
      </c>
      <c r="I48" s="117"/>
      <c r="J48" s="117"/>
      <c r="K48" s="117"/>
      <c r="L48" s="117"/>
      <c r="M48" s="117"/>
      <c r="N48" s="118" t="s">
        <v>476</v>
      </c>
      <c r="O48" s="120"/>
      <c r="P48" s="117"/>
      <c r="Q48" s="117"/>
      <c r="R48" s="120"/>
      <c r="S48" s="120"/>
      <c r="U48" s="121"/>
    </row>
    <row r="49" spans="1:21" ht="40" customHeight="1" x14ac:dyDescent="0.35">
      <c r="A49" s="3" t="s">
        <v>313</v>
      </c>
      <c r="B49" s="3" t="s">
        <v>307</v>
      </c>
      <c r="C49" s="2">
        <v>0</v>
      </c>
      <c r="D49" s="1">
        <v>140</v>
      </c>
      <c r="E49" s="1" t="s">
        <v>159</v>
      </c>
      <c r="F49" s="1">
        <v>12</v>
      </c>
      <c r="G49" s="1">
        <v>230</v>
      </c>
      <c r="H49" s="1" t="s">
        <v>291</v>
      </c>
      <c r="I49" s="1" t="s">
        <v>264</v>
      </c>
      <c r="K49" s="1" t="s">
        <v>264</v>
      </c>
      <c r="L49" s="1">
        <v>30</v>
      </c>
      <c r="M49" s="1" t="s">
        <v>58</v>
      </c>
      <c r="N49" s="1" t="s">
        <v>25</v>
      </c>
    </row>
    <row r="50" spans="1:21" ht="40" customHeight="1" x14ac:dyDescent="0.35">
      <c r="A50" s="3" t="s">
        <v>314</v>
      </c>
      <c r="B50" s="3" t="s">
        <v>307</v>
      </c>
      <c r="C50" s="2">
        <v>140.01</v>
      </c>
      <c r="D50" s="1">
        <v>220</v>
      </c>
      <c r="E50" s="1" t="s">
        <v>159</v>
      </c>
      <c r="F50" s="1">
        <v>12</v>
      </c>
      <c r="G50" s="1">
        <v>230</v>
      </c>
      <c r="H50" s="1" t="s">
        <v>291</v>
      </c>
      <c r="I50" s="1" t="s">
        <v>264</v>
      </c>
      <c r="K50" s="1" t="s">
        <v>264</v>
      </c>
      <c r="L50" s="1">
        <v>30</v>
      </c>
      <c r="M50" s="1" t="s">
        <v>58</v>
      </c>
      <c r="N50" s="1" t="s">
        <v>25</v>
      </c>
    </row>
    <row r="51" spans="1:21" s="3" customFormat="1" ht="40" customHeight="1" x14ac:dyDescent="0.35">
      <c r="A51" s="3" t="s">
        <v>315</v>
      </c>
      <c r="B51" s="3" t="s">
        <v>307</v>
      </c>
      <c r="C51" s="1">
        <v>220.01</v>
      </c>
      <c r="D51" s="1">
        <v>280</v>
      </c>
      <c r="E51" s="1" t="s">
        <v>159</v>
      </c>
      <c r="F51" s="1">
        <v>12</v>
      </c>
      <c r="G51" s="1">
        <v>230</v>
      </c>
      <c r="H51" s="1" t="s">
        <v>291</v>
      </c>
      <c r="I51" s="1" t="s">
        <v>264</v>
      </c>
      <c r="J51" s="1"/>
      <c r="K51" s="1" t="s">
        <v>264</v>
      </c>
      <c r="L51" s="1">
        <v>30</v>
      </c>
      <c r="M51" s="1" t="s">
        <v>58</v>
      </c>
      <c r="N51" s="1" t="s">
        <v>25</v>
      </c>
      <c r="O51" s="1"/>
      <c r="R51" s="1"/>
      <c r="S51" s="1"/>
      <c r="U51" s="89"/>
    </row>
    <row r="52" spans="1:21" ht="40" customHeight="1" x14ac:dyDescent="0.35">
      <c r="A52" s="3" t="s">
        <v>316</v>
      </c>
      <c r="B52" s="3" t="s">
        <v>307</v>
      </c>
      <c r="C52" s="2">
        <v>280.01</v>
      </c>
      <c r="D52" s="1">
        <v>380</v>
      </c>
      <c r="E52" s="1" t="s">
        <v>159</v>
      </c>
      <c r="F52" s="1">
        <v>12</v>
      </c>
      <c r="G52" s="1">
        <v>230</v>
      </c>
      <c r="H52" s="1" t="s">
        <v>291</v>
      </c>
      <c r="I52" s="1" t="s">
        <v>264</v>
      </c>
      <c r="K52" s="1" t="s">
        <v>264</v>
      </c>
      <c r="L52" s="1">
        <v>40</v>
      </c>
      <c r="M52" s="1" t="s">
        <v>58</v>
      </c>
      <c r="N52" s="1" t="s">
        <v>25</v>
      </c>
    </row>
    <row r="53" spans="1:21" s="119" customFormat="1" ht="40" customHeight="1" x14ac:dyDescent="0.35">
      <c r="A53" s="116" t="s">
        <v>272</v>
      </c>
      <c r="B53" s="116" t="s">
        <v>272</v>
      </c>
      <c r="C53" s="116" t="s">
        <v>272</v>
      </c>
      <c r="D53" s="116" t="s">
        <v>272</v>
      </c>
      <c r="E53" s="117"/>
      <c r="F53" s="117"/>
      <c r="G53" s="117"/>
      <c r="H53" s="118" t="s">
        <v>476</v>
      </c>
      <c r="I53" s="117"/>
      <c r="J53" s="117"/>
      <c r="K53" s="117"/>
      <c r="L53" s="117"/>
      <c r="M53" s="117"/>
      <c r="N53" s="118" t="s">
        <v>476</v>
      </c>
      <c r="O53" s="120"/>
      <c r="P53" s="117"/>
      <c r="Q53" s="117"/>
      <c r="R53" s="120"/>
      <c r="S53" s="120"/>
      <c r="U53" s="121"/>
    </row>
    <row r="54" spans="1:21" ht="40" customHeight="1" x14ac:dyDescent="0.35">
      <c r="A54" s="3" t="str">
        <f>Chaindrive!A41</f>
        <v>JM200</v>
      </c>
      <c r="B54" s="3" t="s">
        <v>242</v>
      </c>
      <c r="C54" s="2">
        <v>0</v>
      </c>
      <c r="D54" s="30">
        <f>Chaindrive!J41</f>
        <v>110.90909090909092</v>
      </c>
      <c r="E54" s="1" t="s">
        <v>159</v>
      </c>
      <c r="F54" s="29">
        <f>Chaindrive!L41</f>
        <v>6.1311475409836058</v>
      </c>
      <c r="G54" s="1">
        <v>415</v>
      </c>
      <c r="H54" s="1" t="s">
        <v>317</v>
      </c>
      <c r="I54" s="1" t="s">
        <v>264</v>
      </c>
      <c r="K54" s="1" t="s">
        <v>264</v>
      </c>
      <c r="L54" s="1">
        <v>25.4</v>
      </c>
      <c r="M54" s="1" t="s">
        <v>25</v>
      </c>
      <c r="N54" s="1" t="s">
        <v>25</v>
      </c>
      <c r="R54" s="6">
        <v>90</v>
      </c>
      <c r="S54" s="6" t="s">
        <v>318</v>
      </c>
    </row>
    <row r="55" spans="1:21" ht="40" customHeight="1" x14ac:dyDescent="0.35">
      <c r="A55" s="3" t="s">
        <v>319</v>
      </c>
      <c r="B55" s="3" t="s">
        <v>242</v>
      </c>
      <c r="C55" s="2">
        <v>15.01</v>
      </c>
      <c r="D55" s="30">
        <f>Chaindrive!J42</f>
        <v>344.44444444444446</v>
      </c>
      <c r="E55" s="1" t="s">
        <v>159</v>
      </c>
      <c r="F55" s="1">
        <f>Chaindrive!L42</f>
        <v>6.12</v>
      </c>
      <c r="G55" s="1">
        <v>415</v>
      </c>
      <c r="H55" s="1" t="s">
        <v>317</v>
      </c>
      <c r="I55" s="1" t="s">
        <v>264</v>
      </c>
      <c r="K55" s="1" t="s">
        <v>264</v>
      </c>
      <c r="L55" s="1">
        <v>25.4</v>
      </c>
      <c r="M55" s="1" t="s">
        <v>25</v>
      </c>
      <c r="N55" s="1" t="s">
        <v>25</v>
      </c>
      <c r="R55" s="6">
        <v>120</v>
      </c>
      <c r="S55" s="6" t="s">
        <v>320</v>
      </c>
    </row>
    <row r="56" spans="1:21" ht="40" customHeight="1" x14ac:dyDescent="0.35">
      <c r="A56" s="3" t="s">
        <v>321</v>
      </c>
      <c r="B56" s="3" t="s">
        <v>242</v>
      </c>
      <c r="C56" s="2">
        <v>62.01</v>
      </c>
      <c r="D56" s="1">
        <f>Chaindrive!J43</f>
        <v>608</v>
      </c>
      <c r="E56" s="1" t="s">
        <v>159</v>
      </c>
      <c r="F56" s="1">
        <f>Chaindrive!L43</f>
        <v>3.4375</v>
      </c>
      <c r="G56" s="1">
        <v>415</v>
      </c>
      <c r="H56" s="1" t="s">
        <v>317</v>
      </c>
      <c r="I56" s="1" t="s">
        <v>264</v>
      </c>
      <c r="K56" s="1" t="s">
        <v>264</v>
      </c>
      <c r="L56" s="1">
        <v>25.4</v>
      </c>
      <c r="M56" s="1" t="s">
        <v>25</v>
      </c>
      <c r="N56" s="1" t="s">
        <v>25</v>
      </c>
      <c r="S56" s="6" t="s">
        <v>322</v>
      </c>
    </row>
    <row r="57" spans="1:21" s="119" customFormat="1" ht="40" customHeight="1" x14ac:dyDescent="0.35">
      <c r="A57" s="116" t="s">
        <v>272</v>
      </c>
      <c r="B57" s="116" t="s">
        <v>272</v>
      </c>
      <c r="C57" s="116" t="s">
        <v>272</v>
      </c>
      <c r="D57" s="116" t="s">
        <v>272</v>
      </c>
      <c r="E57" s="117"/>
      <c r="F57" s="117"/>
      <c r="G57" s="117"/>
      <c r="H57" s="118" t="s">
        <v>476</v>
      </c>
      <c r="I57" s="117"/>
      <c r="J57" s="117"/>
      <c r="K57" s="117"/>
      <c r="L57" s="117"/>
      <c r="M57" s="117"/>
      <c r="N57" s="118" t="s">
        <v>476</v>
      </c>
      <c r="O57" s="120"/>
      <c r="P57" s="117"/>
      <c r="Q57" s="117"/>
      <c r="R57" s="120"/>
      <c r="S57" s="120"/>
      <c r="U57" s="121"/>
    </row>
    <row r="58" spans="1:21" ht="40" customHeight="1" x14ac:dyDescent="0.35">
      <c r="A58" s="3" t="str">
        <f>Chaindrive!A52</f>
        <v>F100c</v>
      </c>
      <c r="B58" s="3" t="s">
        <v>242</v>
      </c>
      <c r="C58" s="2">
        <v>0</v>
      </c>
      <c r="D58" s="1">
        <f>Chaindrive!J52</f>
        <v>300</v>
      </c>
      <c r="E58" s="1" t="s">
        <v>159</v>
      </c>
      <c r="F58" s="1">
        <f>Chaindrive!L45</f>
        <v>3.4375000000000004</v>
      </c>
      <c r="G58" s="1">
        <v>415</v>
      </c>
      <c r="H58" s="1" t="s">
        <v>317</v>
      </c>
      <c r="I58" s="1" t="s">
        <v>264</v>
      </c>
      <c r="K58" s="1" t="s">
        <v>264</v>
      </c>
      <c r="L58" s="1">
        <v>25.4</v>
      </c>
      <c r="M58" s="1" t="s">
        <v>25</v>
      </c>
      <c r="N58" s="1" t="s">
        <v>25</v>
      </c>
    </row>
    <row r="59" spans="1:21" ht="40" customHeight="1" x14ac:dyDescent="0.35">
      <c r="A59" s="3" t="str">
        <f>Chaindrive!A53</f>
        <v>F160c</v>
      </c>
      <c r="B59" s="3" t="s">
        <v>242</v>
      </c>
      <c r="C59" s="2">
        <v>1</v>
      </c>
      <c r="D59" s="1">
        <f>Chaindrive!J53</f>
        <v>608</v>
      </c>
      <c r="E59" s="1" t="s">
        <v>159</v>
      </c>
      <c r="F59" s="1">
        <f>Chaindrive!L46</f>
        <v>3.208333333333333</v>
      </c>
      <c r="G59" s="1">
        <v>415</v>
      </c>
      <c r="H59" s="1" t="s">
        <v>317</v>
      </c>
      <c r="I59" s="1" t="s">
        <v>264</v>
      </c>
      <c r="K59" s="1" t="s">
        <v>264</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323</v>
      </c>
      <c r="C61" s="2">
        <v>0</v>
      </c>
      <c r="D61" s="30">
        <v>210</v>
      </c>
      <c r="E61" s="1" t="s">
        <v>159</v>
      </c>
      <c r="F61" s="1">
        <v>10.7</v>
      </c>
      <c r="G61" s="1">
        <v>230</v>
      </c>
      <c r="H61" s="1" t="s">
        <v>317</v>
      </c>
      <c r="I61" s="1" t="s">
        <v>264</v>
      </c>
      <c r="K61" s="1" t="s">
        <v>264</v>
      </c>
      <c r="L61" s="1">
        <v>25.4</v>
      </c>
      <c r="M61" s="1" t="s">
        <v>25</v>
      </c>
      <c r="N61" s="1" t="s">
        <v>25</v>
      </c>
      <c r="O61" s="6">
        <f>Chaindrive!O4</f>
        <v>13.333333333333334</v>
      </c>
      <c r="P61" s="1">
        <v>8</v>
      </c>
      <c r="R61" s="6">
        <v>450</v>
      </c>
      <c r="S61" s="6" t="s">
        <v>324</v>
      </c>
      <c r="U61" s="87">
        <v>300.41000000000003</v>
      </c>
    </row>
    <row r="62" spans="1:21" ht="40" customHeight="1" x14ac:dyDescent="0.35">
      <c r="A62" s="3" t="str">
        <f>Chaindrive!A5</f>
        <v>Ranger 70 1ph 15-57 1/2"</v>
      </c>
      <c r="B62" t="s">
        <v>323</v>
      </c>
      <c r="C62" s="2">
        <v>0</v>
      </c>
      <c r="D62" s="30">
        <v>210</v>
      </c>
      <c r="E62" s="1" t="s">
        <v>159</v>
      </c>
      <c r="F62" s="1">
        <v>10.7</v>
      </c>
      <c r="G62" s="1">
        <v>230</v>
      </c>
      <c r="H62" s="1" t="s">
        <v>317</v>
      </c>
      <c r="I62" s="1" t="s">
        <v>264</v>
      </c>
      <c r="K62" s="1" t="s">
        <v>264</v>
      </c>
      <c r="L62" s="1">
        <v>25.4</v>
      </c>
      <c r="M62" s="1" t="s">
        <v>25</v>
      </c>
      <c r="N62" s="1" t="s">
        <v>25</v>
      </c>
      <c r="O62" s="6">
        <f>Chaindrive!O5</f>
        <v>10.526315789473685</v>
      </c>
      <c r="P62" s="1">
        <v>8</v>
      </c>
      <c r="R62" s="6">
        <v>450</v>
      </c>
      <c r="S62" s="6" t="s">
        <v>324</v>
      </c>
      <c r="U62" s="87">
        <v>300.41000000000003</v>
      </c>
    </row>
    <row r="63" spans="1:21" ht="40" customHeight="1" x14ac:dyDescent="0.35">
      <c r="A63" s="3" t="str">
        <f>Chaindrive!A7</f>
        <v>Ranger 90 1ph 19-57 1/2"</v>
      </c>
      <c r="B63" t="s">
        <v>323</v>
      </c>
      <c r="C63" s="2">
        <f>D61+0.01</f>
        <v>210.01</v>
      </c>
      <c r="D63" s="30">
        <f>Chaindrive!J7</f>
        <v>270</v>
      </c>
      <c r="E63" s="1" t="s">
        <v>159</v>
      </c>
      <c r="F63" s="1">
        <f>24/3</f>
        <v>8</v>
      </c>
      <c r="G63" s="1">
        <v>230</v>
      </c>
      <c r="H63" s="1" t="s">
        <v>317</v>
      </c>
      <c r="I63" s="1" t="s">
        <v>264</v>
      </c>
      <c r="K63" s="1" t="s">
        <v>264</v>
      </c>
      <c r="L63" s="1">
        <v>25.4</v>
      </c>
      <c r="M63" s="1" t="s">
        <v>25</v>
      </c>
      <c r="N63" s="1" t="s">
        <v>25</v>
      </c>
      <c r="O63" s="6">
        <f>Chaindrive!O7</f>
        <v>13.333333333333334</v>
      </c>
      <c r="P63" s="1">
        <v>12</v>
      </c>
      <c r="R63" s="6">
        <v>450</v>
      </c>
      <c r="S63" s="6" t="s">
        <v>325</v>
      </c>
    </row>
    <row r="64" spans="1:21" ht="40" customHeight="1" x14ac:dyDescent="0.35">
      <c r="A64" s="3" t="str">
        <f>Chaindrive!A8</f>
        <v>Ranger 90 1ph 15-57 1/2"</v>
      </c>
      <c r="B64" t="s">
        <v>323</v>
      </c>
      <c r="C64" s="2">
        <f>D63+0.01</f>
        <v>270.01</v>
      </c>
      <c r="D64" s="30">
        <f>Chaindrive!J8</f>
        <v>342</v>
      </c>
      <c r="E64" s="1" t="s">
        <v>159</v>
      </c>
      <c r="F64" s="29">
        <f>Chaindrive!L8</f>
        <v>6.3157894736842106</v>
      </c>
      <c r="G64" s="1">
        <v>230</v>
      </c>
      <c r="H64" s="1" t="s">
        <v>317</v>
      </c>
      <c r="I64" s="1" t="s">
        <v>264</v>
      </c>
      <c r="K64" s="1" t="s">
        <v>264</v>
      </c>
      <c r="L64" s="1">
        <v>26.4</v>
      </c>
      <c r="M64" s="1" t="s">
        <v>25</v>
      </c>
      <c r="N64" s="1" t="s">
        <v>25</v>
      </c>
      <c r="O64" s="6">
        <f>Chaindrive!O8</f>
        <v>10.526315789473685</v>
      </c>
      <c r="P64" s="1">
        <v>12</v>
      </c>
      <c r="R64" s="6">
        <v>450</v>
      </c>
    </row>
    <row r="65" spans="1:22" s="119" customFormat="1" ht="40" customHeight="1" x14ac:dyDescent="0.35">
      <c r="A65" s="116" t="s">
        <v>272</v>
      </c>
      <c r="B65" s="116" t="s">
        <v>272</v>
      </c>
      <c r="C65" s="116" t="s">
        <v>272</v>
      </c>
      <c r="D65" s="116" t="s">
        <v>272</v>
      </c>
      <c r="E65" s="117"/>
      <c r="F65" s="117"/>
      <c r="G65" s="117"/>
      <c r="H65" s="118" t="s">
        <v>476</v>
      </c>
      <c r="I65" s="117"/>
      <c r="J65" s="117"/>
      <c r="K65" s="117"/>
      <c r="L65" s="117"/>
      <c r="M65" s="117"/>
      <c r="N65" s="118" t="s">
        <v>476</v>
      </c>
      <c r="O65" s="120"/>
      <c r="P65" s="117"/>
      <c r="Q65" s="117"/>
      <c r="R65" s="120"/>
      <c r="S65" s="120"/>
      <c r="U65" s="121"/>
    </row>
    <row r="66" spans="1:22" ht="40" customHeight="1" x14ac:dyDescent="0.35">
      <c r="A66" s="3" t="str">
        <f>Chaindrive!A10</f>
        <v>Ranger 90 3ph 19-57 1/2"</v>
      </c>
      <c r="B66" t="s">
        <v>323</v>
      </c>
      <c r="C66" s="2">
        <v>0</v>
      </c>
      <c r="D66" s="30">
        <f>Chaindrive!J10</f>
        <v>270</v>
      </c>
      <c r="E66" s="1" t="s">
        <v>159</v>
      </c>
      <c r="F66" s="29">
        <f>Chaindrive!L10</f>
        <v>10.666666666666666</v>
      </c>
      <c r="G66" s="1">
        <v>415</v>
      </c>
      <c r="H66" s="1" t="s">
        <v>317</v>
      </c>
      <c r="I66" s="1" t="s">
        <v>264</v>
      </c>
      <c r="K66" s="1" t="s">
        <v>264</v>
      </c>
      <c r="L66" s="1">
        <v>25.4</v>
      </c>
      <c r="M66" s="1" t="s">
        <v>25</v>
      </c>
      <c r="N66" s="1" t="s">
        <v>25</v>
      </c>
      <c r="O66" s="6">
        <f>Chaindrive!O10</f>
        <v>13.333333333333334</v>
      </c>
      <c r="P66" s="1">
        <v>11</v>
      </c>
      <c r="R66" s="6">
        <v>400</v>
      </c>
      <c r="S66" s="6" t="s">
        <v>325</v>
      </c>
      <c r="U66" s="87">
        <v>179.04</v>
      </c>
    </row>
    <row r="67" spans="1:22" ht="40" customHeight="1" x14ac:dyDescent="0.35">
      <c r="A67" s="3" t="str">
        <f>Chaindrive!A11</f>
        <v>Ranger 90 3ph 15-57 1/2"</v>
      </c>
      <c r="B67" t="s">
        <v>323</v>
      </c>
      <c r="C67" s="2">
        <f>D66+0.01</f>
        <v>270.01</v>
      </c>
      <c r="D67" s="30">
        <f>Chaindrive!J11</f>
        <v>342</v>
      </c>
      <c r="E67" s="1" t="s">
        <v>159</v>
      </c>
      <c r="F67" s="29">
        <f>Chaindrive!L11</f>
        <v>8.4210526315789469</v>
      </c>
      <c r="G67" s="1">
        <v>415</v>
      </c>
      <c r="H67" s="1" t="s">
        <v>317</v>
      </c>
      <c r="I67" s="1" t="s">
        <v>264</v>
      </c>
      <c r="K67" s="1" t="s">
        <v>264</v>
      </c>
      <c r="L67" s="1">
        <v>25.4</v>
      </c>
      <c r="M67" s="1" t="s">
        <v>25</v>
      </c>
      <c r="N67" s="1" t="s">
        <v>25</v>
      </c>
      <c r="O67" s="6">
        <f>Chaindrive!O11</f>
        <v>10.526315789473685</v>
      </c>
      <c r="P67" s="1">
        <v>11</v>
      </c>
      <c r="R67" s="6">
        <v>400</v>
      </c>
      <c r="S67" s="6" t="s">
        <v>325</v>
      </c>
      <c r="V67" s="90"/>
    </row>
    <row r="68" spans="1:22" ht="40" customHeight="1" x14ac:dyDescent="0.35">
      <c r="A68" s="3" t="str">
        <f>Chaindrive!A13</f>
        <v>Ranger150 3ph 18-57 5/8"</v>
      </c>
      <c r="B68" t="s">
        <v>323</v>
      </c>
      <c r="C68" s="2">
        <f>D66+0.01</f>
        <v>270.01</v>
      </c>
      <c r="D68" s="30">
        <f>Chaindrive!J13</f>
        <v>471.83333333333331</v>
      </c>
      <c r="E68" s="1" t="s">
        <v>159</v>
      </c>
      <c r="F68" s="2">
        <f>Chaindrive!L13</f>
        <v>14.842105263157896</v>
      </c>
      <c r="G68" s="1">
        <v>415</v>
      </c>
      <c r="H68" s="1" t="s">
        <v>317</v>
      </c>
      <c r="I68" s="1" t="s">
        <v>264</v>
      </c>
      <c r="K68" s="1" t="s">
        <v>264</v>
      </c>
      <c r="L68" s="1">
        <v>25.4</v>
      </c>
      <c r="M68" s="1" t="s">
        <v>25</v>
      </c>
      <c r="N68" s="1" t="s">
        <v>25</v>
      </c>
      <c r="O68" s="6">
        <f>Chaindrive!O13</f>
        <v>12.631578947368421</v>
      </c>
      <c r="P68" s="1">
        <v>11</v>
      </c>
      <c r="R68" s="6">
        <v>400</v>
      </c>
      <c r="S68" s="6" t="s">
        <v>326</v>
      </c>
      <c r="V68" s="90"/>
    </row>
    <row r="69" spans="1:22" ht="40" customHeight="1" x14ac:dyDescent="0.35">
      <c r="A69" s="3" t="str">
        <f>Chaindrive!A14</f>
        <v>Ranger150 3ph 15-57 5/8"</v>
      </c>
      <c r="B69" t="s">
        <v>323</v>
      </c>
      <c r="C69" s="2">
        <f>D67+0.01</f>
        <v>342.01</v>
      </c>
      <c r="D69" s="30">
        <f>Chaindrive!J14</f>
        <v>570</v>
      </c>
      <c r="E69" s="1" t="s">
        <v>159</v>
      </c>
      <c r="F69" s="2">
        <f>Chaindrive!L14</f>
        <v>12.631578947368421</v>
      </c>
      <c r="G69" s="1">
        <v>415</v>
      </c>
      <c r="H69" s="1" t="s">
        <v>317</v>
      </c>
      <c r="I69" s="1" t="s">
        <v>264</v>
      </c>
      <c r="K69" s="1" t="s">
        <v>264</v>
      </c>
      <c r="L69" s="1">
        <v>25.4</v>
      </c>
      <c r="M69" s="1" t="s">
        <v>25</v>
      </c>
      <c r="N69" s="1" t="s">
        <v>25</v>
      </c>
      <c r="O69" s="6">
        <f>Chaindrive!O14</f>
        <v>10.526315789473685</v>
      </c>
      <c r="P69" s="1">
        <v>11</v>
      </c>
      <c r="R69" s="6">
        <v>400</v>
      </c>
      <c r="S69" s="6" t="s">
        <v>326</v>
      </c>
    </row>
    <row r="70" spans="1:22" ht="40" customHeight="1" x14ac:dyDescent="0.35">
      <c r="A70" s="3" t="str">
        <f>Chaindrive!A15</f>
        <v>Ranger150 3ph 12-57 5/8"</v>
      </c>
      <c r="B70" t="s">
        <v>323</v>
      </c>
      <c r="C70" s="2">
        <f>D69+0.01</f>
        <v>570.01</v>
      </c>
      <c r="D70" s="30">
        <v>713</v>
      </c>
      <c r="E70" s="1" t="s">
        <v>159</v>
      </c>
      <c r="F70" s="2">
        <v>10</v>
      </c>
      <c r="G70" s="1">
        <v>415</v>
      </c>
      <c r="H70" s="1" t="s">
        <v>317</v>
      </c>
      <c r="I70" s="1" t="s">
        <v>264</v>
      </c>
      <c r="K70" s="1" t="s">
        <v>264</v>
      </c>
      <c r="L70" s="1">
        <v>25.4</v>
      </c>
      <c r="M70" s="1" t="s">
        <v>25</v>
      </c>
      <c r="N70" s="1" t="s">
        <v>25</v>
      </c>
      <c r="O70" s="6">
        <f>Chaindrive!O15</f>
        <v>8.4210526315789469</v>
      </c>
      <c r="P70" s="1">
        <v>11</v>
      </c>
      <c r="R70" s="6">
        <v>400</v>
      </c>
      <c r="S70" s="6" t="s">
        <v>326</v>
      </c>
      <c r="U70" s="87">
        <v>472.24</v>
      </c>
    </row>
    <row r="71" spans="1:22" ht="40" customHeight="1" x14ac:dyDescent="0.35">
      <c r="A71" s="3" t="str">
        <f>Chaindrive!A17</f>
        <v>Ranger220 3ph 15-57 3/4"</v>
      </c>
      <c r="B71" t="s">
        <v>323</v>
      </c>
      <c r="C71" s="2">
        <v>713.01</v>
      </c>
      <c r="D71" s="30">
        <f>Chaindrive!J17</f>
        <v>836</v>
      </c>
      <c r="E71" s="1" t="s">
        <v>159</v>
      </c>
      <c r="F71" s="2">
        <f>Chaindrive!L17</f>
        <v>6.3157894736842106</v>
      </c>
      <c r="G71" s="1">
        <v>415</v>
      </c>
      <c r="H71" s="1" t="s">
        <v>317</v>
      </c>
      <c r="I71" s="1" t="s">
        <v>264</v>
      </c>
      <c r="K71" s="1" t="s">
        <v>264</v>
      </c>
      <c r="L71" s="1">
        <v>30</v>
      </c>
      <c r="M71" s="1" t="s">
        <v>25</v>
      </c>
      <c r="N71" s="1" t="s">
        <v>25</v>
      </c>
      <c r="O71" s="6">
        <f>Chaindrive!O17</f>
        <v>10.526315789473685</v>
      </c>
      <c r="P71" s="1">
        <v>10</v>
      </c>
      <c r="R71" s="6">
        <v>650</v>
      </c>
    </row>
    <row r="72" spans="1:22" s="119" customFormat="1" ht="40" customHeight="1" x14ac:dyDescent="0.35">
      <c r="A72" s="116" t="s">
        <v>272</v>
      </c>
      <c r="B72" s="116" t="s">
        <v>272</v>
      </c>
      <c r="C72" s="116" t="s">
        <v>272</v>
      </c>
      <c r="D72" s="116" t="s">
        <v>272</v>
      </c>
      <c r="E72" s="117"/>
      <c r="F72" s="122"/>
      <c r="G72" s="117"/>
      <c r="H72" s="118" t="s">
        <v>476</v>
      </c>
      <c r="I72" s="117"/>
      <c r="J72" s="117"/>
      <c r="K72" s="117"/>
      <c r="L72" s="117"/>
      <c r="M72" s="117"/>
      <c r="N72" s="118" t="s">
        <v>476</v>
      </c>
      <c r="O72" s="120"/>
      <c r="P72" s="117"/>
      <c r="Q72" s="117"/>
      <c r="R72" s="120"/>
      <c r="S72" s="120"/>
      <c r="U72" s="121"/>
    </row>
    <row r="73" spans="1:22" ht="40" customHeight="1" x14ac:dyDescent="0.35">
      <c r="A73" s="3" t="str">
        <f>Chaindrive!A20</f>
        <v>Ranger 90 Fi 1ph 15-57 1/2"</v>
      </c>
      <c r="B73" t="s">
        <v>323</v>
      </c>
      <c r="C73" s="2">
        <v>0</v>
      </c>
      <c r="D73" s="30">
        <f>Chaindrive!J20</f>
        <v>342</v>
      </c>
      <c r="E73" s="1" t="s">
        <v>361</v>
      </c>
      <c r="F73" s="29">
        <f>Chaindrive!L20</f>
        <v>21.05263157894737</v>
      </c>
      <c r="G73" s="1">
        <v>230</v>
      </c>
      <c r="H73" s="1" t="s">
        <v>317</v>
      </c>
      <c r="I73" s="1" t="s">
        <v>264</v>
      </c>
      <c r="K73" s="1" t="s">
        <v>264</v>
      </c>
      <c r="L73" s="1">
        <v>25.4</v>
      </c>
      <c r="M73" s="1" t="s">
        <v>25</v>
      </c>
      <c r="N73" s="1" t="s">
        <v>25</v>
      </c>
      <c r="O73" s="6">
        <f>Chaindrive!O20</f>
        <v>5.2631578947368425</v>
      </c>
      <c r="P73" s="1">
        <v>18</v>
      </c>
      <c r="R73" s="6">
        <v>850</v>
      </c>
    </row>
    <row r="74" spans="1:22" ht="40" customHeight="1" x14ac:dyDescent="0.35">
      <c r="A74" s="3" t="str">
        <f>Chaindrive!A21</f>
        <v>Ranger 90 Fi 3ph 15-57 1/2"</v>
      </c>
      <c r="B74" t="s">
        <v>323</v>
      </c>
      <c r="C74" s="2">
        <f t="shared" ref="C74:C75" si="2">D73+0.01</f>
        <v>342.01</v>
      </c>
      <c r="D74" s="30">
        <f>Chaindrive!J21</f>
        <v>342</v>
      </c>
      <c r="E74" s="1" t="s">
        <v>361</v>
      </c>
      <c r="F74" s="29">
        <f>Chaindrive!L21</f>
        <v>21.05263157894737</v>
      </c>
      <c r="G74" s="1">
        <v>415</v>
      </c>
      <c r="H74" s="1" t="s">
        <v>317</v>
      </c>
      <c r="I74" s="1" t="s">
        <v>264</v>
      </c>
      <c r="K74" s="1" t="s">
        <v>264</v>
      </c>
      <c r="L74" s="1">
        <v>25.4</v>
      </c>
      <c r="M74" s="1" t="s">
        <v>25</v>
      </c>
      <c r="N74" s="1" t="s">
        <v>25</v>
      </c>
      <c r="O74" s="6">
        <f>Chaindrive!O21</f>
        <v>5.2631578947368425</v>
      </c>
      <c r="P74" s="1">
        <v>18</v>
      </c>
      <c r="R74" s="6">
        <v>850</v>
      </c>
    </row>
    <row r="75" spans="1:22" ht="40" customHeight="1" x14ac:dyDescent="0.35">
      <c r="A75" s="3" t="str">
        <f>Chaindrive!A22</f>
        <v>Ranger140 Fi 1ph 18-57 5/8"</v>
      </c>
      <c r="B75" t="s">
        <v>323</v>
      </c>
      <c r="C75" s="2">
        <f t="shared" si="2"/>
        <v>342.01</v>
      </c>
      <c r="D75" s="30">
        <f>Chaindrive!J22</f>
        <v>475</v>
      </c>
      <c r="E75" s="1" t="s">
        <v>361</v>
      </c>
      <c r="F75" s="29">
        <f>Chaindrive!L22</f>
        <v>25.263157894736842</v>
      </c>
      <c r="G75" s="1">
        <v>230</v>
      </c>
      <c r="H75" s="1" t="s">
        <v>317</v>
      </c>
      <c r="I75" s="1" t="s">
        <v>264</v>
      </c>
      <c r="K75" s="1" t="s">
        <v>264</v>
      </c>
      <c r="L75" s="1">
        <v>25.4</v>
      </c>
      <c r="M75" s="1" t="s">
        <v>25</v>
      </c>
      <c r="N75" s="1" t="s">
        <v>25</v>
      </c>
      <c r="O75" s="6">
        <f>Chaindrive!O22</f>
        <v>6.3157894736842106</v>
      </c>
      <c r="P75" s="1">
        <v>18</v>
      </c>
      <c r="R75" s="6">
        <v>850</v>
      </c>
    </row>
    <row r="76" spans="1:22" ht="40" customHeight="1" x14ac:dyDescent="0.35">
      <c r="A76" s="3" t="str">
        <f>Chaindrive!A23</f>
        <v>Ranger140 Fi 3ph 18-57 5/8"</v>
      </c>
      <c r="B76" t="s">
        <v>323</v>
      </c>
      <c r="C76" s="2">
        <f>D75+0.01</f>
        <v>475.01</v>
      </c>
      <c r="D76" s="30">
        <f>Chaindrive!J23</f>
        <v>475</v>
      </c>
      <c r="E76" s="1" t="s">
        <v>361</v>
      </c>
      <c r="F76" s="29">
        <f>Chaindrive!L23</f>
        <v>25.263157894736842</v>
      </c>
      <c r="G76" s="1">
        <v>415</v>
      </c>
      <c r="H76" s="1" t="s">
        <v>317</v>
      </c>
      <c r="I76" s="1" t="s">
        <v>264</v>
      </c>
      <c r="K76" s="1" t="s">
        <v>264</v>
      </c>
      <c r="L76" s="1">
        <v>25.4</v>
      </c>
      <c r="M76" s="1" t="s">
        <v>25</v>
      </c>
      <c r="N76" s="1" t="s">
        <v>25</v>
      </c>
      <c r="O76" s="6">
        <f>Chaindrive!O23</f>
        <v>6.3157894736842106</v>
      </c>
      <c r="P76" s="1">
        <v>18</v>
      </c>
      <c r="R76" s="6">
        <v>850</v>
      </c>
    </row>
    <row r="77" spans="1:22" ht="40" customHeight="1" x14ac:dyDescent="0.35">
      <c r="A77" s="3" t="str">
        <f>Chaindrive!A24</f>
        <v>Ranger140 fi 1ph 12-57 5/8"</v>
      </c>
      <c r="B77" t="s">
        <v>323</v>
      </c>
      <c r="C77" s="2">
        <f t="shared" ref="C77:C78" si="3">D76+0.01</f>
        <v>475.01</v>
      </c>
      <c r="D77" s="30">
        <f>Chaindrive!J24</f>
        <v>712.5</v>
      </c>
      <c r="E77" s="1" t="s">
        <v>361</v>
      </c>
      <c r="F77" s="29">
        <f>Chaindrive!L24</f>
        <v>16.842105263157894</v>
      </c>
      <c r="G77" s="1">
        <v>230</v>
      </c>
      <c r="H77" s="1" t="s">
        <v>317</v>
      </c>
      <c r="I77" s="1" t="s">
        <v>264</v>
      </c>
      <c r="K77" s="1" t="s">
        <v>264</v>
      </c>
      <c r="L77" s="1">
        <v>25.4</v>
      </c>
      <c r="M77" s="1" t="s">
        <v>25</v>
      </c>
      <c r="N77" s="1" t="s">
        <v>25</v>
      </c>
      <c r="O77" s="6">
        <f>Chaindrive!O24</f>
        <v>4.2105263157894735</v>
      </c>
      <c r="P77" s="1">
        <v>18</v>
      </c>
      <c r="R77" s="6">
        <v>850</v>
      </c>
    </row>
    <row r="78" spans="1:22" ht="40" customHeight="1" x14ac:dyDescent="0.35">
      <c r="A78" s="3" t="str">
        <f>Chaindrive!A25</f>
        <v>Ranger140 fi 3ph 12-57 5/8"</v>
      </c>
      <c r="B78" t="s">
        <v>323</v>
      </c>
      <c r="C78" s="2">
        <f t="shared" si="3"/>
        <v>712.51</v>
      </c>
      <c r="D78" s="30">
        <f>Chaindrive!J25</f>
        <v>712.5</v>
      </c>
      <c r="E78" s="1" t="s">
        <v>361</v>
      </c>
      <c r="F78" s="29">
        <f>Chaindrive!L25</f>
        <v>16.842105263157894</v>
      </c>
      <c r="G78" s="1">
        <v>415</v>
      </c>
      <c r="H78" s="1" t="s">
        <v>317</v>
      </c>
      <c r="I78" s="1" t="s">
        <v>264</v>
      </c>
      <c r="K78" s="1" t="s">
        <v>264</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323</v>
      </c>
      <c r="C80" s="1">
        <v>600.01</v>
      </c>
      <c r="D80" s="30">
        <f>Chaindrive!J28</f>
        <v>1520</v>
      </c>
      <c r="E80" s="1" t="s">
        <v>159</v>
      </c>
      <c r="F80" s="2">
        <f>Chaindrive!L28</f>
        <v>6.3157894736842106</v>
      </c>
      <c r="G80" s="1">
        <f>Chaindrive!M28</f>
        <v>415</v>
      </c>
      <c r="H80" s="1" t="s">
        <v>317</v>
      </c>
      <c r="I80" s="1" t="s">
        <v>264</v>
      </c>
      <c r="K80" s="1" t="s">
        <v>264</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323</v>
      </c>
      <c r="C81" s="2">
        <v>900.01</v>
      </c>
      <c r="D81" s="30">
        <f>Chaindrive!J29</f>
        <v>1520</v>
      </c>
      <c r="E81" s="1" t="s">
        <v>159</v>
      </c>
      <c r="F81" s="2">
        <f>Chaindrive!L29</f>
        <v>6.3157894736842106</v>
      </c>
      <c r="G81" s="1">
        <f>Chaindrive!M29</f>
        <v>415</v>
      </c>
      <c r="H81" s="1" t="s">
        <v>317</v>
      </c>
      <c r="I81" s="1" t="s">
        <v>264</v>
      </c>
      <c r="J81" s="3"/>
      <c r="K81" s="1" t="s">
        <v>264</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323</v>
      </c>
      <c r="C82" s="2">
        <v>1200.01</v>
      </c>
      <c r="D82" s="30">
        <f>Chaindrive!J30</f>
        <v>2280</v>
      </c>
      <c r="E82" s="1" t="s">
        <v>159</v>
      </c>
      <c r="F82" s="2">
        <f>Chaindrive!L30</f>
        <v>6.3157894736842106</v>
      </c>
      <c r="G82" s="1">
        <f>Chaindrive!M30</f>
        <v>415</v>
      </c>
      <c r="H82" s="1" t="s">
        <v>317</v>
      </c>
      <c r="I82" s="1" t="s">
        <v>264</v>
      </c>
      <c r="K82" s="1" t="s">
        <v>264</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323</v>
      </c>
      <c r="C83" s="2">
        <v>1800.01</v>
      </c>
      <c r="D83" s="30">
        <f>Chaindrive!J31</f>
        <v>3040</v>
      </c>
      <c r="E83" s="1" t="s">
        <v>159</v>
      </c>
      <c r="F83" s="2">
        <f>Chaindrive!L31</f>
        <v>6.3157894736842106</v>
      </c>
      <c r="G83" s="1">
        <f>Chaindrive!M31</f>
        <v>415</v>
      </c>
      <c r="H83" s="1" t="s">
        <v>317</v>
      </c>
      <c r="I83" s="1" t="s">
        <v>264</v>
      </c>
      <c r="K83" s="1" t="s">
        <v>264</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323</v>
      </c>
      <c r="C84" s="2">
        <v>1800.01</v>
      </c>
      <c r="D84" s="30">
        <f>Chaindrive!J32</f>
        <v>3040</v>
      </c>
      <c r="E84" s="1" t="s">
        <v>159</v>
      </c>
      <c r="F84" s="2">
        <f>Chaindrive!L32</f>
        <v>6.3157894736842106</v>
      </c>
      <c r="G84" s="1">
        <f>Chaindrive!M32</f>
        <v>415</v>
      </c>
      <c r="H84" s="1" t="s">
        <v>317</v>
      </c>
      <c r="I84" s="1" t="s">
        <v>264</v>
      </c>
      <c r="K84" s="1" t="s">
        <v>264</v>
      </c>
      <c r="L84" s="1">
        <f>Chaindrive!D32</f>
        <v>55</v>
      </c>
      <c r="M84" s="1" t="s">
        <v>25</v>
      </c>
      <c r="N84" s="1" t="s">
        <v>25</v>
      </c>
      <c r="O84" s="6">
        <f>Chaindrive!O32</f>
        <v>15.789473684210527</v>
      </c>
      <c r="P84" s="1">
        <v>12</v>
      </c>
      <c r="R84" s="6">
        <v>2000</v>
      </c>
    </row>
    <row r="85" spans="1:22" s="119" customFormat="1" ht="40" customHeight="1" x14ac:dyDescent="0.35">
      <c r="A85" s="116" t="s">
        <v>272</v>
      </c>
      <c r="B85" s="116" t="s">
        <v>272</v>
      </c>
      <c r="C85" s="116" t="s">
        <v>272</v>
      </c>
      <c r="D85" s="116" t="s">
        <v>272</v>
      </c>
      <c r="E85" s="117"/>
      <c r="F85" s="122"/>
      <c r="G85" s="117"/>
      <c r="H85" s="118" t="s">
        <v>476</v>
      </c>
      <c r="I85" s="117"/>
      <c r="J85" s="117"/>
      <c r="K85" s="117"/>
      <c r="L85" s="117"/>
      <c r="M85" s="117"/>
      <c r="N85" s="118" t="s">
        <v>476</v>
      </c>
      <c r="O85" s="120"/>
      <c r="P85" s="117"/>
      <c r="Q85" s="117"/>
      <c r="R85" s="120"/>
      <c r="S85" s="120"/>
      <c r="U85" s="121"/>
    </row>
    <row r="86" spans="1:22" s="64" customFormat="1" ht="40" customHeight="1" x14ac:dyDescent="0.35">
      <c r="A86" s="3" t="str">
        <f>Chaindrive!A35</f>
        <v>KE 40.40 Fi 15-57 3/4"</v>
      </c>
      <c r="B86" s="64" t="s">
        <v>323</v>
      </c>
      <c r="C86" s="1">
        <v>0</v>
      </c>
      <c r="D86" s="30">
        <f>Chaindrive!J35</f>
        <v>1140</v>
      </c>
      <c r="E86" s="1" t="s">
        <v>361</v>
      </c>
      <c r="F86" s="2">
        <f>Chaindrive!L35</f>
        <v>10.526315789473685</v>
      </c>
      <c r="G86" s="1" t="str">
        <f>Chaindrive!M35</f>
        <v>230/415</v>
      </c>
      <c r="H86" s="1" t="s">
        <v>317</v>
      </c>
      <c r="I86" s="1" t="s">
        <v>264</v>
      </c>
      <c r="J86" s="1"/>
      <c r="K86" s="1" t="s">
        <v>264</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323</v>
      </c>
      <c r="C87" s="2">
        <f>D86+0.01</f>
        <v>1140.01</v>
      </c>
      <c r="D87" s="30">
        <f>Chaindrive!J37</f>
        <v>1900</v>
      </c>
      <c r="E87" s="1" t="s">
        <v>361</v>
      </c>
      <c r="F87" s="2">
        <f>Chaindrive!L37</f>
        <v>21.05263157894737</v>
      </c>
      <c r="G87" s="1" t="str">
        <f>Chaindrive!M37</f>
        <v>230/415</v>
      </c>
      <c r="H87" s="1" t="s">
        <v>317</v>
      </c>
      <c r="I87" s="1" t="s">
        <v>264</v>
      </c>
      <c r="J87" s="1"/>
      <c r="K87" s="1" t="s">
        <v>264</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323</v>
      </c>
      <c r="C88" s="2">
        <f>D87+0.01</f>
        <v>1900.01</v>
      </c>
      <c r="D88" s="30">
        <f>Chaindrive!J38</f>
        <v>3040</v>
      </c>
      <c r="E88" s="1" t="s">
        <v>361</v>
      </c>
      <c r="F88" s="2">
        <f>Chaindrive!L38</f>
        <v>10.526315789473685</v>
      </c>
      <c r="G88" s="1" t="str">
        <f>Chaindrive!M38</f>
        <v>230/415</v>
      </c>
      <c r="H88" s="1" t="s">
        <v>317</v>
      </c>
      <c r="I88" s="1" t="s">
        <v>264</v>
      </c>
      <c r="J88" s="1"/>
      <c r="K88" s="1" t="s">
        <v>264</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272</v>
      </c>
      <c r="B90" s="3" t="s">
        <v>272</v>
      </c>
      <c r="C90" s="3" t="s">
        <v>272</v>
      </c>
      <c r="D90" s="3" t="s">
        <v>272</v>
      </c>
      <c r="H90" s="107" t="s">
        <v>476</v>
      </c>
      <c r="N90" s="107" t="s">
        <v>476</v>
      </c>
      <c r="O90" s="1"/>
      <c r="R90" s="1"/>
      <c r="S90" s="1"/>
      <c r="T90" s="64"/>
      <c r="U90" s="123"/>
      <c r="V90" s="64"/>
    </row>
    <row r="91" spans="1:22" ht="40" customHeight="1" x14ac:dyDescent="0.35">
      <c r="A91" s="3" t="s">
        <v>583</v>
      </c>
      <c r="B91" s="3" t="s">
        <v>323</v>
      </c>
      <c r="C91" s="1">
        <v>0</v>
      </c>
      <c r="D91" s="1">
        <v>100</v>
      </c>
      <c r="E91" s="1" t="s">
        <v>159</v>
      </c>
      <c r="F91" s="1">
        <v>15</v>
      </c>
      <c r="G91" s="1">
        <v>415</v>
      </c>
      <c r="H91" s="1" t="s">
        <v>291</v>
      </c>
      <c r="I91" s="1" t="s">
        <v>264</v>
      </c>
      <c r="K91" s="1" t="s">
        <v>264</v>
      </c>
      <c r="L91" s="1">
        <v>30</v>
      </c>
      <c r="M91" s="1" t="s">
        <v>58</v>
      </c>
      <c r="N91" s="1" t="s">
        <v>25</v>
      </c>
      <c r="O91" s="1">
        <v>20</v>
      </c>
      <c r="P91" s="1">
        <v>8</v>
      </c>
      <c r="Q91" s="1">
        <v>15</v>
      </c>
      <c r="R91" s="1">
        <v>300</v>
      </c>
      <c r="S91" s="1" t="s">
        <v>327</v>
      </c>
      <c r="T91" s="64"/>
      <c r="U91" s="143">
        <v>266</v>
      </c>
      <c r="V91" s="64"/>
    </row>
    <row r="92" spans="1:22" ht="40" customHeight="1" x14ac:dyDescent="0.35">
      <c r="A92" s="64" t="s">
        <v>328</v>
      </c>
      <c r="B92" s="64" t="s">
        <v>323</v>
      </c>
      <c r="C92" s="1">
        <f>D91+0.01</f>
        <v>100.01</v>
      </c>
      <c r="D92" s="1">
        <v>170</v>
      </c>
      <c r="E92" s="1" t="s">
        <v>159</v>
      </c>
      <c r="F92" s="1">
        <v>15</v>
      </c>
      <c r="G92" s="1">
        <v>415</v>
      </c>
      <c r="H92" s="1" t="s">
        <v>291</v>
      </c>
      <c r="I92" s="1" t="s">
        <v>264</v>
      </c>
      <c r="K92" s="1" t="s">
        <v>264</v>
      </c>
      <c r="L92" s="1">
        <v>30</v>
      </c>
      <c r="M92" s="1" t="s">
        <v>58</v>
      </c>
      <c r="N92" s="1" t="s">
        <v>25</v>
      </c>
      <c r="O92" s="1">
        <v>20</v>
      </c>
      <c r="P92" s="1">
        <v>8</v>
      </c>
      <c r="Q92" s="1">
        <v>16</v>
      </c>
      <c r="R92" s="1">
        <v>450</v>
      </c>
      <c r="S92" s="1" t="s">
        <v>329</v>
      </c>
      <c r="T92" s="64"/>
      <c r="U92" s="143">
        <v>280</v>
      </c>
      <c r="V92" s="64"/>
    </row>
    <row r="93" spans="1:22" ht="40" customHeight="1" x14ac:dyDescent="0.35">
      <c r="A93" s="64" t="s">
        <v>330</v>
      </c>
      <c r="B93" s="64" t="s">
        <v>323</v>
      </c>
      <c r="C93" s="1">
        <f>D92+0.01</f>
        <v>170.01</v>
      </c>
      <c r="D93" s="1">
        <v>250</v>
      </c>
      <c r="E93" s="1" t="s">
        <v>159</v>
      </c>
      <c r="F93" s="1">
        <v>15</v>
      </c>
      <c r="G93" s="1">
        <v>415</v>
      </c>
      <c r="H93" s="1" t="s">
        <v>291</v>
      </c>
      <c r="I93" s="1" t="s">
        <v>264</v>
      </c>
      <c r="K93" s="1" t="s">
        <v>264</v>
      </c>
      <c r="L93" s="1">
        <v>30</v>
      </c>
      <c r="M93" s="1" t="s">
        <v>58</v>
      </c>
      <c r="N93" s="1" t="s">
        <v>25</v>
      </c>
      <c r="O93" s="1">
        <v>20</v>
      </c>
      <c r="P93" s="1">
        <v>11</v>
      </c>
      <c r="Q93" s="1">
        <v>19</v>
      </c>
      <c r="R93" s="1">
        <v>750</v>
      </c>
      <c r="S93" s="1" t="s">
        <v>331</v>
      </c>
      <c r="T93" s="64"/>
      <c r="U93" s="143">
        <v>307</v>
      </c>
      <c r="V93" s="64"/>
    </row>
    <row r="94" spans="1:22" ht="40" customHeight="1" x14ac:dyDescent="0.35">
      <c r="A94" s="64" t="s">
        <v>332</v>
      </c>
      <c r="B94" s="64" t="s">
        <v>323</v>
      </c>
      <c r="C94" s="1">
        <f t="shared" ref="C94:C102" si="4">D93+0.01</f>
        <v>250.01</v>
      </c>
      <c r="D94" s="1">
        <v>350</v>
      </c>
      <c r="E94" s="1" t="s">
        <v>159</v>
      </c>
      <c r="F94" s="1">
        <v>15</v>
      </c>
      <c r="G94" s="1">
        <v>415</v>
      </c>
      <c r="H94" s="1" t="s">
        <v>291</v>
      </c>
      <c r="I94" s="1" t="s">
        <v>264</v>
      </c>
      <c r="K94" s="1" t="s">
        <v>264</v>
      </c>
      <c r="L94" s="1">
        <v>40</v>
      </c>
      <c r="M94" s="1" t="s">
        <v>58</v>
      </c>
      <c r="N94" s="1" t="s">
        <v>25</v>
      </c>
      <c r="O94" s="1">
        <v>20</v>
      </c>
      <c r="P94" s="1">
        <v>9</v>
      </c>
      <c r="R94" s="1">
        <v>850</v>
      </c>
      <c r="S94" s="1" t="s">
        <v>333</v>
      </c>
      <c r="T94" s="64"/>
      <c r="U94" s="143">
        <v>383</v>
      </c>
      <c r="V94" s="64"/>
    </row>
    <row r="95" spans="1:22" ht="40" customHeight="1" x14ac:dyDescent="0.35">
      <c r="A95" s="64" t="s">
        <v>334</v>
      </c>
      <c r="B95" s="64" t="s">
        <v>323</v>
      </c>
      <c r="C95" s="1">
        <f t="shared" si="4"/>
        <v>350.01</v>
      </c>
      <c r="D95" s="1">
        <v>450</v>
      </c>
      <c r="E95" s="1" t="s">
        <v>159</v>
      </c>
      <c r="F95" s="1">
        <v>15</v>
      </c>
      <c r="G95" s="1">
        <v>415</v>
      </c>
      <c r="H95" s="1" t="s">
        <v>291</v>
      </c>
      <c r="I95" s="1" t="s">
        <v>264</v>
      </c>
      <c r="K95" s="1" t="s">
        <v>264</v>
      </c>
      <c r="L95" s="1">
        <v>40</v>
      </c>
      <c r="M95" s="1" t="s">
        <v>58</v>
      </c>
      <c r="N95" s="1" t="s">
        <v>25</v>
      </c>
      <c r="O95" s="1">
        <v>20</v>
      </c>
      <c r="P95" s="1">
        <v>9</v>
      </c>
      <c r="R95" s="1">
        <v>1100</v>
      </c>
      <c r="S95" s="1" t="s">
        <v>335</v>
      </c>
      <c r="T95" s="64"/>
      <c r="U95" s="143"/>
      <c r="V95" s="64"/>
    </row>
    <row r="96" spans="1:22" ht="40" customHeight="1" x14ac:dyDescent="0.35">
      <c r="A96" s="64" t="s">
        <v>336</v>
      </c>
      <c r="B96" s="64" t="s">
        <v>323</v>
      </c>
      <c r="C96" s="1">
        <f t="shared" si="4"/>
        <v>450.01</v>
      </c>
      <c r="D96" s="1">
        <v>550</v>
      </c>
      <c r="E96" s="1" t="s">
        <v>159</v>
      </c>
      <c r="F96" s="1">
        <v>15</v>
      </c>
      <c r="G96" s="1">
        <v>415</v>
      </c>
      <c r="H96" s="1" t="s">
        <v>291</v>
      </c>
      <c r="I96" s="1" t="s">
        <v>264</v>
      </c>
      <c r="K96" s="1" t="s">
        <v>264</v>
      </c>
      <c r="L96" s="1">
        <v>40</v>
      </c>
      <c r="M96" s="1" t="s">
        <v>58</v>
      </c>
      <c r="N96" s="1" t="s">
        <v>25</v>
      </c>
      <c r="O96" s="1">
        <v>20</v>
      </c>
      <c r="P96" s="1">
        <v>9</v>
      </c>
      <c r="R96" s="1">
        <v>1100</v>
      </c>
      <c r="S96" s="1" t="s">
        <v>359</v>
      </c>
      <c r="T96" s="64"/>
      <c r="U96" s="143"/>
      <c r="V96" s="64"/>
    </row>
    <row r="97" spans="1:22" ht="40" customHeight="1" x14ac:dyDescent="0.35">
      <c r="A97" s="64" t="s">
        <v>337</v>
      </c>
      <c r="B97" s="64" t="s">
        <v>323</v>
      </c>
      <c r="C97" s="1">
        <f t="shared" si="4"/>
        <v>550.01</v>
      </c>
      <c r="D97" s="1">
        <v>650</v>
      </c>
      <c r="E97" s="1" t="s">
        <v>159</v>
      </c>
      <c r="F97" s="1">
        <v>15</v>
      </c>
      <c r="G97" s="1">
        <v>415</v>
      </c>
      <c r="H97" s="1" t="s">
        <v>291</v>
      </c>
      <c r="I97" s="1" t="s">
        <v>264</v>
      </c>
      <c r="K97" s="1" t="s">
        <v>264</v>
      </c>
      <c r="L97" s="1">
        <v>40</v>
      </c>
      <c r="M97" s="1" t="s">
        <v>58</v>
      </c>
      <c r="N97" s="1" t="s">
        <v>25</v>
      </c>
      <c r="O97" s="1">
        <v>20</v>
      </c>
      <c r="P97" s="1">
        <v>9</v>
      </c>
      <c r="R97" s="1">
        <v>1100</v>
      </c>
      <c r="S97" s="1" t="s">
        <v>338</v>
      </c>
      <c r="T97" s="64"/>
      <c r="U97" s="143"/>
      <c r="V97" s="64"/>
    </row>
    <row r="98" spans="1:22" ht="40" customHeight="1" x14ac:dyDescent="0.35">
      <c r="A98" s="64" t="s">
        <v>339</v>
      </c>
      <c r="B98" s="64" t="s">
        <v>323</v>
      </c>
      <c r="C98" s="1">
        <f t="shared" si="4"/>
        <v>650.01</v>
      </c>
      <c r="D98" s="1">
        <v>750</v>
      </c>
      <c r="E98" s="1" t="s">
        <v>159</v>
      </c>
      <c r="F98" s="1">
        <v>15</v>
      </c>
      <c r="G98" s="1">
        <v>415</v>
      </c>
      <c r="H98" s="1" t="s">
        <v>291</v>
      </c>
      <c r="I98" s="1" t="s">
        <v>264</v>
      </c>
      <c r="K98" s="1" t="s">
        <v>264</v>
      </c>
      <c r="L98" s="1">
        <v>55</v>
      </c>
      <c r="M98" s="1" t="s">
        <v>58</v>
      </c>
      <c r="N98" s="1" t="s">
        <v>25</v>
      </c>
      <c r="O98" s="1">
        <v>20</v>
      </c>
      <c r="P98" s="1">
        <v>9</v>
      </c>
      <c r="R98" s="1">
        <v>2800</v>
      </c>
      <c r="S98" s="1" t="s">
        <v>340</v>
      </c>
      <c r="T98" s="64"/>
      <c r="U98" s="143"/>
      <c r="V98" s="64"/>
    </row>
    <row r="99" spans="1:22" ht="40" customHeight="1" x14ac:dyDescent="0.35">
      <c r="A99" s="64" t="s">
        <v>341</v>
      </c>
      <c r="B99" s="64" t="s">
        <v>323</v>
      </c>
      <c r="C99" s="1">
        <f t="shared" si="4"/>
        <v>750.01</v>
      </c>
      <c r="D99" s="1">
        <v>850</v>
      </c>
      <c r="E99" s="1" t="s">
        <v>159</v>
      </c>
      <c r="F99" s="1">
        <v>10</v>
      </c>
      <c r="G99" s="1">
        <v>415</v>
      </c>
      <c r="H99" s="1" t="s">
        <v>291</v>
      </c>
      <c r="I99" s="1" t="s">
        <v>264</v>
      </c>
      <c r="K99" s="1" t="s">
        <v>264</v>
      </c>
      <c r="L99" s="1">
        <v>55</v>
      </c>
      <c r="M99" s="1" t="s">
        <v>58</v>
      </c>
      <c r="N99" s="1" t="s">
        <v>25</v>
      </c>
      <c r="O99" s="1">
        <v>20</v>
      </c>
      <c r="P99" s="1">
        <v>7</v>
      </c>
      <c r="R99" s="1">
        <v>1100</v>
      </c>
      <c r="S99" s="1" t="s">
        <v>342</v>
      </c>
      <c r="T99" s="64"/>
      <c r="U99" s="123"/>
      <c r="V99" s="64"/>
    </row>
    <row r="100" spans="1:22" ht="40" customHeight="1" x14ac:dyDescent="0.35">
      <c r="A100" s="64" t="s">
        <v>343</v>
      </c>
      <c r="B100" s="64" t="s">
        <v>323</v>
      </c>
      <c r="C100" s="1">
        <f t="shared" si="4"/>
        <v>850.01</v>
      </c>
      <c r="D100" s="1">
        <v>1000</v>
      </c>
      <c r="E100" s="1" t="s">
        <v>159</v>
      </c>
      <c r="F100" s="1">
        <v>10</v>
      </c>
      <c r="G100" s="1">
        <v>415</v>
      </c>
      <c r="H100" s="1" t="s">
        <v>291</v>
      </c>
      <c r="I100" s="1" t="s">
        <v>264</v>
      </c>
      <c r="K100" s="1" t="s">
        <v>264</v>
      </c>
      <c r="L100" s="1">
        <v>55</v>
      </c>
      <c r="M100" s="1" t="s">
        <v>58</v>
      </c>
      <c r="N100" s="1" t="s">
        <v>25</v>
      </c>
      <c r="O100" s="1">
        <v>20</v>
      </c>
      <c r="P100" s="1">
        <v>7</v>
      </c>
      <c r="R100" s="1">
        <v>2800</v>
      </c>
      <c r="S100" s="1" t="s">
        <v>344</v>
      </c>
      <c r="T100" s="64"/>
      <c r="U100" s="123"/>
      <c r="V100" s="64"/>
    </row>
    <row r="101" spans="1:22" ht="40" customHeight="1" x14ac:dyDescent="0.35">
      <c r="A101" s="64" t="s">
        <v>345</v>
      </c>
      <c r="B101" s="64" t="s">
        <v>323</v>
      </c>
      <c r="C101" s="1">
        <f t="shared" si="4"/>
        <v>1000.01</v>
      </c>
      <c r="D101" s="1">
        <v>1400</v>
      </c>
      <c r="E101" s="1" t="s">
        <v>159</v>
      </c>
      <c r="F101" s="1">
        <v>7</v>
      </c>
      <c r="G101" s="1">
        <v>415</v>
      </c>
      <c r="H101" s="1" t="s">
        <v>291</v>
      </c>
      <c r="I101" s="1" t="s">
        <v>264</v>
      </c>
      <c r="K101" s="1" t="s">
        <v>264</v>
      </c>
      <c r="L101" s="1">
        <v>55</v>
      </c>
      <c r="M101" s="1" t="s">
        <v>58</v>
      </c>
      <c r="N101" s="1" t="s">
        <v>25</v>
      </c>
      <c r="O101" s="1">
        <v>20</v>
      </c>
      <c r="P101" s="1">
        <v>7</v>
      </c>
      <c r="R101" s="1">
        <v>2800</v>
      </c>
      <c r="S101" s="1" t="s">
        <v>346</v>
      </c>
      <c r="T101" s="64"/>
      <c r="U101" s="123"/>
      <c r="V101" s="64"/>
    </row>
    <row r="102" spans="1:22" ht="40" customHeight="1" x14ac:dyDescent="0.35">
      <c r="A102" s="64" t="s">
        <v>347</v>
      </c>
      <c r="B102" s="64" t="s">
        <v>323</v>
      </c>
      <c r="C102" s="1">
        <f t="shared" si="4"/>
        <v>1400.01</v>
      </c>
      <c r="D102" s="1">
        <v>1800</v>
      </c>
      <c r="E102" s="1" t="s">
        <v>159</v>
      </c>
      <c r="F102" s="1">
        <v>6</v>
      </c>
      <c r="G102" s="1">
        <v>415</v>
      </c>
      <c r="H102" s="1" t="s">
        <v>291</v>
      </c>
      <c r="I102" s="1" t="s">
        <v>264</v>
      </c>
      <c r="K102" s="1" t="s">
        <v>264</v>
      </c>
      <c r="L102" s="1">
        <v>60</v>
      </c>
      <c r="M102" s="1" t="s">
        <v>58</v>
      </c>
      <c r="N102" s="1" t="s">
        <v>25</v>
      </c>
      <c r="O102" s="1">
        <v>10</v>
      </c>
      <c r="P102" s="1">
        <v>7</v>
      </c>
      <c r="R102" s="1">
        <v>3125</v>
      </c>
      <c r="S102" s="1" t="s">
        <v>584</v>
      </c>
      <c r="T102" s="64" t="e" vm="1">
        <v>#VALUE!</v>
      </c>
      <c r="U102" s="143"/>
      <c r="V102" s="64"/>
    </row>
    <row r="103" spans="1:22" ht="40" customHeight="1" x14ac:dyDescent="0.35">
      <c r="A103" s="140" t="s">
        <v>348</v>
      </c>
      <c r="B103" s="140" t="s">
        <v>323</v>
      </c>
      <c r="C103" s="59">
        <f t="shared" ref="C103:C106" si="5">D102+0.01</f>
        <v>1800.01</v>
      </c>
      <c r="D103" s="59">
        <v>2600</v>
      </c>
      <c r="E103" s="59" t="s">
        <v>159</v>
      </c>
      <c r="F103" s="59">
        <v>5</v>
      </c>
      <c r="G103" s="59">
        <v>415</v>
      </c>
      <c r="H103" s="59" t="s">
        <v>291</v>
      </c>
      <c r="I103" s="59" t="s">
        <v>264</v>
      </c>
      <c r="J103" s="59"/>
      <c r="K103" s="59" t="s">
        <v>264</v>
      </c>
      <c r="L103" s="59">
        <v>80</v>
      </c>
      <c r="M103" s="59" t="s">
        <v>58</v>
      </c>
      <c r="N103" s="59" t="s">
        <v>25</v>
      </c>
      <c r="O103" s="59">
        <v>10</v>
      </c>
      <c r="P103" s="59">
        <v>9</v>
      </c>
      <c r="Q103" s="59"/>
      <c r="R103" s="59">
        <v>1500</v>
      </c>
      <c r="S103" s="59"/>
      <c r="T103" s="64"/>
      <c r="U103" s="143"/>
      <c r="V103" s="64"/>
    </row>
    <row r="104" spans="1:22" ht="40" customHeight="1" x14ac:dyDescent="0.35">
      <c r="A104" s="140" t="s">
        <v>349</v>
      </c>
      <c r="B104" s="140" t="s">
        <v>323</v>
      </c>
      <c r="C104" s="59">
        <f t="shared" si="5"/>
        <v>2600.0100000000002</v>
      </c>
      <c r="D104" s="59">
        <v>3600</v>
      </c>
      <c r="E104" s="59" t="s">
        <v>159</v>
      </c>
      <c r="F104" s="59">
        <v>5</v>
      </c>
      <c r="G104" s="59">
        <v>415</v>
      </c>
      <c r="H104" s="59" t="s">
        <v>291</v>
      </c>
      <c r="I104" s="59" t="s">
        <v>264</v>
      </c>
      <c r="J104" s="59"/>
      <c r="K104" s="59" t="s">
        <v>264</v>
      </c>
      <c r="L104" s="59">
        <v>80</v>
      </c>
      <c r="M104" s="59" t="s">
        <v>58</v>
      </c>
      <c r="N104" s="59" t="s">
        <v>25</v>
      </c>
      <c r="O104" s="59">
        <v>10</v>
      </c>
      <c r="P104" s="59">
        <v>9</v>
      </c>
      <c r="Q104" s="59"/>
      <c r="R104" s="59">
        <v>2000</v>
      </c>
      <c r="S104" s="59"/>
      <c r="T104" s="64"/>
      <c r="U104" s="143"/>
      <c r="V104" s="64"/>
    </row>
    <row r="105" spans="1:22" ht="40" customHeight="1" x14ac:dyDescent="0.35">
      <c r="A105" s="140" t="s">
        <v>350</v>
      </c>
      <c r="B105" s="140" t="s">
        <v>323</v>
      </c>
      <c r="C105" s="59">
        <f t="shared" si="5"/>
        <v>3600.01</v>
      </c>
      <c r="D105" s="59">
        <v>3600</v>
      </c>
      <c r="E105" s="59" t="s">
        <v>159</v>
      </c>
      <c r="F105" s="59">
        <v>9</v>
      </c>
      <c r="G105" s="59">
        <v>415</v>
      </c>
      <c r="H105" s="59" t="s">
        <v>291</v>
      </c>
      <c r="I105" s="59" t="s">
        <v>264</v>
      </c>
      <c r="J105" s="59"/>
      <c r="K105" s="59" t="s">
        <v>264</v>
      </c>
      <c r="L105" s="59">
        <v>80</v>
      </c>
      <c r="M105" s="59" t="s">
        <v>58</v>
      </c>
      <c r="N105" s="59" t="s">
        <v>25</v>
      </c>
      <c r="O105" s="59">
        <v>10</v>
      </c>
      <c r="P105" s="59">
        <v>10</v>
      </c>
      <c r="Q105" s="59"/>
      <c r="R105" s="59">
        <v>3000</v>
      </c>
      <c r="S105" s="59"/>
      <c r="T105" s="64"/>
      <c r="U105" s="143"/>
      <c r="V105" s="64"/>
    </row>
    <row r="106" spans="1:22" ht="40" customHeight="1" x14ac:dyDescent="0.35">
      <c r="A106" s="140" t="s">
        <v>351</v>
      </c>
      <c r="B106" s="140" t="s">
        <v>323</v>
      </c>
      <c r="C106" s="59">
        <f t="shared" si="5"/>
        <v>3600.01</v>
      </c>
      <c r="D106" s="59">
        <v>4800</v>
      </c>
      <c r="E106" s="59" t="s">
        <v>159</v>
      </c>
      <c r="F106" s="59">
        <v>9</v>
      </c>
      <c r="G106" s="59">
        <v>415</v>
      </c>
      <c r="H106" s="59" t="s">
        <v>291</v>
      </c>
      <c r="I106" s="59" t="s">
        <v>264</v>
      </c>
      <c r="J106" s="59"/>
      <c r="K106" s="59" t="s">
        <v>264</v>
      </c>
      <c r="L106" s="59">
        <v>100</v>
      </c>
      <c r="M106" s="59" t="s">
        <v>58</v>
      </c>
      <c r="N106" s="59" t="s">
        <v>25</v>
      </c>
      <c r="O106" s="59">
        <v>10</v>
      </c>
      <c r="P106" s="59">
        <v>10</v>
      </c>
      <c r="Q106" s="59"/>
      <c r="R106" s="59">
        <v>3000</v>
      </c>
      <c r="S106" s="59"/>
      <c r="T106" s="64"/>
      <c r="U106" s="143"/>
      <c r="V106" s="64"/>
    </row>
    <row r="107" spans="1:22" ht="40" customHeight="1" x14ac:dyDescent="0.35">
      <c r="A107" s="140" t="s">
        <v>508</v>
      </c>
      <c r="B107" s="140" t="s">
        <v>323</v>
      </c>
      <c r="C107" s="59">
        <f t="shared" ref="C107" si="6">D106+0.01</f>
        <v>4800.01</v>
      </c>
      <c r="D107" s="59">
        <v>5000</v>
      </c>
      <c r="E107" s="59" t="s">
        <v>159</v>
      </c>
      <c r="F107" s="59">
        <v>5</v>
      </c>
      <c r="G107" s="59">
        <v>415</v>
      </c>
      <c r="H107" s="59" t="s">
        <v>291</v>
      </c>
      <c r="I107" s="59" t="s">
        <v>264</v>
      </c>
      <c r="J107" s="59"/>
      <c r="K107" s="59" t="s">
        <v>264</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272</v>
      </c>
      <c r="B108" s="116" t="s">
        <v>272</v>
      </c>
      <c r="C108" s="116" t="s">
        <v>272</v>
      </c>
      <c r="D108" s="116" t="s">
        <v>272</v>
      </c>
      <c r="E108" s="117"/>
      <c r="F108" s="117"/>
      <c r="G108" s="117"/>
      <c r="H108" s="118" t="s">
        <v>476</v>
      </c>
      <c r="I108" s="117"/>
      <c r="J108" s="117"/>
      <c r="K108" s="117"/>
      <c r="L108" s="117"/>
      <c r="M108" s="117"/>
      <c r="N108" s="118" t="s">
        <v>476</v>
      </c>
      <c r="O108" s="120"/>
      <c r="P108" s="117"/>
      <c r="Q108" s="117"/>
      <c r="R108" s="120"/>
      <c r="S108" s="120"/>
      <c r="U108" s="121"/>
    </row>
    <row r="109" spans="1:22" ht="40" customHeight="1" x14ac:dyDescent="0.35">
      <c r="A109" s="3" t="s">
        <v>352</v>
      </c>
      <c r="B109" s="3" t="s">
        <v>323</v>
      </c>
      <c r="C109" s="1">
        <v>0</v>
      </c>
      <c r="D109" s="1">
        <v>170</v>
      </c>
      <c r="E109" s="1" t="s">
        <v>159</v>
      </c>
      <c r="F109" s="1">
        <v>10</v>
      </c>
      <c r="G109" s="1">
        <v>230</v>
      </c>
      <c r="H109" s="1" t="s">
        <v>291</v>
      </c>
      <c r="I109" s="1" t="s">
        <v>264</v>
      </c>
      <c r="K109" s="1" t="s">
        <v>264</v>
      </c>
      <c r="L109" s="1">
        <v>30</v>
      </c>
      <c r="M109" s="1" t="s">
        <v>58</v>
      </c>
      <c r="N109" s="1" t="s">
        <v>25</v>
      </c>
      <c r="O109" s="1">
        <v>10</v>
      </c>
      <c r="P109" s="1">
        <v>8</v>
      </c>
      <c r="R109" s="1">
        <v>400</v>
      </c>
      <c r="S109" s="6" t="s">
        <v>353</v>
      </c>
      <c r="U109" s="87">
        <v>418</v>
      </c>
    </row>
    <row r="110" spans="1:22" ht="40" customHeight="1" x14ac:dyDescent="0.35">
      <c r="A110" s="3" t="s">
        <v>354</v>
      </c>
      <c r="B110" s="3" t="s">
        <v>323</v>
      </c>
      <c r="C110" s="1">
        <f>D109+0.01</f>
        <v>170.01</v>
      </c>
      <c r="D110" s="1">
        <v>250</v>
      </c>
      <c r="E110" s="1" t="s">
        <v>159</v>
      </c>
      <c r="F110" s="1">
        <v>10</v>
      </c>
      <c r="G110" s="1">
        <v>230</v>
      </c>
      <c r="H110" s="1" t="s">
        <v>291</v>
      </c>
      <c r="I110" s="1" t="s">
        <v>264</v>
      </c>
      <c r="K110" s="1" t="s">
        <v>264</v>
      </c>
      <c r="L110" s="1">
        <v>30</v>
      </c>
      <c r="M110" s="1" t="s">
        <v>58</v>
      </c>
      <c r="N110" s="1" t="s">
        <v>25</v>
      </c>
      <c r="O110" s="1">
        <v>10</v>
      </c>
      <c r="P110" s="1">
        <v>12</v>
      </c>
      <c r="R110" s="1">
        <v>400</v>
      </c>
      <c r="S110" s="6" t="s">
        <v>355</v>
      </c>
      <c r="U110" s="87">
        <v>474</v>
      </c>
    </row>
    <row r="111" spans="1:22" ht="40" customHeight="1" x14ac:dyDescent="0.35">
      <c r="A111" s="3" t="s">
        <v>356</v>
      </c>
      <c r="B111" s="3" t="s">
        <v>323</v>
      </c>
      <c r="C111" s="1">
        <f>D110+0.01</f>
        <v>250.01</v>
      </c>
      <c r="D111" s="1">
        <v>250</v>
      </c>
      <c r="E111" s="1" t="s">
        <v>159</v>
      </c>
      <c r="F111" s="1">
        <v>15</v>
      </c>
      <c r="G111" s="1">
        <v>230</v>
      </c>
      <c r="H111" s="1" t="s">
        <v>291</v>
      </c>
      <c r="I111" s="1" t="s">
        <v>264</v>
      </c>
      <c r="K111" s="1" t="s">
        <v>264</v>
      </c>
      <c r="L111" s="1">
        <v>30</v>
      </c>
      <c r="M111" s="1" t="s">
        <v>58</v>
      </c>
      <c r="N111" s="1" t="s">
        <v>25</v>
      </c>
      <c r="O111" s="1">
        <v>20</v>
      </c>
      <c r="P111" s="1">
        <v>7</v>
      </c>
      <c r="R111" s="1">
        <v>550</v>
      </c>
      <c r="S111" s="6" t="s">
        <v>357</v>
      </c>
      <c r="T111" t="e" vm="2">
        <v>#VALUE!</v>
      </c>
    </row>
    <row r="112" spans="1:22" ht="40" customHeight="1" x14ac:dyDescent="0.35">
      <c r="A112" s="3" t="s">
        <v>358</v>
      </c>
      <c r="B112" s="3" t="s">
        <v>323</v>
      </c>
      <c r="C112" s="1">
        <f>D111+0.01</f>
        <v>250.01</v>
      </c>
      <c r="D112" s="1">
        <v>450</v>
      </c>
      <c r="E112" s="1" t="s">
        <v>159</v>
      </c>
      <c r="F112" s="1">
        <v>7</v>
      </c>
      <c r="G112" s="1">
        <v>230</v>
      </c>
      <c r="H112" s="1" t="s">
        <v>291</v>
      </c>
      <c r="I112" s="1" t="s">
        <v>264</v>
      </c>
      <c r="K112" s="1" t="s">
        <v>264</v>
      </c>
      <c r="L112" s="1">
        <v>40</v>
      </c>
      <c r="M112" s="1" t="s">
        <v>58</v>
      </c>
      <c r="N112" s="1" t="s">
        <v>25</v>
      </c>
      <c r="O112" s="1">
        <v>20</v>
      </c>
      <c r="P112" s="1">
        <v>5</v>
      </c>
      <c r="R112" s="1">
        <v>750</v>
      </c>
      <c r="S112" s="6" t="s">
        <v>359</v>
      </c>
      <c r="U112" s="99"/>
    </row>
    <row r="113" spans="1:21" s="119" customFormat="1" ht="40" customHeight="1" x14ac:dyDescent="0.35">
      <c r="A113" s="116" t="s">
        <v>272</v>
      </c>
      <c r="B113" s="116" t="s">
        <v>272</v>
      </c>
      <c r="C113" s="116" t="s">
        <v>272</v>
      </c>
      <c r="D113" s="116" t="s">
        <v>272</v>
      </c>
      <c r="E113" s="117"/>
      <c r="F113" s="117"/>
      <c r="G113" s="117"/>
      <c r="H113" s="118" t="s">
        <v>476</v>
      </c>
      <c r="I113" s="117"/>
      <c r="J113" s="117"/>
      <c r="K113" s="117"/>
      <c r="L113" s="117"/>
      <c r="M113" s="117"/>
      <c r="N113" s="118" t="s">
        <v>476</v>
      </c>
      <c r="O113" s="120"/>
      <c r="P113" s="117"/>
      <c r="Q113" s="117"/>
      <c r="R113" s="120"/>
      <c r="S113" s="120"/>
      <c r="U113" s="121"/>
    </row>
    <row r="114" spans="1:21" ht="40" customHeight="1" x14ac:dyDescent="0.35">
      <c r="A114" t="s">
        <v>360</v>
      </c>
      <c r="B114" t="s">
        <v>323</v>
      </c>
      <c r="C114" s="1">
        <v>0</v>
      </c>
      <c r="D114" s="6">
        <v>250</v>
      </c>
      <c r="E114" s="1" t="s">
        <v>361</v>
      </c>
      <c r="F114" s="6">
        <v>80</v>
      </c>
      <c r="G114" s="1">
        <v>230</v>
      </c>
      <c r="H114" s="1" t="s">
        <v>291</v>
      </c>
      <c r="I114" s="1" t="s">
        <v>264</v>
      </c>
      <c r="K114" s="1" t="s">
        <v>264</v>
      </c>
      <c r="L114" s="1" t="s">
        <v>423</v>
      </c>
      <c r="M114" s="1" t="s">
        <v>58</v>
      </c>
      <c r="N114" s="1" t="s">
        <v>25</v>
      </c>
      <c r="O114" s="6">
        <v>20</v>
      </c>
      <c r="P114" s="1">
        <v>8</v>
      </c>
      <c r="R114" s="6">
        <v>750</v>
      </c>
    </row>
    <row r="115" spans="1:21" ht="40" customHeight="1" x14ac:dyDescent="0.35">
      <c r="A115" t="s">
        <v>362</v>
      </c>
      <c r="B115" t="s">
        <v>323</v>
      </c>
      <c r="C115" s="1">
        <f>D114+0.01</f>
        <v>250.01</v>
      </c>
      <c r="D115" s="6">
        <v>400</v>
      </c>
      <c r="E115" s="1" t="s">
        <v>361</v>
      </c>
      <c r="F115" s="6">
        <v>40</v>
      </c>
      <c r="G115" s="1">
        <v>230</v>
      </c>
      <c r="H115" s="1" t="s">
        <v>291</v>
      </c>
      <c r="I115" s="1" t="s">
        <v>264</v>
      </c>
      <c r="K115" s="1" t="s">
        <v>264</v>
      </c>
      <c r="L115" s="1">
        <v>40</v>
      </c>
      <c r="M115" s="1" t="s">
        <v>58</v>
      </c>
      <c r="N115" s="1" t="s">
        <v>25</v>
      </c>
      <c r="O115" s="6">
        <v>20</v>
      </c>
      <c r="P115" s="1">
        <v>8</v>
      </c>
      <c r="R115" s="6">
        <v>750</v>
      </c>
      <c r="S115" s="6" t="s">
        <v>363</v>
      </c>
      <c r="U115" s="87">
        <v>1481.78</v>
      </c>
    </row>
    <row r="116" spans="1:21" ht="40" customHeight="1" x14ac:dyDescent="0.35">
      <c r="A116" s="3" t="s">
        <v>364</v>
      </c>
      <c r="B116" t="s">
        <v>323</v>
      </c>
      <c r="C116" s="1">
        <f>D115+0.01</f>
        <v>400.01</v>
      </c>
      <c r="D116" s="6">
        <v>550</v>
      </c>
      <c r="E116" s="1" t="s">
        <v>361</v>
      </c>
      <c r="F116" s="6">
        <v>20</v>
      </c>
      <c r="G116" s="1">
        <v>230</v>
      </c>
      <c r="H116" s="1" t="s">
        <v>291</v>
      </c>
      <c r="I116" s="1" t="s">
        <v>264</v>
      </c>
      <c r="K116" s="1" t="s">
        <v>264</v>
      </c>
      <c r="L116" s="1">
        <v>40</v>
      </c>
      <c r="M116" s="1" t="s">
        <v>58</v>
      </c>
      <c r="N116" s="1" t="s">
        <v>25</v>
      </c>
      <c r="O116" s="6">
        <v>20</v>
      </c>
      <c r="P116" s="1">
        <v>8</v>
      </c>
      <c r="R116" s="6">
        <v>750</v>
      </c>
    </row>
    <row r="117" spans="1:21" ht="40" customHeight="1" x14ac:dyDescent="0.35">
      <c r="A117" s="3" t="s">
        <v>365</v>
      </c>
      <c r="B117" t="s">
        <v>323</v>
      </c>
      <c r="C117" s="1">
        <f>D116+0.01</f>
        <v>550.01</v>
      </c>
      <c r="D117" s="6">
        <v>750</v>
      </c>
      <c r="E117" s="1" t="s">
        <v>361</v>
      </c>
      <c r="F117" s="6">
        <v>20</v>
      </c>
      <c r="G117" s="1">
        <v>230</v>
      </c>
      <c r="H117" s="1" t="s">
        <v>291</v>
      </c>
      <c r="I117" s="1" t="s">
        <v>264</v>
      </c>
      <c r="K117" s="1" t="s">
        <v>264</v>
      </c>
      <c r="L117" s="1">
        <v>55</v>
      </c>
      <c r="M117" s="1" t="s">
        <v>58</v>
      </c>
      <c r="N117" s="1" t="s">
        <v>25</v>
      </c>
      <c r="O117" s="6">
        <v>20</v>
      </c>
      <c r="P117" s="1">
        <v>8</v>
      </c>
      <c r="R117" s="6">
        <v>750</v>
      </c>
    </row>
    <row r="118" spans="1:21" s="119" customFormat="1" ht="40" customHeight="1" x14ac:dyDescent="0.35">
      <c r="A118" s="116" t="s">
        <v>272</v>
      </c>
      <c r="B118" s="116" t="s">
        <v>272</v>
      </c>
      <c r="C118" s="116" t="s">
        <v>272</v>
      </c>
      <c r="D118" s="116" t="s">
        <v>272</v>
      </c>
      <c r="E118" s="117"/>
      <c r="F118" s="117"/>
      <c r="G118" s="117"/>
      <c r="H118" s="118" t="s">
        <v>476</v>
      </c>
      <c r="I118" s="117"/>
      <c r="J118" s="117"/>
      <c r="K118" s="117"/>
      <c r="L118" s="117"/>
      <c r="M118" s="117"/>
      <c r="N118" s="118" t="s">
        <v>476</v>
      </c>
      <c r="O118" s="120"/>
      <c r="P118" s="117"/>
      <c r="Q118" s="117"/>
      <c r="R118" s="120"/>
      <c r="S118" s="120"/>
      <c r="U118" s="121"/>
    </row>
    <row r="119" spans="1:21" ht="40" customHeight="1" x14ac:dyDescent="0.35">
      <c r="A119" t="s">
        <v>511</v>
      </c>
      <c r="B119" t="s">
        <v>323</v>
      </c>
      <c r="C119" s="1">
        <v>0.01</v>
      </c>
      <c r="D119" s="6">
        <v>250</v>
      </c>
      <c r="E119" s="1" t="s">
        <v>361</v>
      </c>
      <c r="F119" s="6">
        <v>80</v>
      </c>
      <c r="G119" s="1">
        <v>415</v>
      </c>
      <c r="H119" s="1" t="s">
        <v>291</v>
      </c>
      <c r="I119" s="1" t="s">
        <v>264</v>
      </c>
      <c r="K119" s="1" t="s">
        <v>264</v>
      </c>
      <c r="L119" s="1" t="s">
        <v>512</v>
      </c>
      <c r="M119" s="1" t="s">
        <v>58</v>
      </c>
      <c r="N119" s="1" t="s">
        <v>25</v>
      </c>
      <c r="O119" s="6">
        <v>20</v>
      </c>
      <c r="P119" s="1">
        <v>26</v>
      </c>
      <c r="R119" s="6">
        <v>1500</v>
      </c>
    </row>
    <row r="120" spans="1:21" ht="40" customHeight="1" x14ac:dyDescent="0.35">
      <c r="A120" t="s">
        <v>506</v>
      </c>
      <c r="B120" t="s">
        <v>323</v>
      </c>
      <c r="C120" s="1">
        <v>0.01</v>
      </c>
      <c r="D120" s="6">
        <v>250</v>
      </c>
      <c r="E120" s="1" t="s">
        <v>361</v>
      </c>
      <c r="F120" s="6">
        <v>80</v>
      </c>
      <c r="G120" s="1">
        <v>415</v>
      </c>
      <c r="H120" s="1" t="s">
        <v>291</v>
      </c>
      <c r="I120" s="1" t="s">
        <v>264</v>
      </c>
      <c r="K120" s="1" t="s">
        <v>264</v>
      </c>
      <c r="L120" s="1" t="s">
        <v>423</v>
      </c>
      <c r="M120" s="1" t="s">
        <v>58</v>
      </c>
      <c r="N120" s="1" t="s">
        <v>25</v>
      </c>
      <c r="O120" s="6">
        <v>20</v>
      </c>
      <c r="P120" s="1">
        <v>26</v>
      </c>
      <c r="R120" s="6">
        <v>1500</v>
      </c>
    </row>
    <row r="121" spans="1:21" ht="40" customHeight="1" x14ac:dyDescent="0.35">
      <c r="A121" t="s">
        <v>362</v>
      </c>
      <c r="B121" t="s">
        <v>323</v>
      </c>
      <c r="C121" s="1">
        <f t="shared" ref="C121:C129" si="7">D120+0.01</f>
        <v>250.01</v>
      </c>
      <c r="D121" s="6">
        <v>400</v>
      </c>
      <c r="E121" s="1" t="s">
        <v>361</v>
      </c>
      <c r="F121" s="6">
        <v>40</v>
      </c>
      <c r="G121" s="1">
        <v>415</v>
      </c>
      <c r="H121" s="1" t="s">
        <v>291</v>
      </c>
      <c r="I121" s="1" t="s">
        <v>264</v>
      </c>
      <c r="K121" s="1" t="s">
        <v>264</v>
      </c>
      <c r="L121" s="1">
        <v>40</v>
      </c>
      <c r="M121" s="1" t="s">
        <v>58</v>
      </c>
      <c r="N121" s="1" t="s">
        <v>25</v>
      </c>
      <c r="O121" s="6">
        <v>20</v>
      </c>
      <c r="P121" s="1">
        <v>17</v>
      </c>
      <c r="R121" s="6">
        <v>1500</v>
      </c>
    </row>
    <row r="122" spans="1:21" ht="40" customHeight="1" x14ac:dyDescent="0.35">
      <c r="A122" t="s">
        <v>366</v>
      </c>
      <c r="B122" t="s">
        <v>323</v>
      </c>
      <c r="C122" s="1">
        <f t="shared" si="7"/>
        <v>400.01</v>
      </c>
      <c r="D122" s="6">
        <v>450</v>
      </c>
      <c r="E122" s="1" t="s">
        <v>361</v>
      </c>
      <c r="F122" s="6">
        <v>60</v>
      </c>
      <c r="G122" s="1">
        <v>415</v>
      </c>
      <c r="H122" s="1" t="s">
        <v>291</v>
      </c>
      <c r="I122" s="1" t="s">
        <v>264</v>
      </c>
      <c r="K122" s="1" t="s">
        <v>264</v>
      </c>
      <c r="L122" s="1">
        <v>40</v>
      </c>
      <c r="M122" s="1" t="s">
        <v>58</v>
      </c>
      <c r="N122" s="1" t="s">
        <v>25</v>
      </c>
      <c r="O122" s="6">
        <v>20</v>
      </c>
      <c r="P122" s="1">
        <v>11</v>
      </c>
      <c r="R122" s="6">
        <v>1500</v>
      </c>
    </row>
    <row r="123" spans="1:21" ht="40" customHeight="1" x14ac:dyDescent="0.35">
      <c r="A123" t="s">
        <v>367</v>
      </c>
      <c r="B123" t="s">
        <v>323</v>
      </c>
      <c r="C123" s="1">
        <f t="shared" si="7"/>
        <v>450.01</v>
      </c>
      <c r="D123" s="6">
        <v>500</v>
      </c>
      <c r="E123" s="1" t="s">
        <v>361</v>
      </c>
      <c r="F123" s="6">
        <v>80</v>
      </c>
      <c r="G123" s="1">
        <v>415</v>
      </c>
      <c r="H123" s="1" t="s">
        <v>291</v>
      </c>
      <c r="I123" s="1" t="s">
        <v>264</v>
      </c>
      <c r="K123" s="1" t="s">
        <v>264</v>
      </c>
      <c r="L123" s="1">
        <v>55</v>
      </c>
      <c r="M123" s="1" t="s">
        <v>58</v>
      </c>
      <c r="N123" s="1" t="s">
        <v>25</v>
      </c>
      <c r="O123" s="6">
        <v>20</v>
      </c>
      <c r="P123" s="1">
        <v>19</v>
      </c>
      <c r="R123" s="6">
        <v>4500</v>
      </c>
    </row>
    <row r="124" spans="1:21" ht="40" customHeight="1" x14ac:dyDescent="0.35">
      <c r="A124" s="3" t="s">
        <v>364</v>
      </c>
      <c r="B124" t="s">
        <v>323</v>
      </c>
      <c r="C124" s="1">
        <f t="shared" si="7"/>
        <v>500.01</v>
      </c>
      <c r="D124" s="6">
        <v>550</v>
      </c>
      <c r="E124" s="1" t="s">
        <v>361</v>
      </c>
      <c r="F124" s="6">
        <v>20</v>
      </c>
      <c r="G124" s="1">
        <v>415</v>
      </c>
      <c r="H124" s="1" t="s">
        <v>291</v>
      </c>
      <c r="I124" s="1" t="s">
        <v>264</v>
      </c>
      <c r="K124" s="1" t="s">
        <v>264</v>
      </c>
      <c r="L124" s="1">
        <v>40</v>
      </c>
      <c r="M124" s="1" t="s">
        <v>58</v>
      </c>
      <c r="N124" s="1" t="s">
        <v>25</v>
      </c>
      <c r="O124" s="6">
        <v>20</v>
      </c>
      <c r="P124" s="1">
        <v>12</v>
      </c>
      <c r="R124" s="6">
        <v>1500</v>
      </c>
    </row>
    <row r="125" spans="1:21" ht="40" customHeight="1" x14ac:dyDescent="0.35">
      <c r="A125" s="3" t="s">
        <v>368</v>
      </c>
      <c r="B125" t="s">
        <v>323</v>
      </c>
      <c r="C125" s="1">
        <f t="shared" si="7"/>
        <v>550.01</v>
      </c>
      <c r="D125" s="6">
        <v>550</v>
      </c>
      <c r="E125" s="1" t="s">
        <v>361</v>
      </c>
      <c r="F125" s="6">
        <v>40</v>
      </c>
      <c r="G125" s="1">
        <v>415</v>
      </c>
      <c r="H125" s="1" t="s">
        <v>291</v>
      </c>
      <c r="I125" s="1" t="s">
        <v>264</v>
      </c>
      <c r="K125" s="1" t="s">
        <v>264</v>
      </c>
      <c r="L125" s="1">
        <v>40</v>
      </c>
      <c r="M125" s="1" t="s">
        <v>58</v>
      </c>
      <c r="N125" s="1" t="s">
        <v>25</v>
      </c>
      <c r="O125" s="6">
        <v>20</v>
      </c>
      <c r="P125" s="1">
        <v>12</v>
      </c>
      <c r="R125" s="6">
        <v>4500</v>
      </c>
    </row>
    <row r="126" spans="1:21" ht="40" customHeight="1" x14ac:dyDescent="0.35">
      <c r="A126" s="3" t="s">
        <v>365</v>
      </c>
      <c r="B126" t="s">
        <v>323</v>
      </c>
      <c r="C126" s="1">
        <f t="shared" si="7"/>
        <v>550.01</v>
      </c>
      <c r="D126" s="6">
        <v>750</v>
      </c>
      <c r="E126" s="1" t="s">
        <v>361</v>
      </c>
      <c r="F126" s="6">
        <v>20</v>
      </c>
      <c r="G126" s="1">
        <v>415</v>
      </c>
      <c r="H126" s="1" t="s">
        <v>291</v>
      </c>
      <c r="I126" s="1" t="s">
        <v>264</v>
      </c>
      <c r="K126" s="1" t="s">
        <v>264</v>
      </c>
      <c r="L126" s="1">
        <v>55</v>
      </c>
      <c r="M126" s="1" t="s">
        <v>58</v>
      </c>
      <c r="N126" s="1" t="s">
        <v>25</v>
      </c>
      <c r="O126" s="6">
        <v>10</v>
      </c>
      <c r="P126" s="1">
        <v>17</v>
      </c>
      <c r="R126" s="6">
        <v>1500</v>
      </c>
    </row>
    <row r="127" spans="1:21" ht="40" customHeight="1" x14ac:dyDescent="0.35">
      <c r="A127" s="3" t="s">
        <v>369</v>
      </c>
      <c r="B127" t="s">
        <v>323</v>
      </c>
      <c r="C127" s="1">
        <f t="shared" si="7"/>
        <v>750.01</v>
      </c>
      <c r="D127" s="6">
        <v>750</v>
      </c>
      <c r="E127" s="1" t="s">
        <v>361</v>
      </c>
      <c r="F127" s="6">
        <v>45</v>
      </c>
      <c r="G127" s="1">
        <v>415</v>
      </c>
      <c r="H127" s="1" t="s">
        <v>291</v>
      </c>
      <c r="I127" s="1" t="s">
        <v>264</v>
      </c>
      <c r="K127" s="1" t="s">
        <v>264</v>
      </c>
      <c r="L127" s="1">
        <v>55</v>
      </c>
      <c r="M127" s="1" t="s">
        <v>58</v>
      </c>
      <c r="N127" s="1" t="s">
        <v>25</v>
      </c>
      <c r="O127" s="6">
        <v>20</v>
      </c>
      <c r="P127" s="1">
        <v>12</v>
      </c>
      <c r="R127" s="6">
        <v>4500</v>
      </c>
    </row>
    <row r="128" spans="1:21" ht="40" customHeight="1" x14ac:dyDescent="0.35">
      <c r="A128" s="3" t="s">
        <v>370</v>
      </c>
      <c r="B128" t="s">
        <v>323</v>
      </c>
      <c r="C128" s="1">
        <f t="shared" si="7"/>
        <v>750.01</v>
      </c>
      <c r="D128" s="6">
        <v>1000</v>
      </c>
      <c r="E128" s="1" t="s">
        <v>361</v>
      </c>
      <c r="F128" s="6">
        <v>30</v>
      </c>
      <c r="G128" s="1">
        <v>415</v>
      </c>
      <c r="H128" s="1" t="s">
        <v>291</v>
      </c>
      <c r="I128" s="1" t="s">
        <v>264</v>
      </c>
      <c r="K128" s="1" t="s">
        <v>264</v>
      </c>
      <c r="L128" s="1">
        <v>55</v>
      </c>
      <c r="M128" s="1" t="s">
        <v>58</v>
      </c>
      <c r="N128" s="1" t="s">
        <v>25</v>
      </c>
      <c r="O128" s="6">
        <v>20</v>
      </c>
      <c r="P128" s="1">
        <v>11</v>
      </c>
      <c r="R128" s="6">
        <v>4500</v>
      </c>
    </row>
    <row r="129" spans="1:21" ht="40" customHeight="1" x14ac:dyDescent="0.35">
      <c r="A129" s="3" t="s">
        <v>371</v>
      </c>
      <c r="B129" t="s">
        <v>323</v>
      </c>
      <c r="C129" s="1">
        <f t="shared" si="7"/>
        <v>1000.01</v>
      </c>
      <c r="D129" s="6">
        <v>1400</v>
      </c>
      <c r="E129" s="1" t="s">
        <v>361</v>
      </c>
      <c r="F129" s="6">
        <v>20</v>
      </c>
      <c r="G129" s="1">
        <v>415</v>
      </c>
      <c r="H129" s="1" t="s">
        <v>291</v>
      </c>
      <c r="I129" s="1" t="s">
        <v>264</v>
      </c>
      <c r="K129" s="1" t="s">
        <v>264</v>
      </c>
      <c r="L129" s="1">
        <v>55</v>
      </c>
      <c r="M129" s="1" t="s">
        <v>58</v>
      </c>
      <c r="N129" s="1" t="s">
        <v>25</v>
      </c>
      <c r="O129" s="6">
        <v>20</v>
      </c>
      <c r="P129" s="1">
        <v>10</v>
      </c>
      <c r="R129" s="6">
        <v>4500</v>
      </c>
    </row>
    <row r="130" spans="1:21" ht="40" customHeight="1" x14ac:dyDescent="0.35">
      <c r="A130" s="3" t="s">
        <v>505</v>
      </c>
      <c r="B130" t="s">
        <v>323</v>
      </c>
      <c r="C130" s="1">
        <f t="shared" ref="C130" si="8">D129+0.01</f>
        <v>1400.01</v>
      </c>
      <c r="D130" s="6">
        <v>1800</v>
      </c>
      <c r="E130" s="1" t="s">
        <v>361</v>
      </c>
      <c r="F130" s="1">
        <v>12</v>
      </c>
      <c r="G130" s="1">
        <v>415</v>
      </c>
      <c r="H130" s="1" t="s">
        <v>291</v>
      </c>
      <c r="I130" s="1" t="s">
        <v>264</v>
      </c>
      <c r="K130" s="1" t="s">
        <v>264</v>
      </c>
      <c r="L130" s="1">
        <v>60</v>
      </c>
      <c r="M130" s="1" t="s">
        <v>58</v>
      </c>
      <c r="N130" s="1" t="s">
        <v>25</v>
      </c>
      <c r="O130" s="6">
        <v>10</v>
      </c>
      <c r="P130" s="1">
        <v>10</v>
      </c>
      <c r="R130" s="6">
        <v>4500</v>
      </c>
    </row>
    <row r="131" spans="1:21" ht="40" customHeight="1" x14ac:dyDescent="0.35">
      <c r="A131" s="3" t="s">
        <v>514</v>
      </c>
      <c r="B131" t="s">
        <v>323</v>
      </c>
      <c r="C131" s="1">
        <f t="shared" ref="C131" si="9">D130+0.01</f>
        <v>1800.01</v>
      </c>
      <c r="D131" s="6">
        <v>2600</v>
      </c>
      <c r="E131" s="1" t="s">
        <v>361</v>
      </c>
      <c r="F131" s="1">
        <v>12</v>
      </c>
      <c r="G131" s="1">
        <v>415</v>
      </c>
      <c r="H131" s="1" t="s">
        <v>291</v>
      </c>
      <c r="I131" s="1" t="s">
        <v>264</v>
      </c>
      <c r="K131" s="1" t="s">
        <v>264</v>
      </c>
      <c r="L131" s="1">
        <v>80</v>
      </c>
      <c r="M131" s="1" t="s">
        <v>58</v>
      </c>
      <c r="N131" s="1" t="s">
        <v>25</v>
      </c>
      <c r="O131" s="6">
        <v>10</v>
      </c>
      <c r="P131" s="1">
        <v>11</v>
      </c>
      <c r="R131" s="6">
        <v>4500</v>
      </c>
    </row>
    <row r="132" spans="1:21" ht="40" customHeight="1" x14ac:dyDescent="0.35">
      <c r="A132" s="3" t="s">
        <v>515</v>
      </c>
      <c r="B132" t="s">
        <v>323</v>
      </c>
      <c r="C132" s="1">
        <f t="shared" ref="C132" si="10">D131+0.01</f>
        <v>2600.0100000000002</v>
      </c>
      <c r="D132" s="6">
        <v>3600</v>
      </c>
      <c r="E132" s="1" t="s">
        <v>361</v>
      </c>
      <c r="F132" s="1">
        <v>12</v>
      </c>
      <c r="G132" s="1">
        <v>415</v>
      </c>
      <c r="H132" s="1" t="s">
        <v>291</v>
      </c>
      <c r="I132" s="1" t="s">
        <v>264</v>
      </c>
      <c r="K132" s="1" t="s">
        <v>264</v>
      </c>
      <c r="L132" s="1">
        <v>80</v>
      </c>
      <c r="M132" s="1" t="s">
        <v>58</v>
      </c>
      <c r="N132" s="1" t="s">
        <v>25</v>
      </c>
      <c r="O132" s="6">
        <v>10</v>
      </c>
      <c r="P132" s="1">
        <v>11</v>
      </c>
      <c r="R132" s="6">
        <v>4500</v>
      </c>
    </row>
    <row r="133" spans="1:21" s="119" customFormat="1" ht="40" customHeight="1" x14ac:dyDescent="0.35">
      <c r="A133" s="116" t="s">
        <v>272</v>
      </c>
      <c r="B133" s="116" t="s">
        <v>272</v>
      </c>
      <c r="C133" s="116" t="s">
        <v>272</v>
      </c>
      <c r="D133" s="116" t="s">
        <v>272</v>
      </c>
      <c r="E133" s="117"/>
      <c r="F133" s="117"/>
      <c r="G133" s="117"/>
      <c r="H133" s="118" t="s">
        <v>476</v>
      </c>
      <c r="I133" s="117"/>
      <c r="J133" s="117"/>
      <c r="K133" s="117"/>
      <c r="L133" s="117"/>
      <c r="M133" s="117"/>
      <c r="N133" s="118" t="s">
        <v>476</v>
      </c>
      <c r="O133" s="120"/>
      <c r="P133" s="117"/>
      <c r="Q133" s="117"/>
      <c r="R133" s="120"/>
      <c r="S133" s="120"/>
      <c r="U133" s="121"/>
    </row>
    <row r="134" spans="1:21" ht="40" customHeight="1" x14ac:dyDescent="0.35">
      <c r="A134" s="3" t="s">
        <v>372</v>
      </c>
      <c r="B134" t="s">
        <v>323</v>
      </c>
      <c r="C134" s="1">
        <v>0.01</v>
      </c>
      <c r="D134" s="6">
        <v>250</v>
      </c>
      <c r="E134" s="1" t="s">
        <v>373</v>
      </c>
      <c r="F134" s="6">
        <v>15</v>
      </c>
      <c r="G134" s="1">
        <v>415</v>
      </c>
      <c r="H134" s="1" t="s">
        <v>291</v>
      </c>
      <c r="I134" s="1" t="s">
        <v>264</v>
      </c>
      <c r="K134" s="1" t="s">
        <v>264</v>
      </c>
      <c r="L134" s="1">
        <v>30</v>
      </c>
      <c r="M134" s="1" t="s">
        <v>58</v>
      </c>
      <c r="N134" s="1" t="s">
        <v>25</v>
      </c>
      <c r="O134" s="6">
        <v>20</v>
      </c>
      <c r="P134" s="1">
        <v>11</v>
      </c>
      <c r="R134" s="6">
        <v>510</v>
      </c>
      <c r="S134" s="6" t="s">
        <v>374</v>
      </c>
      <c r="U134" s="87">
        <v>624.37</v>
      </c>
    </row>
    <row r="135" spans="1:21" ht="40" customHeight="1" x14ac:dyDescent="0.35">
      <c r="A135" s="3" t="s">
        <v>509</v>
      </c>
      <c r="B135" t="s">
        <v>323</v>
      </c>
      <c r="C135" s="1">
        <f>D134+0.01</f>
        <v>250.01</v>
      </c>
      <c r="D135" s="6">
        <v>250</v>
      </c>
      <c r="E135" s="1" t="s">
        <v>373</v>
      </c>
      <c r="F135" s="6">
        <v>24</v>
      </c>
      <c r="G135" s="1">
        <v>415</v>
      </c>
      <c r="H135" s="1" t="s">
        <v>291</v>
      </c>
      <c r="I135" s="1" t="s">
        <v>264</v>
      </c>
      <c r="K135" s="1" t="s">
        <v>264</v>
      </c>
      <c r="L135" s="1">
        <v>30</v>
      </c>
      <c r="M135" s="1" t="s">
        <v>58</v>
      </c>
      <c r="N135" s="1" t="s">
        <v>25</v>
      </c>
      <c r="O135" s="6">
        <v>20</v>
      </c>
      <c r="P135" s="1">
        <v>11</v>
      </c>
      <c r="R135" s="6">
        <v>850</v>
      </c>
    </row>
    <row r="136" spans="1:21" ht="40" customHeight="1" x14ac:dyDescent="0.35">
      <c r="A136" s="3" t="s">
        <v>375</v>
      </c>
      <c r="B136" t="s">
        <v>323</v>
      </c>
      <c r="C136" s="1">
        <f t="shared" ref="C136:C142" si="11">D135+0.01</f>
        <v>250.01</v>
      </c>
      <c r="D136" s="6">
        <v>400</v>
      </c>
      <c r="E136" s="1" t="s">
        <v>373</v>
      </c>
      <c r="F136" s="6">
        <v>15</v>
      </c>
      <c r="G136" s="1">
        <v>415</v>
      </c>
      <c r="H136" s="1" t="s">
        <v>291</v>
      </c>
      <c r="I136" s="1" t="s">
        <v>264</v>
      </c>
      <c r="K136" s="1" t="s">
        <v>264</v>
      </c>
      <c r="L136" s="1">
        <v>40</v>
      </c>
      <c r="M136" s="1" t="s">
        <v>58</v>
      </c>
      <c r="N136" s="1" t="s">
        <v>25</v>
      </c>
      <c r="O136" s="6">
        <v>20</v>
      </c>
      <c r="P136" s="1">
        <v>11</v>
      </c>
      <c r="R136" s="6">
        <v>1100</v>
      </c>
    </row>
    <row r="137" spans="1:21" ht="40" customHeight="1" x14ac:dyDescent="0.35">
      <c r="A137" s="3" t="s">
        <v>376</v>
      </c>
      <c r="B137" t="s">
        <v>323</v>
      </c>
      <c r="C137" s="1">
        <f t="shared" si="11"/>
        <v>400.01</v>
      </c>
      <c r="D137" s="6">
        <v>400</v>
      </c>
      <c r="E137" s="1" t="s">
        <v>373</v>
      </c>
      <c r="F137" s="6">
        <v>24</v>
      </c>
      <c r="G137" s="1">
        <v>415</v>
      </c>
      <c r="H137" s="1" t="s">
        <v>291</v>
      </c>
      <c r="I137" s="1" t="s">
        <v>264</v>
      </c>
      <c r="K137" s="1" t="s">
        <v>264</v>
      </c>
      <c r="L137" s="1">
        <v>40</v>
      </c>
      <c r="M137" s="1" t="s">
        <v>58</v>
      </c>
      <c r="N137" s="1" t="s">
        <v>25</v>
      </c>
      <c r="O137" s="6">
        <v>20</v>
      </c>
      <c r="P137" s="1">
        <v>11</v>
      </c>
      <c r="R137" s="6">
        <v>1100</v>
      </c>
    </row>
    <row r="138" spans="1:21" ht="40" customHeight="1" x14ac:dyDescent="0.35">
      <c r="A138" s="3" t="s">
        <v>377</v>
      </c>
      <c r="B138" t="s">
        <v>323</v>
      </c>
      <c r="C138" s="1">
        <f t="shared" si="11"/>
        <v>400.01</v>
      </c>
      <c r="D138" s="6">
        <v>550</v>
      </c>
      <c r="E138" s="1" t="s">
        <v>373</v>
      </c>
      <c r="F138" s="6">
        <v>15</v>
      </c>
      <c r="G138" s="1">
        <v>415</v>
      </c>
      <c r="H138" s="1" t="s">
        <v>291</v>
      </c>
      <c r="I138" s="1" t="s">
        <v>264</v>
      </c>
      <c r="K138" s="1" t="s">
        <v>264</v>
      </c>
      <c r="L138" s="1">
        <v>40</v>
      </c>
      <c r="M138" s="1" t="s">
        <v>58</v>
      </c>
      <c r="N138" s="1" t="s">
        <v>25</v>
      </c>
      <c r="O138" s="6">
        <v>20</v>
      </c>
      <c r="P138" s="1">
        <v>9</v>
      </c>
      <c r="R138" s="6">
        <v>1100</v>
      </c>
    </row>
    <row r="139" spans="1:21" ht="40" customHeight="1" x14ac:dyDescent="0.35">
      <c r="A139" s="3" t="s">
        <v>378</v>
      </c>
      <c r="B139" t="s">
        <v>323</v>
      </c>
      <c r="C139" s="1">
        <f t="shared" si="11"/>
        <v>550.01</v>
      </c>
      <c r="D139" s="6">
        <v>550</v>
      </c>
      <c r="E139" s="1" t="s">
        <v>373</v>
      </c>
      <c r="F139" s="6">
        <v>24</v>
      </c>
      <c r="G139" s="1">
        <v>415</v>
      </c>
      <c r="H139" s="1" t="s">
        <v>291</v>
      </c>
      <c r="I139" s="1" t="s">
        <v>264</v>
      </c>
      <c r="K139" s="1" t="s">
        <v>264</v>
      </c>
      <c r="L139" s="1">
        <v>55</v>
      </c>
      <c r="M139" s="1" t="s">
        <v>58</v>
      </c>
      <c r="N139" s="1" t="s">
        <v>25</v>
      </c>
      <c r="O139" s="6">
        <v>20</v>
      </c>
      <c r="P139" s="1">
        <v>11</v>
      </c>
      <c r="R139" s="6">
        <v>1500</v>
      </c>
    </row>
    <row r="140" spans="1:21" ht="40" customHeight="1" x14ac:dyDescent="0.35">
      <c r="A140" s="3" t="s">
        <v>379</v>
      </c>
      <c r="B140" t="s">
        <v>323</v>
      </c>
      <c r="C140" s="1">
        <f t="shared" si="11"/>
        <v>550.01</v>
      </c>
      <c r="D140" s="6">
        <v>750</v>
      </c>
      <c r="E140" s="1" t="s">
        <v>373</v>
      </c>
      <c r="F140" s="6">
        <v>24</v>
      </c>
      <c r="G140" s="1">
        <v>415</v>
      </c>
      <c r="H140" s="1" t="s">
        <v>291</v>
      </c>
      <c r="I140" s="1" t="s">
        <v>264</v>
      </c>
      <c r="K140" s="1" t="s">
        <v>264</v>
      </c>
      <c r="L140" s="1">
        <v>55</v>
      </c>
      <c r="M140" s="1" t="s">
        <v>58</v>
      </c>
      <c r="N140" s="1" t="s">
        <v>25</v>
      </c>
      <c r="O140" s="6">
        <v>20</v>
      </c>
      <c r="P140" s="1">
        <v>12</v>
      </c>
      <c r="R140" s="6">
        <v>2000</v>
      </c>
    </row>
    <row r="141" spans="1:21" ht="40" customHeight="1" x14ac:dyDescent="0.35">
      <c r="A141" s="3" t="s">
        <v>380</v>
      </c>
      <c r="B141" t="s">
        <v>323</v>
      </c>
      <c r="C141" s="1">
        <f t="shared" si="11"/>
        <v>750.01</v>
      </c>
      <c r="D141" s="6">
        <v>1000</v>
      </c>
      <c r="E141" s="1" t="s">
        <v>373</v>
      </c>
      <c r="F141" s="6">
        <v>24</v>
      </c>
      <c r="G141" s="1">
        <v>415</v>
      </c>
      <c r="H141" s="1" t="s">
        <v>291</v>
      </c>
      <c r="I141" s="1" t="s">
        <v>264</v>
      </c>
      <c r="K141" s="1" t="s">
        <v>264</v>
      </c>
      <c r="L141" s="1">
        <v>55</v>
      </c>
      <c r="M141" s="1" t="s">
        <v>58</v>
      </c>
      <c r="N141" s="1" t="s">
        <v>25</v>
      </c>
      <c r="O141" s="6">
        <v>20</v>
      </c>
      <c r="P141" s="1">
        <v>11</v>
      </c>
      <c r="R141" s="6">
        <v>3000</v>
      </c>
    </row>
    <row r="142" spans="1:21" ht="40" customHeight="1" x14ac:dyDescent="0.35">
      <c r="A142" s="3" t="s">
        <v>510</v>
      </c>
      <c r="B142" t="s">
        <v>323</v>
      </c>
      <c r="C142" s="1">
        <f t="shared" si="11"/>
        <v>1000.01</v>
      </c>
      <c r="D142" s="6">
        <v>1200</v>
      </c>
      <c r="E142" s="1" t="s">
        <v>373</v>
      </c>
      <c r="F142" s="6">
        <v>12</v>
      </c>
      <c r="G142" s="1">
        <v>415</v>
      </c>
      <c r="H142" s="1" t="s">
        <v>291</v>
      </c>
      <c r="I142" s="1" t="s">
        <v>264</v>
      </c>
      <c r="K142" s="1" t="s">
        <v>264</v>
      </c>
      <c r="L142" s="1">
        <v>55</v>
      </c>
      <c r="M142" s="1" t="s">
        <v>58</v>
      </c>
      <c r="N142" s="1" t="s">
        <v>25</v>
      </c>
      <c r="O142" s="6">
        <v>20</v>
      </c>
      <c r="P142" s="1">
        <v>10</v>
      </c>
      <c r="R142" s="6">
        <v>3000</v>
      </c>
    </row>
    <row r="143" spans="1:21" ht="40" customHeight="1" x14ac:dyDescent="0.35">
      <c r="A143" s="3" t="s">
        <v>272</v>
      </c>
      <c r="C143" s="3" t="s">
        <v>272</v>
      </c>
      <c r="D143" s="3" t="s">
        <v>272</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381</v>
      </c>
      <c r="B1" s="9" t="s">
        <v>136</v>
      </c>
      <c r="C1" s="55" t="s">
        <v>382</v>
      </c>
      <c r="D1" s="55" t="s">
        <v>383</v>
      </c>
      <c r="E1" s="55" t="s">
        <v>384</v>
      </c>
      <c r="F1" s="55" t="s">
        <v>385</v>
      </c>
      <c r="G1" s="55" t="s">
        <v>386</v>
      </c>
      <c r="H1" s="55" t="s">
        <v>387</v>
      </c>
      <c r="I1" s="55" t="s">
        <v>388</v>
      </c>
      <c r="J1" s="55" t="s">
        <v>389</v>
      </c>
      <c r="K1" s="55" t="s">
        <v>246</v>
      </c>
      <c r="L1" s="55" t="s">
        <v>390</v>
      </c>
      <c r="M1" s="55" t="s">
        <v>247</v>
      </c>
      <c r="N1" s="11" t="s">
        <v>391</v>
      </c>
      <c r="O1" s="11" t="s">
        <v>497</v>
      </c>
      <c r="P1" s="55" t="s">
        <v>392</v>
      </c>
      <c r="Q1" s="55" t="s">
        <v>393</v>
      </c>
      <c r="R1" s="10" t="s">
        <v>252</v>
      </c>
      <c r="S1" s="113" t="s">
        <v>394</v>
      </c>
      <c r="U1" s="11" t="s">
        <v>261</v>
      </c>
    </row>
    <row r="2" spans="1:21" x14ac:dyDescent="0.35">
      <c r="N2" s="6"/>
    </row>
    <row r="3" spans="1:21" x14ac:dyDescent="0.35">
      <c r="N3" s="6"/>
    </row>
    <row r="4" spans="1:21" x14ac:dyDescent="0.35">
      <c r="A4" s="63" t="s">
        <v>395</v>
      </c>
      <c r="B4" s="63" t="s">
        <v>323</v>
      </c>
      <c r="C4" s="78">
        <v>19</v>
      </c>
      <c r="D4" s="78">
        <v>25.4</v>
      </c>
      <c r="E4" s="78">
        <v>57</v>
      </c>
      <c r="F4" s="78">
        <v>30</v>
      </c>
      <c r="G4" s="82">
        <f>E4/C4</f>
        <v>3</v>
      </c>
      <c r="H4" s="78" t="s">
        <v>396</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397</v>
      </c>
      <c r="B5" s="63" t="s">
        <v>323</v>
      </c>
      <c r="C5" s="78">
        <v>15</v>
      </c>
      <c r="D5" s="78">
        <v>25.4</v>
      </c>
      <c r="E5" s="78">
        <v>57</v>
      </c>
      <c r="F5" s="78">
        <v>30</v>
      </c>
      <c r="G5" s="82">
        <f>E5/C5</f>
        <v>3.8</v>
      </c>
      <c r="H5" s="78" t="s">
        <v>396</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272</v>
      </c>
      <c r="Q6" s="68"/>
      <c r="R6" s="68"/>
      <c r="S6" s="68"/>
    </row>
    <row r="7" spans="1:21" x14ac:dyDescent="0.35">
      <c r="A7" s="63" t="s">
        <v>398</v>
      </c>
      <c r="B7" s="63" t="s">
        <v>323</v>
      </c>
      <c r="C7" s="78">
        <v>19</v>
      </c>
      <c r="D7" s="78">
        <v>25.4</v>
      </c>
      <c r="E7" s="78">
        <v>57</v>
      </c>
      <c r="F7" s="78">
        <v>30</v>
      </c>
      <c r="G7" s="82">
        <f>E7/C7</f>
        <v>3</v>
      </c>
      <c r="H7" s="78" t="s">
        <v>396</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399</v>
      </c>
      <c r="B8" s="63" t="s">
        <v>323</v>
      </c>
      <c r="C8" s="78">
        <v>15</v>
      </c>
      <c r="D8" s="78">
        <v>25.4</v>
      </c>
      <c r="E8" s="78">
        <v>57</v>
      </c>
      <c r="F8" s="78">
        <v>30</v>
      </c>
      <c r="G8" s="82">
        <f t="shared" ref="G8" si="1">E8/C8</f>
        <v>3.8</v>
      </c>
      <c r="H8" s="78" t="s">
        <v>396</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272</v>
      </c>
      <c r="Q9" s="68"/>
      <c r="R9" s="68"/>
      <c r="S9" s="68"/>
    </row>
    <row r="10" spans="1:21" x14ac:dyDescent="0.35">
      <c r="A10" s="63" t="s">
        <v>400</v>
      </c>
      <c r="B10" s="63" t="s">
        <v>323</v>
      </c>
      <c r="C10" s="78">
        <v>19</v>
      </c>
      <c r="D10" s="78">
        <v>25.4</v>
      </c>
      <c r="E10" s="78">
        <v>57</v>
      </c>
      <c r="F10" s="78">
        <v>30</v>
      </c>
      <c r="G10" s="82">
        <f>E10/C10</f>
        <v>3</v>
      </c>
      <c r="H10" s="78" t="s">
        <v>396</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401</v>
      </c>
      <c r="B11" s="63" t="s">
        <v>323</v>
      </c>
      <c r="C11" s="78">
        <v>15</v>
      </c>
      <c r="D11" s="78">
        <v>25.4</v>
      </c>
      <c r="E11" s="78">
        <v>57</v>
      </c>
      <c r="F11" s="78">
        <v>30</v>
      </c>
      <c r="G11" s="82">
        <f t="shared" ref="G11" si="4">E11/C11</f>
        <v>3.8</v>
      </c>
      <c r="H11" s="78" t="s">
        <v>396</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272</v>
      </c>
      <c r="Q12" s="68"/>
      <c r="R12" s="68"/>
      <c r="S12" s="68"/>
    </row>
    <row r="13" spans="1:21" x14ac:dyDescent="0.35">
      <c r="A13" s="63" t="s">
        <v>549</v>
      </c>
      <c r="B13" s="63" t="s">
        <v>323</v>
      </c>
      <c r="C13" s="78">
        <v>18</v>
      </c>
      <c r="D13" s="78">
        <v>25.4</v>
      </c>
      <c r="E13" s="78">
        <v>57</v>
      </c>
      <c r="F13" s="78">
        <v>30</v>
      </c>
      <c r="G13" s="82">
        <f t="shared" ref="G13" si="7">E13/C13</f>
        <v>3.1666666666666665</v>
      </c>
      <c r="H13" s="78" t="s">
        <v>402</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500</v>
      </c>
      <c r="B14" s="63" t="s">
        <v>323</v>
      </c>
      <c r="C14" s="78">
        <v>15</v>
      </c>
      <c r="D14" s="78">
        <v>25.4</v>
      </c>
      <c r="E14" s="78">
        <v>57</v>
      </c>
      <c r="F14" s="78">
        <v>30</v>
      </c>
      <c r="G14" s="82">
        <f t="shared" ref="G14:G15" si="10">E14/C14</f>
        <v>3.8</v>
      </c>
      <c r="H14" s="78" t="s">
        <v>402</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403</v>
      </c>
      <c r="B15" s="127" t="s">
        <v>323</v>
      </c>
      <c r="C15" s="128">
        <v>12</v>
      </c>
      <c r="D15" s="128">
        <v>25.4</v>
      </c>
      <c r="E15" s="128">
        <v>57</v>
      </c>
      <c r="F15" s="128">
        <v>40</v>
      </c>
      <c r="G15" s="129">
        <f t="shared" si="10"/>
        <v>4.75</v>
      </c>
      <c r="H15" s="128" t="s">
        <v>402</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272</v>
      </c>
      <c r="Q16" s="68"/>
      <c r="R16" s="68"/>
      <c r="S16" s="68"/>
    </row>
    <row r="17" spans="1:19" x14ac:dyDescent="0.35">
      <c r="A17" s="63" t="s">
        <v>542</v>
      </c>
      <c r="B17" s="63" t="s">
        <v>323</v>
      </c>
      <c r="C17" s="78">
        <v>15</v>
      </c>
      <c r="D17" s="78">
        <v>30</v>
      </c>
      <c r="E17" s="78">
        <v>57</v>
      </c>
      <c r="F17" s="78">
        <v>30</v>
      </c>
      <c r="G17" s="82">
        <f>E17/C17</f>
        <v>3.8</v>
      </c>
      <c r="H17" s="78" t="s">
        <v>404</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272</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518</v>
      </c>
      <c r="B20" s="63" t="s">
        <v>323</v>
      </c>
      <c r="C20" s="78">
        <v>15</v>
      </c>
      <c r="D20" s="78">
        <v>25.4</v>
      </c>
      <c r="E20" s="78">
        <v>57</v>
      </c>
      <c r="F20" s="78">
        <v>30</v>
      </c>
      <c r="G20" s="82">
        <f t="shared" ref="G20" si="12">E20/C20</f>
        <v>3.8</v>
      </c>
      <c r="H20" s="78" t="s">
        <v>396</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573</v>
      </c>
      <c r="B21" s="63" t="s">
        <v>323</v>
      </c>
      <c r="C21" s="78">
        <v>15</v>
      </c>
      <c r="D21" s="78">
        <v>25.4</v>
      </c>
      <c r="E21" s="78">
        <v>57</v>
      </c>
      <c r="F21" s="78">
        <v>30</v>
      </c>
      <c r="G21" s="82">
        <f t="shared" ref="G21" si="16">E21/C21</f>
        <v>3.8</v>
      </c>
      <c r="H21" s="78" t="s">
        <v>396</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571</v>
      </c>
      <c r="B22" s="63" t="s">
        <v>323</v>
      </c>
      <c r="C22" s="78">
        <v>18</v>
      </c>
      <c r="D22" s="78">
        <v>25.4</v>
      </c>
      <c r="E22" s="78">
        <v>57</v>
      </c>
      <c r="F22" s="78">
        <v>30</v>
      </c>
      <c r="G22" s="82">
        <f t="shared" ref="G22:G24" si="20">E22/C22</f>
        <v>3.1666666666666665</v>
      </c>
      <c r="H22" s="78" t="s">
        <v>402</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550</v>
      </c>
      <c r="B23" s="63" t="s">
        <v>323</v>
      </c>
      <c r="C23" s="78">
        <v>18</v>
      </c>
      <c r="D23" s="78">
        <v>25.4</v>
      </c>
      <c r="E23" s="78">
        <v>57</v>
      </c>
      <c r="F23" s="78">
        <v>30</v>
      </c>
      <c r="G23" s="82">
        <f>E23/C23</f>
        <v>3.1666666666666665</v>
      </c>
      <c r="H23" s="78" t="s">
        <v>402</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572</v>
      </c>
      <c r="B24" s="63" t="s">
        <v>323</v>
      </c>
      <c r="C24" s="78">
        <v>12</v>
      </c>
      <c r="D24" s="78">
        <v>25.4</v>
      </c>
      <c r="E24" s="78">
        <v>57</v>
      </c>
      <c r="F24" s="78">
        <v>40</v>
      </c>
      <c r="G24" s="82">
        <f t="shared" si="20"/>
        <v>4.75</v>
      </c>
      <c r="H24" s="78" t="s">
        <v>402</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519</v>
      </c>
      <c r="B25" s="63" t="s">
        <v>323</v>
      </c>
      <c r="C25" s="78">
        <v>12</v>
      </c>
      <c r="D25" s="78">
        <v>25.4</v>
      </c>
      <c r="E25" s="78">
        <v>57</v>
      </c>
      <c r="F25" s="78">
        <v>40</v>
      </c>
      <c r="G25" s="82">
        <f t="shared" ref="G25" si="24">E25/C25</f>
        <v>4.75</v>
      </c>
      <c r="H25" s="78" t="s">
        <v>402</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551</v>
      </c>
      <c r="B28" t="s">
        <v>323</v>
      </c>
      <c r="C28" s="6">
        <v>15</v>
      </c>
      <c r="D28" s="6">
        <v>40</v>
      </c>
      <c r="E28" s="6">
        <v>57</v>
      </c>
      <c r="F28" s="6">
        <v>40</v>
      </c>
      <c r="G28" s="81">
        <f t="shared" ref="G28" si="26">E28/C28</f>
        <v>3.8</v>
      </c>
      <c r="H28" s="6" t="s">
        <v>404</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477</v>
      </c>
      <c r="B29" t="s">
        <v>323</v>
      </c>
      <c r="C29" s="6">
        <v>15</v>
      </c>
      <c r="D29" s="6">
        <v>40</v>
      </c>
      <c r="E29" s="6">
        <v>57</v>
      </c>
      <c r="F29" s="6">
        <v>40</v>
      </c>
      <c r="G29" s="81">
        <f t="shared" ref="G29" si="31">E29/C29</f>
        <v>3.8</v>
      </c>
      <c r="H29" s="6" t="s">
        <v>406</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552</v>
      </c>
      <c r="B30" t="s">
        <v>323</v>
      </c>
      <c r="C30" s="6">
        <v>15</v>
      </c>
      <c r="D30" s="6">
        <v>55</v>
      </c>
      <c r="E30" s="6">
        <v>57</v>
      </c>
      <c r="F30" s="6">
        <v>55</v>
      </c>
      <c r="G30" s="81">
        <f t="shared" ref="G30:G31" si="36">E30/C30</f>
        <v>3.8</v>
      </c>
      <c r="H30" s="6" t="s">
        <v>406</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554</v>
      </c>
      <c r="B31" t="s">
        <v>323</v>
      </c>
      <c r="C31" s="6">
        <v>15</v>
      </c>
      <c r="D31" s="6">
        <v>55</v>
      </c>
      <c r="E31" s="6">
        <v>57</v>
      </c>
      <c r="F31" s="6">
        <v>55</v>
      </c>
      <c r="G31" s="81">
        <f t="shared" si="36"/>
        <v>3.8</v>
      </c>
      <c r="H31" s="6" t="s">
        <v>406</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553</v>
      </c>
      <c r="B32" t="s">
        <v>323</v>
      </c>
      <c r="C32" s="6">
        <v>15</v>
      </c>
      <c r="D32" s="6">
        <v>55</v>
      </c>
      <c r="E32" s="6">
        <v>57</v>
      </c>
      <c r="F32" s="6">
        <v>55</v>
      </c>
      <c r="G32" s="81">
        <f t="shared" ref="G32" si="39">E32/C32</f>
        <v>3.8</v>
      </c>
      <c r="H32" s="6" t="s">
        <v>407</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555</v>
      </c>
      <c r="B35" t="s">
        <v>323</v>
      </c>
      <c r="C35" s="6">
        <v>15</v>
      </c>
      <c r="D35" s="6">
        <v>40</v>
      </c>
      <c r="E35" s="6">
        <v>57</v>
      </c>
      <c r="F35" s="6">
        <v>40</v>
      </c>
      <c r="G35" s="81">
        <f t="shared" ref="G35" si="44">E35/C35</f>
        <v>3.8</v>
      </c>
      <c r="H35" s="6" t="s">
        <v>404</v>
      </c>
      <c r="I35" s="6">
        <v>300</v>
      </c>
      <c r="J35" s="79">
        <f t="shared" ref="J35" si="45">I35*G35</f>
        <v>1140</v>
      </c>
      <c r="K35" s="1">
        <v>40</v>
      </c>
      <c r="L35" s="81">
        <f t="shared" ref="L35" si="46">K35/G35</f>
        <v>10.526315789473685</v>
      </c>
      <c r="M35" s="6" t="s">
        <v>405</v>
      </c>
      <c r="N35" s="78">
        <v>40</v>
      </c>
      <c r="O35" s="78">
        <f>N35/G35</f>
        <v>10.526315789473685</v>
      </c>
      <c r="P35" s="6">
        <v>115.75</v>
      </c>
      <c r="Q35" s="6">
        <v>345.81</v>
      </c>
      <c r="R35" s="6">
        <v>40</v>
      </c>
      <c r="S35" s="6">
        <v>29000</v>
      </c>
    </row>
    <row r="36" spans="1:19" x14ac:dyDescent="0.35">
      <c r="A36" t="s">
        <v>558</v>
      </c>
      <c r="B36" t="s">
        <v>323</v>
      </c>
      <c r="C36" s="6">
        <v>15</v>
      </c>
      <c r="D36" s="6">
        <v>40</v>
      </c>
      <c r="E36" s="6">
        <v>57</v>
      </c>
      <c r="F36" s="6">
        <v>40</v>
      </c>
      <c r="G36" s="81">
        <f t="shared" ref="G36" si="47">E36/C36</f>
        <v>3.8</v>
      </c>
      <c r="H36" s="6" t="s">
        <v>406</v>
      </c>
      <c r="I36" s="6">
        <v>300</v>
      </c>
      <c r="J36" s="79">
        <f t="shared" ref="J36" si="48">I36*G36</f>
        <v>1140</v>
      </c>
      <c r="K36" s="1">
        <v>40</v>
      </c>
      <c r="L36" s="81">
        <f t="shared" ref="L36" si="49">K36/G36</f>
        <v>10.526315789473685</v>
      </c>
      <c r="M36" s="6" t="s">
        <v>405</v>
      </c>
      <c r="N36" s="78">
        <v>40</v>
      </c>
      <c r="O36" s="78">
        <f>N36/G36</f>
        <v>10.526315789473685</v>
      </c>
      <c r="P36" s="6">
        <v>115.75</v>
      </c>
      <c r="Q36" s="6">
        <v>345.81</v>
      </c>
      <c r="R36" s="6">
        <v>40</v>
      </c>
      <c r="S36" s="6">
        <v>29000</v>
      </c>
    </row>
    <row r="37" spans="1:19" x14ac:dyDescent="0.35">
      <c r="A37" t="s">
        <v>556</v>
      </c>
      <c r="B37" t="s">
        <v>323</v>
      </c>
      <c r="C37" s="6">
        <v>15</v>
      </c>
      <c r="D37" s="6">
        <v>55</v>
      </c>
      <c r="E37" s="6">
        <v>57</v>
      </c>
      <c r="F37" s="6">
        <v>55</v>
      </c>
      <c r="G37" s="81">
        <f t="shared" ref="G37" si="50">E37/C37</f>
        <v>3.8</v>
      </c>
      <c r="H37" s="6" t="s">
        <v>406</v>
      </c>
      <c r="I37" s="6">
        <v>500</v>
      </c>
      <c r="J37" s="79">
        <f t="shared" ref="J37" si="51">I37*G37</f>
        <v>1900</v>
      </c>
      <c r="K37" s="1">
        <v>80</v>
      </c>
      <c r="L37" s="81">
        <f>K37/G37</f>
        <v>21.05263157894737</v>
      </c>
      <c r="M37" s="6" t="s">
        <v>405</v>
      </c>
      <c r="N37" s="78">
        <v>60</v>
      </c>
      <c r="O37" s="78">
        <f>N37/G37</f>
        <v>15.789473684210527</v>
      </c>
      <c r="P37" s="6">
        <v>115.75</v>
      </c>
      <c r="Q37" s="6">
        <v>345.81</v>
      </c>
      <c r="R37" s="6">
        <v>55</v>
      </c>
      <c r="S37" s="6">
        <v>60000</v>
      </c>
    </row>
    <row r="38" spans="1:19" x14ac:dyDescent="0.35">
      <c r="A38" t="s">
        <v>557</v>
      </c>
      <c r="B38" t="s">
        <v>323</v>
      </c>
      <c r="C38" s="6">
        <v>15</v>
      </c>
      <c r="D38" s="6">
        <v>55</v>
      </c>
      <c r="E38" s="6">
        <v>57</v>
      </c>
      <c r="F38" s="6">
        <v>55</v>
      </c>
      <c r="G38" s="81">
        <f t="shared" ref="G38" si="52">E38/C38</f>
        <v>3.8</v>
      </c>
      <c r="H38" s="6" t="s">
        <v>406</v>
      </c>
      <c r="I38" s="6">
        <v>800</v>
      </c>
      <c r="J38" s="79">
        <f t="shared" ref="J38" si="53">I38*G38</f>
        <v>3040</v>
      </c>
      <c r="K38" s="1">
        <v>40</v>
      </c>
      <c r="L38" s="81">
        <f>K38/G38</f>
        <v>10.526315789473685</v>
      </c>
      <c r="M38" s="6" t="s">
        <v>405</v>
      </c>
      <c r="N38" s="78">
        <v>60</v>
      </c>
      <c r="O38" s="78">
        <f>N38/G38</f>
        <v>15.789473684210527</v>
      </c>
      <c r="P38" s="6">
        <v>115.75</v>
      </c>
      <c r="Q38" s="6">
        <v>345.81</v>
      </c>
      <c r="R38" s="6">
        <v>55</v>
      </c>
      <c r="S38" s="6">
        <v>60000</v>
      </c>
    </row>
    <row r="39" spans="1:19" x14ac:dyDescent="0.35">
      <c r="A39" t="s">
        <v>559</v>
      </c>
      <c r="B39" t="s">
        <v>323</v>
      </c>
      <c r="C39" s="6">
        <v>15</v>
      </c>
      <c r="D39" s="6">
        <v>55</v>
      </c>
      <c r="E39" s="6">
        <v>57</v>
      </c>
      <c r="F39" s="6">
        <v>55</v>
      </c>
      <c r="G39" s="81">
        <f t="shared" ref="G39" si="54">E39/C39</f>
        <v>3.8</v>
      </c>
      <c r="H39" s="6" t="s">
        <v>407</v>
      </c>
      <c r="I39" s="6">
        <v>800</v>
      </c>
      <c r="J39" s="79">
        <f t="shared" ref="J39" si="55">I39*G39</f>
        <v>3040</v>
      </c>
      <c r="K39" s="1">
        <v>40</v>
      </c>
      <c r="L39" s="81">
        <f>K39/G39</f>
        <v>10.526315789473685</v>
      </c>
      <c r="M39" s="6" t="s">
        <v>405</v>
      </c>
      <c r="N39" s="78">
        <v>60</v>
      </c>
      <c r="O39" s="78">
        <f>N39/G39</f>
        <v>15.789473684210527</v>
      </c>
      <c r="P39" s="6">
        <v>115.75</v>
      </c>
      <c r="Q39" s="6">
        <v>345.81</v>
      </c>
      <c r="R39" s="6">
        <v>55</v>
      </c>
      <c r="S39" s="6">
        <v>60000</v>
      </c>
    </row>
    <row r="41" spans="1:19" x14ac:dyDescent="0.35">
      <c r="A41" s="3" t="s">
        <v>408</v>
      </c>
      <c r="B41" s="3" t="s">
        <v>242</v>
      </c>
      <c r="C41" s="6">
        <v>11</v>
      </c>
      <c r="D41" s="6">
        <v>25.4</v>
      </c>
      <c r="E41" s="6">
        <v>61</v>
      </c>
      <c r="G41" s="81">
        <f>E41/C41</f>
        <v>5.5454545454545459</v>
      </c>
      <c r="H41" s="6" t="s">
        <v>396</v>
      </c>
      <c r="I41" s="1">
        <v>20</v>
      </c>
      <c r="J41" s="30">
        <f>I41*G41</f>
        <v>110.90909090909092</v>
      </c>
      <c r="K41" s="1">
        <v>34</v>
      </c>
      <c r="L41" s="81">
        <f t="shared" ref="L41:L46" si="56">K41/G41</f>
        <v>6.1311475409836058</v>
      </c>
      <c r="M41" s="6">
        <v>415</v>
      </c>
      <c r="R41" s="1">
        <v>25.4</v>
      </c>
      <c r="S41" s="6">
        <v>18000</v>
      </c>
    </row>
    <row r="42" spans="1:19" x14ac:dyDescent="0.35">
      <c r="A42" s="3" t="s">
        <v>319</v>
      </c>
      <c r="B42" s="3" t="s">
        <v>242</v>
      </c>
      <c r="C42" s="6">
        <v>9</v>
      </c>
      <c r="E42" s="6">
        <v>50</v>
      </c>
      <c r="G42" s="81">
        <f t="shared" ref="G42:G43" si="57">E42/C42</f>
        <v>5.5555555555555554</v>
      </c>
      <c r="H42" s="6" t="s">
        <v>402</v>
      </c>
      <c r="I42" s="1">
        <v>62</v>
      </c>
      <c r="J42" s="30">
        <f t="shared" ref="J42:J45" si="58">I42*G42</f>
        <v>344.44444444444446</v>
      </c>
      <c r="K42" s="1">
        <v>34</v>
      </c>
      <c r="L42" s="81">
        <f t="shared" si="56"/>
        <v>6.12</v>
      </c>
      <c r="M42" s="6">
        <v>415</v>
      </c>
      <c r="S42" s="6">
        <v>22400</v>
      </c>
    </row>
    <row r="43" spans="1:19" x14ac:dyDescent="0.35">
      <c r="A43" s="3" t="s">
        <v>321</v>
      </c>
      <c r="B43" s="3" t="s">
        <v>242</v>
      </c>
      <c r="C43" s="6">
        <v>10</v>
      </c>
      <c r="E43" s="6">
        <v>64</v>
      </c>
      <c r="G43" s="81">
        <f t="shared" si="57"/>
        <v>6.4</v>
      </c>
      <c r="H43" s="6" t="s">
        <v>402</v>
      </c>
      <c r="I43" s="1">
        <v>95</v>
      </c>
      <c r="J43" s="30">
        <f t="shared" si="58"/>
        <v>608</v>
      </c>
      <c r="K43" s="1">
        <v>22</v>
      </c>
      <c r="L43" s="81">
        <f t="shared" si="56"/>
        <v>3.4375</v>
      </c>
      <c r="M43" s="6">
        <v>415</v>
      </c>
      <c r="S43" s="6">
        <v>22400</v>
      </c>
    </row>
    <row r="44" spans="1:19" x14ac:dyDescent="0.35">
      <c r="A44" s="3" t="s">
        <v>409</v>
      </c>
      <c r="B44" s="3" t="s">
        <v>242</v>
      </c>
      <c r="C44" s="6">
        <v>9</v>
      </c>
      <c r="E44" s="6">
        <v>57</v>
      </c>
      <c r="G44" s="81">
        <f t="shared" ref="G44:G46" si="59">E44/C44</f>
        <v>6.333333333333333</v>
      </c>
      <c r="H44" s="6" t="s">
        <v>404</v>
      </c>
      <c r="I44" s="6">
        <v>128</v>
      </c>
      <c r="J44" s="30">
        <f>I44*G44</f>
        <v>810.66666666666663</v>
      </c>
      <c r="K44" s="6">
        <v>22</v>
      </c>
      <c r="L44" s="81">
        <f>K44/G44</f>
        <v>3.4736842105263159</v>
      </c>
      <c r="M44" s="6">
        <v>415</v>
      </c>
      <c r="S44" s="6">
        <v>29000</v>
      </c>
    </row>
    <row r="45" spans="1:19" x14ac:dyDescent="0.35">
      <c r="A45" s="3" t="s">
        <v>410</v>
      </c>
      <c r="B45" s="3" t="s">
        <v>242</v>
      </c>
      <c r="C45" s="6">
        <v>11</v>
      </c>
      <c r="E45" s="6">
        <v>48</v>
      </c>
      <c r="G45" s="81">
        <f t="shared" si="59"/>
        <v>4.3636363636363633</v>
      </c>
      <c r="H45" s="6" t="s">
        <v>406</v>
      </c>
      <c r="I45" s="6">
        <v>369</v>
      </c>
      <c r="J45" s="30">
        <f t="shared" si="58"/>
        <v>1610.181818181818</v>
      </c>
      <c r="K45" s="6">
        <v>15</v>
      </c>
      <c r="L45" s="81">
        <f t="shared" si="56"/>
        <v>3.4375000000000004</v>
      </c>
      <c r="M45" s="6">
        <v>415</v>
      </c>
    </row>
    <row r="46" spans="1:19" x14ac:dyDescent="0.35">
      <c r="A46" t="s">
        <v>411</v>
      </c>
      <c r="C46" s="6">
        <v>14</v>
      </c>
      <c r="E46" s="6">
        <v>72</v>
      </c>
      <c r="G46" s="81">
        <f t="shared" si="59"/>
        <v>5.1428571428571432</v>
      </c>
      <c r="H46" s="6" t="s">
        <v>396</v>
      </c>
      <c r="I46" s="6">
        <v>428</v>
      </c>
      <c r="J46" s="30">
        <f>I46*G46</f>
        <v>2201.1428571428573</v>
      </c>
      <c r="K46" s="6">
        <v>16.5</v>
      </c>
      <c r="L46" s="81">
        <f t="shared" si="56"/>
        <v>3.208333333333333</v>
      </c>
      <c r="M46" s="6">
        <v>415</v>
      </c>
      <c r="R46" s="1">
        <v>25.4</v>
      </c>
      <c r="S46" s="6">
        <v>18000</v>
      </c>
    </row>
    <row r="48" spans="1:19" x14ac:dyDescent="0.35">
      <c r="A48" s="3" t="s">
        <v>412</v>
      </c>
      <c r="B48" s="3" t="s">
        <v>242</v>
      </c>
      <c r="C48" s="6">
        <v>19</v>
      </c>
      <c r="D48" s="6">
        <v>25.4</v>
      </c>
      <c r="E48" s="6">
        <v>57</v>
      </c>
      <c r="G48" s="6">
        <f t="shared" ref="G48:G50" si="60">E48/C48</f>
        <v>3</v>
      </c>
      <c r="H48" s="6" t="s">
        <v>396</v>
      </c>
      <c r="I48" s="1">
        <v>15</v>
      </c>
      <c r="J48" s="1">
        <f>I48*G48</f>
        <v>45</v>
      </c>
      <c r="K48" s="1">
        <v>34</v>
      </c>
      <c r="L48" s="81">
        <f>K48/G48</f>
        <v>11.333333333333334</v>
      </c>
      <c r="M48" s="6">
        <v>230</v>
      </c>
      <c r="R48" s="1">
        <v>25.4</v>
      </c>
      <c r="S48" s="6">
        <v>18000</v>
      </c>
    </row>
    <row r="49" spans="1:24" x14ac:dyDescent="0.35">
      <c r="A49" s="3" t="s">
        <v>319</v>
      </c>
      <c r="B49" s="3" t="s">
        <v>242</v>
      </c>
      <c r="C49" s="6">
        <v>19</v>
      </c>
      <c r="D49" s="6">
        <v>25.4</v>
      </c>
      <c r="E49" s="6">
        <v>57</v>
      </c>
      <c r="G49" s="6">
        <f t="shared" si="60"/>
        <v>3</v>
      </c>
      <c r="H49" s="6" t="s">
        <v>396</v>
      </c>
      <c r="I49" s="1">
        <v>62</v>
      </c>
      <c r="J49" s="1">
        <f>I49*G49</f>
        <v>186</v>
      </c>
      <c r="K49" s="1">
        <v>34</v>
      </c>
      <c r="L49" s="81">
        <f>K49/G49</f>
        <v>11.333333333333334</v>
      </c>
      <c r="M49" s="6">
        <v>230</v>
      </c>
      <c r="R49" s="1">
        <v>25.4</v>
      </c>
      <c r="S49" s="6">
        <v>18000</v>
      </c>
    </row>
    <row r="50" spans="1:24" x14ac:dyDescent="0.35">
      <c r="A50" s="3" t="s">
        <v>321</v>
      </c>
      <c r="B50" s="3" t="s">
        <v>242</v>
      </c>
      <c r="C50" s="6">
        <v>19</v>
      </c>
      <c r="D50" s="6">
        <v>25.4</v>
      </c>
      <c r="E50" s="6">
        <v>57</v>
      </c>
      <c r="G50" s="6">
        <f t="shared" si="60"/>
        <v>3</v>
      </c>
      <c r="H50" s="6" t="s">
        <v>396</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516</v>
      </c>
      <c r="B52" s="131" t="s">
        <v>242</v>
      </c>
      <c r="C52" s="78">
        <v>19</v>
      </c>
      <c r="D52" s="78">
        <v>25.4</v>
      </c>
      <c r="E52" s="78">
        <v>57</v>
      </c>
      <c r="F52" s="78"/>
      <c r="G52" s="78">
        <f t="shared" ref="G52" si="63">E52/C52</f>
        <v>3</v>
      </c>
      <c r="H52" s="78" t="s">
        <v>396</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517</v>
      </c>
      <c r="B53" s="131" t="s">
        <v>242</v>
      </c>
      <c r="C53" s="78">
        <v>15</v>
      </c>
      <c r="D53" s="78">
        <v>25.4</v>
      </c>
      <c r="E53" s="78">
        <v>57</v>
      </c>
      <c r="F53" s="78"/>
      <c r="G53" s="78">
        <f t="shared" ref="G53" si="65">E53/C53</f>
        <v>3.8</v>
      </c>
      <c r="H53" s="78" t="s">
        <v>396</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413</v>
      </c>
      <c r="B55" s="3" t="s">
        <v>242</v>
      </c>
      <c r="C55" s="6">
        <v>19</v>
      </c>
      <c r="D55" s="6">
        <v>25.4</v>
      </c>
      <c r="E55" s="6">
        <v>57</v>
      </c>
      <c r="G55" s="6">
        <f>E55/C55</f>
        <v>3</v>
      </c>
      <c r="H55" s="6" t="s">
        <v>396</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8" t="s">
        <v>541</v>
      </c>
      <c r="I60" s="148"/>
      <c r="J60" s="148"/>
      <c r="K60" s="148"/>
      <c r="L60" s="148"/>
      <c r="M60" s="148"/>
      <c r="N60" s="148"/>
      <c r="O60" s="148"/>
      <c r="P60" s="148"/>
      <c r="Q60" s="148"/>
      <c r="R60" s="148"/>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414</v>
      </c>
      <c r="B1" s="8" t="s">
        <v>415</v>
      </c>
      <c r="C1" s="8" t="s">
        <v>416</v>
      </c>
      <c r="D1" s="8" t="s">
        <v>417</v>
      </c>
      <c r="E1" s="8" t="s">
        <v>418</v>
      </c>
      <c r="F1" s="8" t="s">
        <v>419</v>
      </c>
      <c r="G1" s="8" t="s">
        <v>420</v>
      </c>
      <c r="H1" s="8" t="s">
        <v>421</v>
      </c>
      <c r="I1" s="8" t="s">
        <v>422</v>
      </c>
      <c r="J1" s="8" t="s">
        <v>501</v>
      </c>
    </row>
    <row r="2" spans="1:10" x14ac:dyDescent="0.35">
      <c r="A2" s="94" t="s">
        <v>396</v>
      </c>
      <c r="B2" s="94">
        <v>12</v>
      </c>
      <c r="C2" s="94">
        <v>25.4</v>
      </c>
      <c r="D2" s="94">
        <v>57</v>
      </c>
      <c r="E2" s="94">
        <v>30</v>
      </c>
      <c r="F2" s="94">
        <v>18000</v>
      </c>
      <c r="G2" s="95">
        <f>0.5*25.4</f>
        <v>12.7</v>
      </c>
      <c r="H2" s="94">
        <v>17999</v>
      </c>
      <c r="I2" s="94">
        <f>D2/B2</f>
        <v>4.75</v>
      </c>
      <c r="J2" s="94">
        <v>230.54</v>
      </c>
    </row>
    <row r="3" spans="1:10" x14ac:dyDescent="0.35">
      <c r="A3" s="94" t="s">
        <v>396</v>
      </c>
      <c r="B3" s="94">
        <v>15</v>
      </c>
      <c r="C3" s="94">
        <v>25.4</v>
      </c>
      <c r="D3" s="94">
        <v>57</v>
      </c>
      <c r="E3" s="94">
        <v>30</v>
      </c>
      <c r="F3" s="94">
        <v>18000</v>
      </c>
      <c r="G3" s="95">
        <f>0.5*25.4</f>
        <v>12.7</v>
      </c>
      <c r="H3" s="94">
        <v>18000</v>
      </c>
      <c r="I3" s="94">
        <f>D3/B3</f>
        <v>3.8</v>
      </c>
      <c r="J3" s="94">
        <v>230.54</v>
      </c>
    </row>
    <row r="4" spans="1:10" x14ac:dyDescent="0.35">
      <c r="A4" s="94" t="s">
        <v>396</v>
      </c>
      <c r="B4" s="94">
        <v>19</v>
      </c>
      <c r="C4" s="94">
        <v>25.4</v>
      </c>
      <c r="D4" s="94">
        <v>57</v>
      </c>
      <c r="E4" s="94">
        <v>30</v>
      </c>
      <c r="F4" s="94">
        <v>18000</v>
      </c>
      <c r="G4" s="95">
        <f>0.5*25.4</f>
        <v>12.7</v>
      </c>
      <c r="H4" s="94">
        <v>18000</v>
      </c>
      <c r="I4" s="94">
        <f t="shared" ref="I4:I7" si="0">D4/B4</f>
        <v>3</v>
      </c>
      <c r="J4" s="94">
        <v>230.54</v>
      </c>
    </row>
    <row r="5" spans="1:10" x14ac:dyDescent="0.35">
      <c r="A5" s="96" t="s">
        <v>402</v>
      </c>
      <c r="B5" s="97">
        <v>12</v>
      </c>
      <c r="C5" s="97">
        <v>25.4</v>
      </c>
      <c r="D5" s="97">
        <v>57</v>
      </c>
      <c r="E5" s="97" t="s">
        <v>423</v>
      </c>
      <c r="F5" s="97">
        <v>22400</v>
      </c>
      <c r="G5" s="98">
        <f>0.625*25.4</f>
        <v>15.875</v>
      </c>
      <c r="H5" s="97">
        <v>22400</v>
      </c>
      <c r="I5" s="97">
        <f t="shared" si="0"/>
        <v>4.75</v>
      </c>
      <c r="J5" s="97">
        <v>288.18</v>
      </c>
    </row>
    <row r="6" spans="1:10" x14ac:dyDescent="0.35">
      <c r="A6" s="96" t="s">
        <v>402</v>
      </c>
      <c r="B6" s="97">
        <v>18</v>
      </c>
      <c r="C6" s="97">
        <v>25.4</v>
      </c>
      <c r="D6" s="97">
        <v>57</v>
      </c>
      <c r="E6" s="97" t="s">
        <v>423</v>
      </c>
      <c r="F6" s="97">
        <v>22400</v>
      </c>
      <c r="G6" s="98">
        <f>0.625*25.4</f>
        <v>15.875</v>
      </c>
      <c r="H6" s="97">
        <v>22400</v>
      </c>
      <c r="I6" s="97">
        <f t="shared" si="0"/>
        <v>3.1666666666666665</v>
      </c>
      <c r="J6" s="97">
        <v>288.18</v>
      </c>
    </row>
    <row r="7" spans="1:10" x14ac:dyDescent="0.35">
      <c r="A7" s="132" t="s">
        <v>404</v>
      </c>
      <c r="B7" s="132">
        <v>12</v>
      </c>
      <c r="C7" s="132">
        <v>25.4</v>
      </c>
      <c r="D7" s="132">
        <v>57</v>
      </c>
      <c r="E7" s="132" t="s">
        <v>424</v>
      </c>
      <c r="F7" s="132">
        <v>29000</v>
      </c>
      <c r="G7" s="133">
        <f>0.75*25.4</f>
        <v>19.049999999999997</v>
      </c>
      <c r="H7" s="132">
        <v>29000</v>
      </c>
      <c r="I7" s="132">
        <f t="shared" si="0"/>
        <v>4.75</v>
      </c>
      <c r="J7" s="132">
        <v>345.81</v>
      </c>
    </row>
    <row r="8" spans="1:10" x14ac:dyDescent="0.35">
      <c r="A8" s="132" t="s">
        <v>404</v>
      </c>
      <c r="B8" s="132">
        <v>12</v>
      </c>
      <c r="C8" s="132">
        <v>30</v>
      </c>
      <c r="D8" s="132">
        <v>57</v>
      </c>
      <c r="E8" s="132" t="s">
        <v>424</v>
      </c>
      <c r="F8" s="132">
        <v>29000</v>
      </c>
      <c r="G8" s="133">
        <f>0.75*25.4</f>
        <v>19.049999999999997</v>
      </c>
      <c r="H8" s="132">
        <v>29000</v>
      </c>
      <c r="I8" s="132">
        <f t="shared" ref="I8" si="1">D8/B8</f>
        <v>4.75</v>
      </c>
      <c r="J8" s="132">
        <v>345.81</v>
      </c>
    </row>
    <row r="9" spans="1:10" x14ac:dyDescent="0.35">
      <c r="A9" s="132" t="s">
        <v>404</v>
      </c>
      <c r="B9" s="132">
        <v>15</v>
      </c>
      <c r="C9" s="132">
        <v>30</v>
      </c>
      <c r="D9" s="132">
        <v>57</v>
      </c>
      <c r="E9" s="132" t="s">
        <v>424</v>
      </c>
      <c r="F9" s="132">
        <v>29000</v>
      </c>
      <c r="G9" s="133">
        <f>0.75*25.4</f>
        <v>19.049999999999997</v>
      </c>
      <c r="H9" s="132">
        <v>29000</v>
      </c>
      <c r="I9" s="132">
        <f>D9/B9</f>
        <v>3.8</v>
      </c>
      <c r="J9" s="132">
        <v>345.81</v>
      </c>
    </row>
    <row r="10" spans="1:10" x14ac:dyDescent="0.35">
      <c r="A10" s="134" t="s">
        <v>406</v>
      </c>
      <c r="B10" s="134">
        <v>15</v>
      </c>
      <c r="C10" s="134">
        <v>40</v>
      </c>
      <c r="D10" s="134">
        <v>57</v>
      </c>
      <c r="E10" s="134" t="s">
        <v>425</v>
      </c>
      <c r="F10" s="134">
        <v>60000</v>
      </c>
      <c r="G10" s="135">
        <v>25.4</v>
      </c>
      <c r="H10" s="134">
        <v>60000</v>
      </c>
      <c r="I10" s="134">
        <f>D10/B10</f>
        <v>3.8</v>
      </c>
      <c r="J10" s="134">
        <v>461.07</v>
      </c>
    </row>
    <row r="11" spans="1:10" x14ac:dyDescent="0.35">
      <c r="A11" s="136" t="s">
        <v>407</v>
      </c>
      <c r="B11" s="136">
        <v>15</v>
      </c>
      <c r="C11" s="136">
        <v>55</v>
      </c>
      <c r="D11" s="136">
        <v>57</v>
      </c>
      <c r="E11" s="136" t="s">
        <v>426</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427</v>
      </c>
      <c r="B1" s="50" t="s">
        <v>533</v>
      </c>
      <c r="C1" s="50" t="s">
        <v>428</v>
      </c>
      <c r="D1" s="50" t="s">
        <v>429</v>
      </c>
      <c r="E1" s="50" t="s">
        <v>430</v>
      </c>
      <c r="F1" s="50" t="s">
        <v>534</v>
      </c>
      <c r="G1" s="50" t="s">
        <v>545</v>
      </c>
    </row>
    <row r="2" spans="1:7" ht="40" customHeight="1" x14ac:dyDescent="0.35">
      <c r="A2" t="s">
        <v>431</v>
      </c>
      <c r="B2" s="1">
        <v>30</v>
      </c>
      <c r="C2" s="1">
        <v>5900</v>
      </c>
      <c r="D2" s="30">
        <f>C2*0.1019716213</f>
        <v>601.63256566999996</v>
      </c>
      <c r="E2" s="1" t="s">
        <v>242</v>
      </c>
      <c r="F2" s="1"/>
    </row>
    <row r="3" spans="1:7" ht="40" customHeight="1" x14ac:dyDescent="0.35">
      <c r="A3" t="s">
        <v>432</v>
      </c>
      <c r="B3" s="1">
        <v>40</v>
      </c>
      <c r="C3" s="1">
        <v>10800</v>
      </c>
      <c r="D3" s="30">
        <f t="shared" ref="D3" si="0">C3*0.1019716213</f>
        <v>1101.29351004</v>
      </c>
      <c r="E3" s="1" t="s">
        <v>242</v>
      </c>
      <c r="F3" s="1"/>
    </row>
    <row r="4" spans="1:7" ht="40" customHeight="1" x14ac:dyDescent="0.35">
      <c r="A4" t="s">
        <v>431</v>
      </c>
      <c r="B4" s="1">
        <v>30</v>
      </c>
      <c r="C4" s="1">
        <v>11250</v>
      </c>
      <c r="D4" s="30">
        <f>C4*0.1019716213</f>
        <v>1147.1807396249999</v>
      </c>
      <c r="E4" s="1" t="s">
        <v>323</v>
      </c>
      <c r="F4" s="1" t="s">
        <v>535</v>
      </c>
    </row>
    <row r="5" spans="1:7" ht="40" customHeight="1" x14ac:dyDescent="0.35">
      <c r="A5" t="s">
        <v>432</v>
      </c>
      <c r="B5" s="1">
        <v>40</v>
      </c>
      <c r="C5" s="1">
        <v>18100</v>
      </c>
      <c r="D5" s="30">
        <f t="shared" ref="D5:D7" si="1">C5*0.1019716213</f>
        <v>1845.6863455299999</v>
      </c>
      <c r="E5" s="1" t="s">
        <v>323</v>
      </c>
      <c r="F5" s="1" t="s">
        <v>536</v>
      </c>
    </row>
    <row r="6" spans="1:7" ht="40" customHeight="1" x14ac:dyDescent="0.35">
      <c r="A6" t="s">
        <v>433</v>
      </c>
      <c r="B6" s="1">
        <v>55</v>
      </c>
      <c r="C6" s="1">
        <v>29200</v>
      </c>
      <c r="D6" s="30">
        <f t="shared" si="1"/>
        <v>2977.5713419599997</v>
      </c>
      <c r="E6" s="1" t="s">
        <v>323</v>
      </c>
      <c r="F6" s="1" t="s">
        <v>537</v>
      </c>
    </row>
    <row r="7" spans="1:7" ht="40" customHeight="1" x14ac:dyDescent="0.35">
      <c r="A7" t="s">
        <v>502</v>
      </c>
      <c r="B7" s="1">
        <v>60</v>
      </c>
      <c r="C7" s="1">
        <v>32800</v>
      </c>
      <c r="D7" s="30">
        <f t="shared" si="1"/>
        <v>3344.6691786399997</v>
      </c>
      <c r="E7" s="1" t="s">
        <v>323</v>
      </c>
      <c r="F7" s="1" t="s">
        <v>538</v>
      </c>
    </row>
    <row r="8" spans="1:7" ht="40" customHeight="1" x14ac:dyDescent="0.35">
      <c r="B8" s="1">
        <v>80</v>
      </c>
      <c r="C8" s="1"/>
      <c r="D8" s="1"/>
      <c r="E8" s="1" t="s">
        <v>504</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434</v>
      </c>
      <c r="C1" s="43" t="s">
        <v>435</v>
      </c>
      <c r="D1" s="43" t="s">
        <v>436</v>
      </c>
      <c r="E1" s="43" t="s">
        <v>430</v>
      </c>
      <c r="F1" s="44" t="s">
        <v>437</v>
      </c>
      <c r="G1" s="45" t="s">
        <v>252</v>
      </c>
      <c r="H1" s="46" t="s">
        <v>438</v>
      </c>
      <c r="I1" s="47" t="s">
        <v>439</v>
      </c>
      <c r="J1" s="45" t="s">
        <v>547</v>
      </c>
      <c r="K1" s="138" t="s">
        <v>186</v>
      </c>
    </row>
    <row r="2" spans="1:11" ht="40" customHeight="1" x14ac:dyDescent="0.35">
      <c r="A2" t="s">
        <v>440</v>
      </c>
      <c r="B2" s="91">
        <v>95</v>
      </c>
      <c r="C2" s="91">
        <v>545</v>
      </c>
      <c r="D2" s="6">
        <v>22</v>
      </c>
      <c r="E2" s="91" t="s">
        <v>441</v>
      </c>
      <c r="G2" s="91" t="s">
        <v>442</v>
      </c>
      <c r="H2">
        <v>10</v>
      </c>
    </row>
    <row r="3" spans="1:11" ht="40" customHeight="1" x14ac:dyDescent="0.35">
      <c r="A3" t="s">
        <v>443</v>
      </c>
      <c r="B3" s="91">
        <v>147</v>
      </c>
      <c r="C3" s="91">
        <v>812</v>
      </c>
      <c r="D3" s="6">
        <v>22</v>
      </c>
      <c r="E3" s="91" t="s">
        <v>441</v>
      </c>
      <c r="G3" s="91" t="s">
        <v>442</v>
      </c>
      <c r="H3">
        <v>10</v>
      </c>
    </row>
    <row r="4" spans="1:11" ht="40" customHeight="1" x14ac:dyDescent="0.35">
      <c r="A4" t="s">
        <v>444</v>
      </c>
      <c r="B4" s="91">
        <v>332</v>
      </c>
      <c r="C4" s="91">
        <v>796</v>
      </c>
      <c r="D4" s="6">
        <v>22</v>
      </c>
      <c r="E4" s="91" t="s">
        <v>441</v>
      </c>
      <c r="F4" s="91">
        <v>480</v>
      </c>
      <c r="G4" s="91">
        <v>30</v>
      </c>
      <c r="H4">
        <v>10</v>
      </c>
      <c r="K4" t="s">
        <v>548</v>
      </c>
    </row>
    <row r="5" spans="1:11" ht="40" customHeight="1" x14ac:dyDescent="0.35">
      <c r="A5" t="s">
        <v>445</v>
      </c>
      <c r="B5" s="91">
        <v>552</v>
      </c>
      <c r="C5" s="91">
        <v>1253</v>
      </c>
      <c r="D5" s="6">
        <v>22</v>
      </c>
      <c r="E5" s="91" t="s">
        <v>441</v>
      </c>
      <c r="G5" s="91">
        <v>40</v>
      </c>
      <c r="H5">
        <v>10</v>
      </c>
      <c r="K5" t="s">
        <v>548</v>
      </c>
    </row>
    <row r="6" spans="1:11" ht="40" customHeight="1" x14ac:dyDescent="0.35">
      <c r="A6" s="105" t="s">
        <v>452</v>
      </c>
      <c r="B6" s="106">
        <v>800</v>
      </c>
      <c r="C6" s="6">
        <v>2330</v>
      </c>
      <c r="D6" s="106">
        <v>24</v>
      </c>
      <c r="E6" s="6" t="s">
        <v>323</v>
      </c>
      <c r="F6" s="6"/>
      <c r="G6" s="6">
        <v>40</v>
      </c>
      <c r="H6">
        <v>10</v>
      </c>
    </row>
    <row r="7" spans="1:11" ht="40" customHeight="1" x14ac:dyDescent="0.35">
      <c r="A7" s="105" t="s">
        <v>453</v>
      </c>
      <c r="B7" s="106">
        <v>1200</v>
      </c>
      <c r="C7" s="6">
        <v>3530</v>
      </c>
      <c r="D7" s="106">
        <v>24</v>
      </c>
      <c r="E7" s="6" t="s">
        <v>323</v>
      </c>
      <c r="F7" s="6"/>
      <c r="G7" s="6">
        <v>50</v>
      </c>
      <c r="H7">
        <v>10</v>
      </c>
    </row>
    <row r="8" spans="1:11" ht="40" customHeight="1" x14ac:dyDescent="0.35">
      <c r="A8" s="105" t="s">
        <v>454</v>
      </c>
      <c r="B8" s="106">
        <v>2200</v>
      </c>
      <c r="C8" s="6">
        <v>6691</v>
      </c>
      <c r="D8" s="106">
        <v>15</v>
      </c>
      <c r="E8" s="6" t="s">
        <v>323</v>
      </c>
      <c r="F8" s="6"/>
      <c r="G8" s="6">
        <v>60</v>
      </c>
      <c r="H8">
        <v>10</v>
      </c>
      <c r="K8" t="s">
        <v>546</v>
      </c>
    </row>
    <row r="9" spans="1:11" ht="40" customHeight="1" x14ac:dyDescent="0.35">
      <c r="A9" s="114" t="s">
        <v>455</v>
      </c>
      <c r="B9" s="139">
        <v>3600</v>
      </c>
      <c r="C9" s="59">
        <v>10260</v>
      </c>
      <c r="D9" s="59">
        <v>15</v>
      </c>
      <c r="E9" s="59" t="s">
        <v>323</v>
      </c>
      <c r="F9" s="140"/>
      <c r="G9" s="59">
        <v>80</v>
      </c>
      <c r="H9" s="59">
        <v>10</v>
      </c>
      <c r="I9" s="140"/>
      <c r="K9" t="s">
        <v>503</v>
      </c>
    </row>
    <row r="10" spans="1:11" ht="40" customHeight="1" x14ac:dyDescent="0.35">
      <c r="A10" s="92" t="s">
        <v>446</v>
      </c>
      <c r="B10" s="91">
        <v>130</v>
      </c>
      <c r="C10" s="91">
        <v>276</v>
      </c>
      <c r="D10" s="91">
        <v>22</v>
      </c>
      <c r="E10" s="91" t="s">
        <v>242</v>
      </c>
      <c r="G10" s="91" t="s">
        <v>442</v>
      </c>
      <c r="H10">
        <v>10</v>
      </c>
    </row>
    <row r="11" spans="1:11" ht="40" customHeight="1" x14ac:dyDescent="0.35">
      <c r="A11" s="92" t="s">
        <v>447</v>
      </c>
      <c r="B11" s="91">
        <v>145</v>
      </c>
      <c r="C11" s="91">
        <v>365</v>
      </c>
      <c r="D11" s="91">
        <v>22</v>
      </c>
      <c r="E11" s="91" t="s">
        <v>242</v>
      </c>
      <c r="F11" s="91">
        <v>200</v>
      </c>
      <c r="G11" s="91" t="s">
        <v>442</v>
      </c>
      <c r="H11">
        <v>10</v>
      </c>
    </row>
    <row r="12" spans="1:11" ht="40" customHeight="1" x14ac:dyDescent="0.35">
      <c r="A12" s="92" t="s">
        <v>448</v>
      </c>
      <c r="B12" s="91">
        <v>332</v>
      </c>
      <c r="C12" s="91">
        <v>1444</v>
      </c>
      <c r="D12" s="91">
        <v>22</v>
      </c>
      <c r="E12" s="91" t="s">
        <v>242</v>
      </c>
      <c r="F12" s="91">
        <v>460</v>
      </c>
      <c r="G12" s="91">
        <v>30</v>
      </c>
      <c r="H12">
        <v>10</v>
      </c>
    </row>
    <row r="13" spans="1:11" ht="40" customHeight="1" x14ac:dyDescent="0.35">
      <c r="A13" s="92" t="s">
        <v>449</v>
      </c>
      <c r="B13" s="91">
        <v>542</v>
      </c>
      <c r="C13" s="91">
        <v>1863</v>
      </c>
      <c r="D13" s="91">
        <v>22</v>
      </c>
      <c r="E13" s="91" t="s">
        <v>242</v>
      </c>
      <c r="G13" s="91">
        <v>40</v>
      </c>
      <c r="H13">
        <v>10</v>
      </c>
      <c r="I13" s="7"/>
    </row>
    <row r="14" spans="1:11" ht="40" customHeight="1" x14ac:dyDescent="0.35">
      <c r="A14" s="92" t="s">
        <v>450</v>
      </c>
      <c r="B14" s="91">
        <v>1000</v>
      </c>
      <c r="C14" s="91">
        <v>3560</v>
      </c>
      <c r="D14" s="91">
        <v>12</v>
      </c>
      <c r="E14" s="91" t="s">
        <v>242</v>
      </c>
      <c r="G14" s="91">
        <v>50</v>
      </c>
      <c r="H14">
        <v>10</v>
      </c>
    </row>
    <row r="15" spans="1:11" ht="40" customHeight="1" x14ac:dyDescent="0.35">
      <c r="A15" s="92"/>
      <c r="B15" s="91"/>
      <c r="C15" s="91"/>
      <c r="D15" s="91"/>
      <c r="E15" s="91"/>
    </row>
    <row r="16" spans="1:11" ht="49" customHeight="1" x14ac:dyDescent="0.35">
      <c r="A16" t="s">
        <v>451</v>
      </c>
      <c r="B16" s="91">
        <v>145</v>
      </c>
      <c r="C16" s="91">
        <v>365</v>
      </c>
      <c r="D16" s="6">
        <v>22</v>
      </c>
      <c r="E16" s="91" t="s">
        <v>307</v>
      </c>
      <c r="F16" s="91">
        <v>200</v>
      </c>
      <c r="G16" s="91" t="s">
        <v>442</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456</v>
      </c>
      <c r="C1" s="6" t="s">
        <v>457</v>
      </c>
      <c r="D1" s="6" t="s">
        <v>16</v>
      </c>
      <c r="E1" s="6" t="s">
        <v>458</v>
      </c>
      <c r="F1" s="6" t="s">
        <v>459</v>
      </c>
      <c r="G1" s="6" t="s">
        <v>460</v>
      </c>
      <c r="H1" t="s">
        <v>623</v>
      </c>
    </row>
    <row r="2" spans="1:8" x14ac:dyDescent="0.35">
      <c r="B2" s="6"/>
      <c r="C2" s="6"/>
      <c r="D2" s="6"/>
      <c r="E2" s="6"/>
      <c r="F2" s="6"/>
      <c r="G2" s="6"/>
    </row>
    <row r="3" spans="1:8" x14ac:dyDescent="0.35">
      <c r="A3" s="32" t="s">
        <v>480</v>
      </c>
      <c r="B3" s="6">
        <v>300</v>
      </c>
      <c r="C3" s="6">
        <v>500</v>
      </c>
      <c r="D3" s="6" t="s">
        <v>21</v>
      </c>
      <c r="E3" s="6">
        <v>3</v>
      </c>
      <c r="F3" s="6">
        <f>B3-50</f>
        <v>250</v>
      </c>
      <c r="G3" s="6">
        <v>40</v>
      </c>
      <c r="H3" t="s">
        <v>625</v>
      </c>
    </row>
    <row r="4" spans="1:8" x14ac:dyDescent="0.35">
      <c r="A4" s="32" t="s">
        <v>481</v>
      </c>
      <c r="B4" s="6">
        <v>350</v>
      </c>
      <c r="C4" s="6">
        <v>450</v>
      </c>
      <c r="D4" s="6" t="s">
        <v>21</v>
      </c>
      <c r="E4" s="6">
        <v>3</v>
      </c>
      <c r="F4" s="6">
        <f t="shared" ref="F4:F6" si="0">B4-50</f>
        <v>300</v>
      </c>
      <c r="G4" s="6">
        <v>40</v>
      </c>
      <c r="H4" t="s">
        <v>625</v>
      </c>
    </row>
    <row r="5" spans="1:8" x14ac:dyDescent="0.35">
      <c r="A5" s="32" t="s">
        <v>482</v>
      </c>
      <c r="B5" s="6">
        <v>400</v>
      </c>
      <c r="C5" s="6">
        <v>550</v>
      </c>
      <c r="D5" s="6" t="s">
        <v>21</v>
      </c>
      <c r="E5" s="6">
        <v>4</v>
      </c>
      <c r="F5" s="6">
        <f t="shared" si="0"/>
        <v>350</v>
      </c>
      <c r="G5" s="6">
        <v>40</v>
      </c>
      <c r="H5" t="s">
        <v>625</v>
      </c>
    </row>
    <row r="6" spans="1:8" x14ac:dyDescent="0.35">
      <c r="A6" s="32" t="s">
        <v>483</v>
      </c>
      <c r="B6" s="6">
        <v>450</v>
      </c>
      <c r="C6" s="6">
        <v>550</v>
      </c>
      <c r="D6" s="6" t="s">
        <v>21</v>
      </c>
      <c r="E6" s="6">
        <v>4</v>
      </c>
      <c r="F6" s="6">
        <f t="shared" si="0"/>
        <v>400</v>
      </c>
      <c r="G6" s="6">
        <v>40</v>
      </c>
      <c r="H6" t="s">
        <v>625</v>
      </c>
    </row>
    <row r="7" spans="1:8" x14ac:dyDescent="0.35">
      <c r="A7" s="32" t="s">
        <v>479</v>
      </c>
      <c r="B7" s="6">
        <v>300</v>
      </c>
      <c r="C7" s="6">
        <v>500</v>
      </c>
      <c r="D7" s="6" t="s">
        <v>21</v>
      </c>
      <c r="E7" s="6">
        <v>3</v>
      </c>
      <c r="F7" s="6">
        <f>B7-50</f>
        <v>250</v>
      </c>
      <c r="G7" s="6">
        <v>60</v>
      </c>
      <c r="H7" t="s">
        <v>625</v>
      </c>
    </row>
    <row r="8" spans="1:8" x14ac:dyDescent="0.35">
      <c r="A8" s="32" t="s">
        <v>484</v>
      </c>
      <c r="B8" s="6">
        <v>350</v>
      </c>
      <c r="C8" s="6">
        <v>450</v>
      </c>
      <c r="D8" s="6" t="s">
        <v>21</v>
      </c>
      <c r="E8" s="6">
        <v>3</v>
      </c>
      <c r="F8" s="6">
        <f t="shared" ref="F8:F10" si="1">B8-50</f>
        <v>300</v>
      </c>
      <c r="G8" s="6">
        <v>60</v>
      </c>
      <c r="H8" t="s">
        <v>625</v>
      </c>
    </row>
    <row r="9" spans="1:8" x14ac:dyDescent="0.35">
      <c r="A9" s="32" t="s">
        <v>485</v>
      </c>
      <c r="B9" s="6">
        <v>400</v>
      </c>
      <c r="C9" s="6">
        <v>550</v>
      </c>
      <c r="D9" s="6" t="s">
        <v>21</v>
      </c>
      <c r="E9" s="6">
        <v>4</v>
      </c>
      <c r="F9" s="6">
        <f t="shared" si="1"/>
        <v>350</v>
      </c>
      <c r="G9" s="6">
        <v>60</v>
      </c>
      <c r="H9" t="s">
        <v>625</v>
      </c>
    </row>
    <row r="10" spans="1:8" x14ac:dyDescent="0.35">
      <c r="A10" s="32" t="s">
        <v>486</v>
      </c>
      <c r="B10" s="6">
        <v>450</v>
      </c>
      <c r="C10" s="6">
        <v>550</v>
      </c>
      <c r="D10" s="6" t="s">
        <v>21</v>
      </c>
      <c r="E10" s="6">
        <v>4</v>
      </c>
      <c r="F10" s="6">
        <f t="shared" si="1"/>
        <v>400</v>
      </c>
      <c r="G10" s="6">
        <v>60</v>
      </c>
      <c r="H10" t="s">
        <v>625</v>
      </c>
    </row>
    <row r="11" spans="1:8" x14ac:dyDescent="0.35">
      <c r="B11" s="6"/>
      <c r="C11" s="6"/>
      <c r="D11" s="6"/>
      <c r="E11" s="6"/>
      <c r="F11" s="6"/>
      <c r="G11" s="6"/>
    </row>
    <row r="13" spans="1:8" x14ac:dyDescent="0.35">
      <c r="A13" s="32" t="s">
        <v>461</v>
      </c>
      <c r="B13" s="6">
        <v>300</v>
      </c>
      <c r="C13" s="6">
        <v>700</v>
      </c>
      <c r="D13" s="6" t="s">
        <v>21</v>
      </c>
      <c r="E13" s="6">
        <v>6</v>
      </c>
      <c r="F13" s="6">
        <f t="shared" ref="F13:F19" si="2">B13-50</f>
        <v>250</v>
      </c>
      <c r="G13" s="6">
        <v>92</v>
      </c>
      <c r="H13" t="s">
        <v>624</v>
      </c>
    </row>
    <row r="14" spans="1:8" x14ac:dyDescent="0.35">
      <c r="A14" s="32" t="s">
        <v>462</v>
      </c>
      <c r="B14" s="6">
        <v>350</v>
      </c>
      <c r="C14" s="6">
        <v>650</v>
      </c>
      <c r="D14" s="6" t="s">
        <v>21</v>
      </c>
      <c r="E14" s="6">
        <v>6</v>
      </c>
      <c r="F14" s="6">
        <f t="shared" si="2"/>
        <v>300</v>
      </c>
      <c r="G14" s="6">
        <v>92</v>
      </c>
      <c r="H14" t="s">
        <v>624</v>
      </c>
    </row>
    <row r="15" spans="1:8" x14ac:dyDescent="0.35">
      <c r="A15" s="32" t="s">
        <v>463</v>
      </c>
      <c r="B15" s="6">
        <v>400</v>
      </c>
      <c r="C15" s="6">
        <v>1200</v>
      </c>
      <c r="D15" s="6" t="s">
        <v>21</v>
      </c>
      <c r="E15" s="6">
        <v>8</v>
      </c>
      <c r="F15" s="6">
        <f t="shared" si="2"/>
        <v>350</v>
      </c>
      <c r="G15" s="6">
        <v>92</v>
      </c>
      <c r="H15" t="s">
        <v>624</v>
      </c>
    </row>
    <row r="16" spans="1:8" x14ac:dyDescent="0.35">
      <c r="A16" s="32" t="s">
        <v>464</v>
      </c>
      <c r="B16" s="6">
        <v>450</v>
      </c>
      <c r="C16" s="6">
        <v>1100</v>
      </c>
      <c r="D16" s="6" t="s">
        <v>21</v>
      </c>
      <c r="E16" s="6">
        <v>8</v>
      </c>
      <c r="F16" s="6">
        <f t="shared" si="2"/>
        <v>400</v>
      </c>
      <c r="G16" s="6">
        <v>92</v>
      </c>
      <c r="H16" t="s">
        <v>624</v>
      </c>
    </row>
    <row r="17" spans="1:8" x14ac:dyDescent="0.35">
      <c r="A17" s="32" t="s">
        <v>465</v>
      </c>
      <c r="B17" s="6">
        <v>500</v>
      </c>
      <c r="C17" s="6">
        <v>2500</v>
      </c>
      <c r="D17" s="6" t="s">
        <v>21</v>
      </c>
      <c r="E17" s="6">
        <v>10</v>
      </c>
      <c r="F17" s="6">
        <f t="shared" si="2"/>
        <v>450</v>
      </c>
      <c r="G17" s="6">
        <v>92</v>
      </c>
      <c r="H17" t="s">
        <v>624</v>
      </c>
    </row>
    <row r="18" spans="1:8" x14ac:dyDescent="0.35">
      <c r="A18" s="32" t="s">
        <v>466</v>
      </c>
      <c r="B18" s="6">
        <v>550</v>
      </c>
      <c r="C18" s="6">
        <v>2350</v>
      </c>
      <c r="D18" s="6" t="s">
        <v>21</v>
      </c>
      <c r="E18" s="6">
        <v>10</v>
      </c>
      <c r="F18" s="6">
        <f t="shared" si="2"/>
        <v>500</v>
      </c>
      <c r="G18" s="6">
        <v>92</v>
      </c>
      <c r="H18" t="s">
        <v>624</v>
      </c>
    </row>
    <row r="19" spans="1:8" x14ac:dyDescent="0.35">
      <c r="A19" s="53" t="s">
        <v>467</v>
      </c>
      <c r="B19" s="54">
        <v>600</v>
      </c>
      <c r="C19" s="54">
        <v>2200</v>
      </c>
      <c r="D19" s="54" t="s">
        <v>21</v>
      </c>
      <c r="E19" s="54">
        <v>10</v>
      </c>
      <c r="F19" s="54">
        <f t="shared" si="2"/>
        <v>550</v>
      </c>
      <c r="G19" s="6">
        <v>92</v>
      </c>
      <c r="H19" t="s">
        <v>624</v>
      </c>
    </row>
    <row r="20" spans="1:8" x14ac:dyDescent="0.35">
      <c r="F20" s="6"/>
    </row>
    <row r="21" spans="1:8" x14ac:dyDescent="0.35">
      <c r="A21" s="32" t="s">
        <v>601</v>
      </c>
      <c r="B21" s="6">
        <v>300</v>
      </c>
      <c r="C21" s="6">
        <v>700</v>
      </c>
      <c r="D21" s="6" t="s">
        <v>21</v>
      </c>
      <c r="E21" s="6">
        <v>6</v>
      </c>
      <c r="F21" s="6">
        <f t="shared" ref="F21:F27" si="3">B21-50</f>
        <v>250</v>
      </c>
      <c r="G21" s="6">
        <v>6</v>
      </c>
      <c r="H21" t="s">
        <v>624</v>
      </c>
    </row>
    <row r="22" spans="1:8" x14ac:dyDescent="0.35">
      <c r="A22" s="32" t="s">
        <v>602</v>
      </c>
      <c r="B22" s="6">
        <v>350</v>
      </c>
      <c r="C22" s="6">
        <v>650</v>
      </c>
      <c r="D22" s="6" t="s">
        <v>21</v>
      </c>
      <c r="E22" s="6">
        <v>6</v>
      </c>
      <c r="F22" s="6">
        <f t="shared" si="3"/>
        <v>300</v>
      </c>
      <c r="G22" s="6">
        <v>6</v>
      </c>
      <c r="H22" t="s">
        <v>624</v>
      </c>
    </row>
    <row r="23" spans="1:8" x14ac:dyDescent="0.35">
      <c r="A23" s="32" t="s">
        <v>603</v>
      </c>
      <c r="B23" s="6">
        <v>400</v>
      </c>
      <c r="C23" s="6">
        <v>1200</v>
      </c>
      <c r="D23" s="6" t="s">
        <v>21</v>
      </c>
      <c r="E23" s="6">
        <v>8</v>
      </c>
      <c r="F23" s="6">
        <f t="shared" si="3"/>
        <v>350</v>
      </c>
      <c r="G23" s="6">
        <v>8</v>
      </c>
      <c r="H23" t="s">
        <v>624</v>
      </c>
    </row>
    <row r="24" spans="1:8" x14ac:dyDescent="0.35">
      <c r="A24" s="32" t="s">
        <v>604</v>
      </c>
      <c r="B24" s="6">
        <v>450</v>
      </c>
      <c r="C24" s="6">
        <v>1100</v>
      </c>
      <c r="D24" s="6" t="s">
        <v>21</v>
      </c>
      <c r="E24" s="6">
        <v>8</v>
      </c>
      <c r="F24" s="6">
        <f t="shared" si="3"/>
        <v>400</v>
      </c>
      <c r="G24" s="6">
        <v>8</v>
      </c>
      <c r="H24" t="s">
        <v>624</v>
      </c>
    </row>
    <row r="25" spans="1:8" x14ac:dyDescent="0.35">
      <c r="A25" s="32" t="s">
        <v>605</v>
      </c>
      <c r="B25" s="6">
        <v>500</v>
      </c>
      <c r="C25" s="6">
        <v>2500</v>
      </c>
      <c r="D25" s="6" t="s">
        <v>21</v>
      </c>
      <c r="E25" s="6">
        <v>10</v>
      </c>
      <c r="F25" s="6">
        <f t="shared" si="3"/>
        <v>450</v>
      </c>
      <c r="G25" s="6">
        <v>10</v>
      </c>
      <c r="H25" t="s">
        <v>624</v>
      </c>
    </row>
    <row r="26" spans="1:8" x14ac:dyDescent="0.35">
      <c r="A26" s="32" t="s">
        <v>606</v>
      </c>
      <c r="B26" s="6">
        <v>550</v>
      </c>
      <c r="C26" s="6">
        <v>2350</v>
      </c>
      <c r="D26" s="6" t="s">
        <v>21</v>
      </c>
      <c r="E26" s="6">
        <v>10</v>
      </c>
      <c r="F26" s="6">
        <f t="shared" si="3"/>
        <v>500</v>
      </c>
      <c r="G26" s="6">
        <v>10</v>
      </c>
      <c r="H26" t="s">
        <v>624</v>
      </c>
    </row>
    <row r="27" spans="1:8" x14ac:dyDescent="0.35">
      <c r="A27" s="53" t="s">
        <v>607</v>
      </c>
      <c r="B27" s="54">
        <v>600</v>
      </c>
      <c r="C27" s="54">
        <v>2200</v>
      </c>
      <c r="D27" s="54" t="s">
        <v>21</v>
      </c>
      <c r="E27" s="54">
        <v>10</v>
      </c>
      <c r="F27" s="54">
        <f t="shared" si="3"/>
        <v>550</v>
      </c>
      <c r="G27" s="6">
        <v>10</v>
      </c>
      <c r="H27" t="s">
        <v>624</v>
      </c>
    </row>
    <row r="30" spans="1:8" x14ac:dyDescent="0.35">
      <c r="A30" s="32" t="s">
        <v>468</v>
      </c>
      <c r="B30" s="6">
        <v>135</v>
      </c>
      <c r="C30" s="6">
        <v>50</v>
      </c>
      <c r="D30" s="6" t="s">
        <v>47</v>
      </c>
      <c r="E30" s="6">
        <v>10</v>
      </c>
      <c r="F30" s="6">
        <f t="shared" ref="F30:F35" si="4">B30-50</f>
        <v>85</v>
      </c>
      <c r="G30" s="6">
        <v>1E-3</v>
      </c>
      <c r="H30" t="s">
        <v>626</v>
      </c>
    </row>
    <row r="31" spans="1:8" x14ac:dyDescent="0.35">
      <c r="A31" s="32" t="s">
        <v>469</v>
      </c>
      <c r="B31" s="6">
        <v>180</v>
      </c>
      <c r="C31" s="6">
        <v>50</v>
      </c>
      <c r="D31" s="6" t="s">
        <v>47</v>
      </c>
      <c r="E31" s="6">
        <v>10</v>
      </c>
      <c r="F31" s="6">
        <f t="shared" si="4"/>
        <v>130</v>
      </c>
      <c r="G31" s="6">
        <v>1E-3</v>
      </c>
      <c r="H31" t="s">
        <v>626</v>
      </c>
    </row>
    <row r="32" spans="1:8" x14ac:dyDescent="0.35">
      <c r="A32" s="32" t="s">
        <v>470</v>
      </c>
      <c r="B32" s="6">
        <v>205</v>
      </c>
      <c r="C32" s="6">
        <v>50</v>
      </c>
      <c r="D32" s="6" t="s">
        <v>47</v>
      </c>
      <c r="E32" s="6">
        <v>10</v>
      </c>
      <c r="F32" s="6">
        <f t="shared" si="4"/>
        <v>155</v>
      </c>
      <c r="G32" s="6">
        <v>1E-3</v>
      </c>
      <c r="H32" t="s">
        <v>628</v>
      </c>
    </row>
    <row r="33" spans="1:8" x14ac:dyDescent="0.35">
      <c r="A33" s="32" t="s">
        <v>471</v>
      </c>
      <c r="B33" s="6">
        <v>250</v>
      </c>
      <c r="C33" s="6">
        <v>50</v>
      </c>
      <c r="D33" s="6" t="s">
        <v>47</v>
      </c>
      <c r="E33" s="6">
        <v>10</v>
      </c>
      <c r="F33" s="6">
        <f t="shared" si="4"/>
        <v>200</v>
      </c>
      <c r="G33" s="6">
        <v>1E-3</v>
      </c>
      <c r="H33" t="s">
        <v>626</v>
      </c>
    </row>
    <row r="34" spans="1:8" x14ac:dyDescent="0.35">
      <c r="A34" s="32" t="s">
        <v>472</v>
      </c>
      <c r="B34" s="6">
        <v>300</v>
      </c>
      <c r="C34" s="6">
        <v>50</v>
      </c>
      <c r="D34" s="6" t="s">
        <v>47</v>
      </c>
      <c r="E34" s="6">
        <v>10</v>
      </c>
      <c r="F34" s="6">
        <f t="shared" si="4"/>
        <v>250</v>
      </c>
      <c r="G34" s="6">
        <v>1E-3</v>
      </c>
      <c r="H34" t="s">
        <v>627</v>
      </c>
    </row>
    <row r="35" spans="1:8" x14ac:dyDescent="0.35">
      <c r="A35" s="32" t="s">
        <v>473</v>
      </c>
      <c r="B35" s="6">
        <v>350</v>
      </c>
      <c r="C35" s="6">
        <v>50</v>
      </c>
      <c r="D35" s="6" t="s">
        <v>47</v>
      </c>
      <c r="E35" s="6">
        <v>10</v>
      </c>
      <c r="F35" s="6">
        <f t="shared" si="4"/>
        <v>300</v>
      </c>
      <c r="G35" s="6">
        <v>1E-3</v>
      </c>
      <c r="H35" t="s">
        <v>627</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474</v>
      </c>
      <c r="C1" t="s">
        <v>138</v>
      </c>
    </row>
    <row r="2" spans="1:3" x14ac:dyDescent="0.35">
      <c r="A2" t="s">
        <v>159</v>
      </c>
      <c r="B2">
        <v>1650</v>
      </c>
      <c r="C2">
        <v>550</v>
      </c>
    </row>
    <row r="3" spans="1:3" x14ac:dyDescent="0.35">
      <c r="A3" t="s">
        <v>475</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8" t="s">
        <v>532</v>
      </c>
      <c r="B2" s="148"/>
      <c r="C2" s="148"/>
      <c r="D2" s="148"/>
      <c r="E2" s="148"/>
      <c r="F2" s="148"/>
    </row>
    <row r="4" spans="1:10" x14ac:dyDescent="0.35">
      <c r="A4" t="s">
        <v>528</v>
      </c>
      <c r="B4" t="s">
        <v>529</v>
      </c>
      <c r="C4" s="6" t="s">
        <v>524</v>
      </c>
      <c r="D4" s="6" t="s">
        <v>525</v>
      </c>
      <c r="E4" s="6" t="s">
        <v>526</v>
      </c>
      <c r="F4" s="6" t="s">
        <v>527</v>
      </c>
      <c r="G4" s="6"/>
      <c r="H4" s="6"/>
      <c r="I4" s="6"/>
      <c r="J4" s="6"/>
    </row>
    <row r="5" spans="1:10" x14ac:dyDescent="0.35">
      <c r="A5" t="s">
        <v>141</v>
      </c>
      <c r="B5" t="s">
        <v>530</v>
      </c>
      <c r="C5" s="6">
        <v>1000</v>
      </c>
      <c r="D5" s="6">
        <v>6000</v>
      </c>
      <c r="E5" s="6">
        <v>500</v>
      </c>
      <c r="F5" s="6">
        <v>6000</v>
      </c>
      <c r="G5" s="6"/>
      <c r="H5" s="6"/>
      <c r="I5" s="6"/>
      <c r="J5" s="6"/>
    </row>
    <row r="6" spans="1:10" x14ac:dyDescent="0.35">
      <c r="A6" t="s">
        <v>146</v>
      </c>
      <c r="B6" t="s">
        <v>530</v>
      </c>
      <c r="C6" s="6">
        <v>1000</v>
      </c>
      <c r="D6" s="6">
        <v>8200</v>
      </c>
      <c r="E6" s="6">
        <v>500</v>
      </c>
      <c r="F6" s="6">
        <v>8000</v>
      </c>
    </row>
    <row r="7" spans="1:10" x14ac:dyDescent="0.35">
      <c r="A7" t="s">
        <v>147</v>
      </c>
      <c r="B7" t="s">
        <v>530</v>
      </c>
      <c r="C7" s="6">
        <v>1000</v>
      </c>
      <c r="D7" s="6">
        <v>9000</v>
      </c>
      <c r="E7" s="6">
        <v>500</v>
      </c>
      <c r="F7" s="6">
        <v>8000</v>
      </c>
      <c r="G7" s="6"/>
      <c r="H7" s="6"/>
      <c r="I7" s="6"/>
      <c r="J7" s="6"/>
    </row>
    <row r="8" spans="1:10" x14ac:dyDescent="0.35">
      <c r="A8" t="s">
        <v>165</v>
      </c>
      <c r="B8" t="s">
        <v>530</v>
      </c>
      <c r="C8" s="6">
        <v>1000</v>
      </c>
      <c r="D8" s="6">
        <v>9000</v>
      </c>
      <c r="E8" s="6">
        <v>500</v>
      </c>
      <c r="F8" s="6">
        <v>8000</v>
      </c>
      <c r="G8" s="6"/>
      <c r="H8" s="6"/>
      <c r="I8" s="6"/>
      <c r="J8" s="6"/>
    </row>
    <row r="9" spans="1:10" x14ac:dyDescent="0.35">
      <c r="A9" t="s">
        <v>149</v>
      </c>
      <c r="B9" t="s">
        <v>530</v>
      </c>
      <c r="C9" s="6">
        <v>1000</v>
      </c>
      <c r="D9" s="6">
        <v>9000</v>
      </c>
      <c r="E9" s="6">
        <v>500</v>
      </c>
      <c r="F9" s="6">
        <v>8000</v>
      </c>
      <c r="G9" s="6"/>
      <c r="H9" s="6"/>
      <c r="I9" s="6"/>
      <c r="J9" s="6"/>
    </row>
    <row r="11" spans="1:10" x14ac:dyDescent="0.35">
      <c r="A11" t="s">
        <v>141</v>
      </c>
      <c r="B11" t="s">
        <v>531</v>
      </c>
      <c r="C11" s="6">
        <v>1000</v>
      </c>
      <c r="D11" s="6">
        <v>6000</v>
      </c>
      <c r="E11" s="6">
        <v>500</v>
      </c>
      <c r="F11" s="6">
        <v>6000</v>
      </c>
    </row>
    <row r="12" spans="1:10" x14ac:dyDescent="0.35">
      <c r="A12" t="s">
        <v>146</v>
      </c>
      <c r="B12" t="s">
        <v>531</v>
      </c>
      <c r="C12" s="6">
        <v>1000</v>
      </c>
      <c r="D12" s="6">
        <v>8200</v>
      </c>
      <c r="E12" s="6">
        <v>500</v>
      </c>
      <c r="F12" s="6">
        <v>8000</v>
      </c>
    </row>
    <row r="13" spans="1:10" x14ac:dyDescent="0.35">
      <c r="A13" t="s">
        <v>147</v>
      </c>
      <c r="B13" t="s">
        <v>531</v>
      </c>
      <c r="C13" s="6">
        <v>1000</v>
      </c>
      <c r="D13" s="6">
        <v>9000</v>
      </c>
      <c r="E13" s="6">
        <v>500</v>
      </c>
      <c r="F13" s="6">
        <v>8000</v>
      </c>
    </row>
    <row r="14" spans="1:10" x14ac:dyDescent="0.35">
      <c r="A14" t="s">
        <v>165</v>
      </c>
      <c r="B14" t="s">
        <v>531</v>
      </c>
      <c r="C14" s="6">
        <v>1000</v>
      </c>
      <c r="D14" s="6">
        <v>9000</v>
      </c>
      <c r="E14" s="6">
        <v>500</v>
      </c>
      <c r="F14" s="6">
        <v>8000</v>
      </c>
    </row>
    <row r="15" spans="1:10" x14ac:dyDescent="0.35">
      <c r="A15" t="s">
        <v>149</v>
      </c>
      <c r="B15" t="s">
        <v>531</v>
      </c>
      <c r="C15" s="6">
        <v>1000</v>
      </c>
      <c r="D15" s="6">
        <v>9000</v>
      </c>
      <c r="E15" s="6">
        <v>500</v>
      </c>
      <c r="F15" s="6">
        <v>8000</v>
      </c>
    </row>
    <row r="17" spans="1:6" x14ac:dyDescent="0.35">
      <c r="A17" t="s">
        <v>141</v>
      </c>
      <c r="B17" t="s">
        <v>599</v>
      </c>
      <c r="C17" s="6">
        <v>1000</v>
      </c>
      <c r="D17" s="6">
        <v>6000</v>
      </c>
      <c r="E17" s="6">
        <v>500</v>
      </c>
      <c r="F17" s="6">
        <v>3000</v>
      </c>
    </row>
    <row r="18" spans="1:6" x14ac:dyDescent="0.35">
      <c r="A18" t="s">
        <v>146</v>
      </c>
      <c r="B18" t="s">
        <v>599</v>
      </c>
      <c r="C18" s="6">
        <v>1000</v>
      </c>
      <c r="D18" s="6">
        <v>4000</v>
      </c>
      <c r="E18" s="6">
        <v>500</v>
      </c>
      <c r="F18" s="6">
        <v>3000</v>
      </c>
    </row>
    <row r="19" spans="1:6" x14ac:dyDescent="0.35">
      <c r="A19" t="s">
        <v>147</v>
      </c>
      <c r="B19" t="s">
        <v>599</v>
      </c>
      <c r="C19" s="6">
        <v>1000</v>
      </c>
      <c r="D19" s="6">
        <v>2000</v>
      </c>
      <c r="E19" s="6">
        <v>500</v>
      </c>
      <c r="F19" s="6">
        <v>3000</v>
      </c>
    </row>
    <row r="20" spans="1:6" x14ac:dyDescent="0.35">
      <c r="A20" t="s">
        <v>165</v>
      </c>
      <c r="B20" t="s">
        <v>599</v>
      </c>
      <c r="C20" s="6">
        <v>1000</v>
      </c>
      <c r="D20" s="6">
        <v>4000</v>
      </c>
      <c r="E20" s="6">
        <v>500</v>
      </c>
      <c r="F20" s="6">
        <v>3000</v>
      </c>
    </row>
    <row r="21" spans="1:6" x14ac:dyDescent="0.35">
      <c r="A21" t="s">
        <v>149</v>
      </c>
      <c r="B21" t="s">
        <v>599</v>
      </c>
      <c r="C21" s="6">
        <v>1000</v>
      </c>
      <c r="D21" s="6">
        <v>2000</v>
      </c>
      <c r="E21" s="6">
        <v>500</v>
      </c>
      <c r="F21" s="6">
        <v>3000</v>
      </c>
    </row>
    <row r="23" spans="1:6" x14ac:dyDescent="0.35">
      <c r="A23" t="s">
        <v>141</v>
      </c>
      <c r="B23" t="s">
        <v>600</v>
      </c>
    </row>
    <row r="24" spans="1:6" x14ac:dyDescent="0.35">
      <c r="A24" t="s">
        <v>146</v>
      </c>
      <c r="B24" t="s">
        <v>600</v>
      </c>
    </row>
    <row r="25" spans="1:6" x14ac:dyDescent="0.35">
      <c r="A25" t="s">
        <v>147</v>
      </c>
      <c r="B25" t="s">
        <v>600</v>
      </c>
    </row>
    <row r="26" spans="1:6" x14ac:dyDescent="0.35">
      <c r="A26" t="s">
        <v>165</v>
      </c>
      <c r="B26" t="s">
        <v>600</v>
      </c>
    </row>
    <row r="27" spans="1:6" x14ac:dyDescent="0.35">
      <c r="A27" t="s">
        <v>149</v>
      </c>
      <c r="B27" t="s">
        <v>600</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589</v>
      </c>
    </row>
    <row r="2" spans="1:11" x14ac:dyDescent="0.35">
      <c r="A2" s="75" t="s">
        <v>68</v>
      </c>
      <c r="B2" s="75" t="s">
        <v>69</v>
      </c>
      <c r="C2" s="75">
        <v>1</v>
      </c>
      <c r="H2" t="s">
        <v>590</v>
      </c>
      <c r="K2" t="s">
        <v>591</v>
      </c>
    </row>
    <row r="3" spans="1:11" x14ac:dyDescent="0.35">
      <c r="A3" s="75" t="s">
        <v>70</v>
      </c>
      <c r="B3" s="75" t="s">
        <v>71</v>
      </c>
      <c r="C3" s="75">
        <v>2</v>
      </c>
      <c r="H3" t="s">
        <v>590</v>
      </c>
      <c r="K3" t="s">
        <v>592</v>
      </c>
    </row>
    <row r="4" spans="1:11" x14ac:dyDescent="0.35">
      <c r="A4" s="75" t="s">
        <v>72</v>
      </c>
      <c r="B4" s="75" t="s">
        <v>73</v>
      </c>
      <c r="C4" s="75">
        <v>3</v>
      </c>
      <c r="H4" t="s">
        <v>590</v>
      </c>
      <c r="K4" t="s">
        <v>593</v>
      </c>
    </row>
    <row r="5" spans="1:11" x14ac:dyDescent="0.35">
      <c r="A5" s="75" t="s">
        <v>74</v>
      </c>
      <c r="B5" s="75" t="s">
        <v>75</v>
      </c>
      <c r="C5" s="75">
        <v>5</v>
      </c>
      <c r="H5" t="s">
        <v>590</v>
      </c>
      <c r="K5" t="s">
        <v>594</v>
      </c>
    </row>
    <row r="6" spans="1:11" x14ac:dyDescent="0.35">
      <c r="A6" s="75" t="s">
        <v>68</v>
      </c>
      <c r="B6" s="75" t="s">
        <v>76</v>
      </c>
      <c r="C6" s="75">
        <v>6</v>
      </c>
      <c r="K6" t="s">
        <v>595</v>
      </c>
    </row>
    <row r="7" spans="1:11" x14ac:dyDescent="0.35">
      <c r="A7" s="75" t="s">
        <v>70</v>
      </c>
      <c r="B7" s="75" t="s">
        <v>77</v>
      </c>
      <c r="C7" s="75">
        <v>7</v>
      </c>
      <c r="K7" t="s">
        <v>596</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2026-02-26T18:08:56Z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