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obh\Documents\GitHub\SWS_logic_calculator\"/>
    </mc:Choice>
  </mc:AlternateContent>
  <xr:revisionPtr revIDLastSave="0" documentId="13_ncr:1_{E7F8F1B3-FF8A-42B1-8637-2C5C71A1955A}" xr6:coauthVersionLast="47" xr6:coauthVersionMax="47" xr10:uidLastSave="{00000000-0000-0000-0000-000000000000}"/>
  <bookViews>
    <workbookView xWindow="1860" yWindow="440" windowWidth="23540" windowHeight="15120" tabRatio="758" firstSheet="1" activeTab="6" xr2:uid="{00000000-000D-0000-FFFF-FFFF00000000}"/>
  </bookViews>
  <sheets>
    <sheet name="Overview" sheetId="4" r:id="rId1"/>
    <sheet name="Lath" sheetId="7" r:id="rId2"/>
    <sheet name="Endlock" sheetId="16" r:id="rId3"/>
    <sheet name="Bottom lath" sheetId="9" r:id="rId4"/>
    <sheet name="Guides" sheetId="12" r:id="rId5"/>
    <sheet name="Axles" sheetId="6" r:id="rId6"/>
    <sheet name="Motors" sheetId="5" r:id="rId7"/>
    <sheet name="Chaindrive" sheetId="11" r:id="rId8"/>
    <sheet name="Chain" sheetId="15" r:id="rId9"/>
    <sheet name="Bearings" sheetId="10" r:id="rId10"/>
    <sheet name="SafetyB" sheetId="8" r:id="rId11"/>
    <sheet name="Endplate" sheetId="13" r:id="rId12"/>
    <sheet name="Wicket doors" sheetId="14" r:id="rId13"/>
  </sheets>
  <definedNames>
    <definedName name="_xlnm._FilterDatabase" localSheetId="6" hidden="1">Motors!$A$1:$P$1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1" l="1"/>
  <c r="I34" i="11"/>
  <c r="I35" i="11"/>
  <c r="I36" i="11"/>
  <c r="I37" i="11"/>
  <c r="I32" i="11"/>
  <c r="G33" i="11"/>
  <c r="G34" i="11"/>
  <c r="G35" i="11"/>
  <c r="G36" i="11"/>
  <c r="G37" i="11"/>
  <c r="D37" i="11"/>
  <c r="D33" i="11"/>
  <c r="D34" i="11"/>
  <c r="D35" i="11"/>
  <c r="D36" i="11"/>
  <c r="G31" i="11"/>
  <c r="D32" i="11"/>
  <c r="G32" i="11"/>
  <c r="J4" i="15"/>
  <c r="J5" i="15"/>
  <c r="J6" i="15"/>
  <c r="J7" i="15"/>
  <c r="J8" i="15"/>
  <c r="J9" i="15"/>
  <c r="J10" i="15"/>
  <c r="J3" i="15"/>
  <c r="C8" i="12"/>
  <c r="C9" i="12"/>
  <c r="C10" i="12"/>
  <c r="C11" i="12"/>
  <c r="H10" i="15"/>
  <c r="H8" i="15"/>
  <c r="H7" i="15"/>
  <c r="H6" i="15"/>
  <c r="H5" i="15"/>
  <c r="H4" i="15"/>
  <c r="H3" i="15"/>
  <c r="F21" i="13" l="1"/>
  <c r="F20" i="13"/>
  <c r="F4" i="6"/>
  <c r="F3" i="6"/>
  <c r="F2" i="6"/>
  <c r="C87" i="5"/>
  <c r="C88" i="5"/>
  <c r="C89" i="5"/>
  <c r="C90" i="5"/>
  <c r="C68" i="5"/>
  <c r="C69" i="5"/>
  <c r="C77" i="5"/>
  <c r="C75" i="5"/>
  <c r="C76" i="5"/>
  <c r="C74" i="5"/>
  <c r="L7" i="6"/>
  <c r="F7" i="6"/>
  <c r="L6" i="6"/>
  <c r="L8" i="6"/>
  <c r="L9" i="6"/>
  <c r="L10" i="6"/>
  <c r="L11" i="6"/>
  <c r="L12" i="6"/>
  <c r="L13" i="6"/>
  <c r="L14" i="6"/>
  <c r="L15" i="6"/>
  <c r="L16" i="6"/>
  <c r="L17" i="6"/>
  <c r="L5" i="6"/>
  <c r="D4" i="12"/>
  <c r="D5" i="12"/>
  <c r="D6" i="12"/>
  <c r="D3" i="12"/>
  <c r="C4" i="12"/>
  <c r="C5" i="12"/>
  <c r="C6" i="12"/>
  <c r="C3" i="12"/>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4" i="5" l="1"/>
  <c r="C81" i="5"/>
  <c r="C82" i="5"/>
  <c r="C83" i="5"/>
  <c r="D9" i="10"/>
  <c r="D8" i="10"/>
  <c r="D7" i="10"/>
  <c r="D6" i="10"/>
  <c r="F13" i="6"/>
  <c r="C80" i="5"/>
  <c r="D44" i="11"/>
  <c r="I44" i="11" s="1"/>
  <c r="D43" i="11"/>
  <c r="G43" i="11" s="1"/>
  <c r="D42" i="11"/>
  <c r="G42" i="11" s="1"/>
  <c r="D41" i="11"/>
  <c r="I41" i="11" s="1"/>
  <c r="D40" i="11"/>
  <c r="G40" i="11" s="1"/>
  <c r="D39" i="11"/>
  <c r="G39" i="11" s="1"/>
  <c r="D66" i="5" s="1"/>
  <c r="D23" i="11"/>
  <c r="G23" i="11" s="1"/>
  <c r="D60" i="5" s="1"/>
  <c r="C61" i="5" s="1"/>
  <c r="D22" i="11"/>
  <c r="G22" i="11" s="1"/>
  <c r="D61" i="5" s="1"/>
  <c r="C62" i="5" s="1"/>
  <c r="D21" i="11"/>
  <c r="G21" i="11" s="1"/>
  <c r="D62" i="5" s="1"/>
  <c r="C63" i="5" s="1"/>
  <c r="D20" i="11"/>
  <c r="G20" i="11" s="1"/>
  <c r="D19" i="11"/>
  <c r="G19" i="11" s="1"/>
  <c r="D18" i="11"/>
  <c r="G18" i="11" s="1"/>
  <c r="E59" i="5"/>
  <c r="D9" i="11"/>
  <c r="G9" i="11" s="1"/>
  <c r="D8" i="11"/>
  <c r="G8" i="11" s="1"/>
  <c r="D7" i="11"/>
  <c r="G7" i="11" s="1"/>
  <c r="D6" i="11"/>
  <c r="G6" i="11" s="1"/>
  <c r="D5" i="11"/>
  <c r="G5" i="11" s="1"/>
  <c r="D4" i="11"/>
  <c r="G4" i="11" s="1"/>
  <c r="D30" i="11"/>
  <c r="G30" i="11" s="1"/>
  <c r="D29" i="11"/>
  <c r="G29" i="11" s="1"/>
  <c r="D28" i="11"/>
  <c r="G28" i="11" s="1"/>
  <c r="D63" i="5" s="1"/>
  <c r="C66" i="5" s="1"/>
  <c r="D27" i="11"/>
  <c r="G27" i="11" s="1"/>
  <c r="D26" i="11"/>
  <c r="G26" i="11" s="1"/>
  <c r="D25" i="11"/>
  <c r="G25" i="11" s="1"/>
  <c r="F8" i="6"/>
  <c r="F17" i="6"/>
  <c r="F16" i="6"/>
  <c r="F15" i="6"/>
  <c r="C47" i="5"/>
  <c r="C46" i="5"/>
  <c r="C45" i="5"/>
  <c r="C44" i="5"/>
  <c r="C43" i="5"/>
  <c r="C42" i="5"/>
  <c r="C41" i="5"/>
  <c r="C40" i="5"/>
  <c r="D14" i="11"/>
  <c r="G14" i="11" s="1"/>
  <c r="D15" i="11"/>
  <c r="G15" i="11" s="1"/>
  <c r="D16" i="11"/>
  <c r="G16" i="11" s="1"/>
  <c r="D12" i="11"/>
  <c r="I12" i="11" s="1"/>
  <c r="D13" i="11"/>
  <c r="I13" i="11" s="1"/>
  <c r="D11" i="11"/>
  <c r="I11" i="11" s="1"/>
  <c r="F14" i="6"/>
  <c r="D4" i="10"/>
  <c r="D3" i="10"/>
  <c r="F12" i="6"/>
  <c r="C71" i="5"/>
  <c r="C72" i="5"/>
  <c r="C73" i="5"/>
  <c r="C78" i="5"/>
  <c r="C79" i="5"/>
  <c r="C70" i="5"/>
  <c r="F11" i="6"/>
  <c r="I22" i="11" l="1"/>
  <c r="E61" i="5" s="1"/>
  <c r="I23" i="11"/>
  <c r="E60" i="5" s="1"/>
  <c r="I29" i="11"/>
  <c r="I43" i="11"/>
  <c r="I28" i="11"/>
  <c r="E63" i="5" s="1"/>
  <c r="I21" i="11"/>
  <c r="E62" i="5" s="1"/>
  <c r="I20" i="11"/>
  <c r="I19" i="11"/>
  <c r="I25" i="11"/>
  <c r="I27" i="11"/>
  <c r="I30" i="11"/>
  <c r="I18" i="11"/>
  <c r="I26" i="11"/>
  <c r="I39" i="11"/>
  <c r="E66" i="5" s="1"/>
  <c r="I40" i="11"/>
  <c r="G41" i="11"/>
  <c r="I42" i="11"/>
  <c r="G44" i="11"/>
  <c r="G13" i="11"/>
  <c r="I14" i="11"/>
  <c r="I16" i="11"/>
  <c r="I15" i="11"/>
  <c r="G12" i="11"/>
  <c r="G11" i="11"/>
  <c r="I8" i="11"/>
  <c r="I6" i="11"/>
  <c r="I4" i="11"/>
  <c r="I9" i="11"/>
  <c r="I7" i="11"/>
  <c r="I5"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J1" authorId="0" shapeId="0" xr:uid="{B4A9A93F-A582-4CD4-93A9-668BE5D144DA}">
      <text>
        <r>
          <rPr>
            <b/>
            <sz val="9"/>
            <color indexed="81"/>
            <rFont val="Tahoma"/>
            <family val="2"/>
          </rPr>
          <t>robert hyrons:</t>
        </r>
        <r>
          <rPr>
            <sz val="9"/>
            <color indexed="81"/>
            <rFont val="Tahoma"/>
            <family val="2"/>
          </rPr>
          <t xml:space="preserve">
in mm4</t>
        </r>
      </text>
    </comment>
    <comment ref="K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C1" authorId="0" shapeId="0" xr:uid="{E228288C-211F-475A-BEA2-831A05E3FED9}">
      <text>
        <r>
          <rPr>
            <b/>
            <sz val="9"/>
            <color indexed="81"/>
            <rFont val="Tahoma"/>
            <charset val="1"/>
          </rPr>
          <t>Rob Hyrons:</t>
        </r>
        <r>
          <rPr>
            <sz val="9"/>
            <color indexed="81"/>
            <rFont val="Tahoma"/>
            <charset val="1"/>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H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I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2"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<sst xmlns="http://schemas.openxmlformats.org/spreadsheetml/2006/main" count="953" uniqueCount="349">
  <si>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</si>
  <si>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</si>
  <si>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</si>
  <si>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</si>
  <si>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</si>
  <si>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</si>
  <si>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</si>
  <si>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</si>
  <si>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</si>
  <si>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</si>
  <si>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</si>
  <si>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</si>
  <si>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</si>
  <si>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</si>
  <si>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</si>
  <si>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</si>
  <si>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</si>
  <si>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</si>
  <si>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</si>
  <si>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</si>
  <si>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</si>
  <si>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</si>
  <si>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</si>
  <si>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</si>
  <si>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</si>
  <si>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</si>
  <si>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</si>
  <si>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</si>
  <si>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</si>
  <si>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</si>
  <si>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</si>
  <si>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</si>
  <si>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</si>
  <si>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</si>
  <si>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</si>
  <si>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</si>
  <si>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</si>
  <si>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</si>
  <si>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</si>
  <si>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</si>
  <si>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</si>
  <si>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</si>
  <si>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</si>
  <si>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</si>
  <si>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</si>
  <si>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</si>
  <si>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</si>
  <si>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</si>
  <si>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</si>
  <si>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</si>
  <si>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</si>
  <si>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</si>
  <si>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</si>
  <si>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</si>
  <si>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</si>
  <si>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</si>
  <si>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</si>
  <si>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</si>
  <si>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</si>
  <si>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</si>
  <si>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</si>
  <si>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</si>
  <si>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</si>
  <si>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</si>
  <si>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</si>
  <si>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</si>
  <si>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</si>
  <si>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</si>
  <si>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</si>
  <si>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</si>
  <si>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</si>
  <si>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</si>
  <si>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</si>
  <si>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</si>
  <si>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</si>
  <si>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</si>
  <si>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</si>
  <si>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</si>
  <si>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</si>
  <si>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</si>
  <si>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</si>
  <si>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</si>
  <si>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</si>
  <si>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WM95 Rail with wireless-rubber 2.1kg/m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</si>
  <si>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</si>
  <si>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</si>
  <si>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</si>
  <si>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</si>
  <si>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</si>
  <si>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</si>
  <si>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</si>
  <si>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</si>
  <si>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</si>
  <si>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</si>
  <si>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</si>
  <si>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</si>
  <si>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</si>
  <si>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</si>
  <si>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</si>
  <si>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</si>
  <si>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</si>
  <si>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</si>
  <si>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</si>
  <si>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</si>
  <si>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</si>
  <si>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</si>
  <si>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</si>
  <si>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</si>
  <si>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</si>
  <si>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</si>
  <si>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</si>
  <si>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</si>
  <si>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</si>
  <si>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</si>
  <si>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</si>
  <si>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</si>
  <si>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</si>
  <si>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</si>
  <si>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</si>
  <si>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</si>
  <si>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</si>
  <si>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Ranger140 3ph</t>
  </si>
  <si>
    <t>Ranger220 3ph</t>
  </si>
  <si>
    <t>Ranger 90 1:3.8 - 3ph</t>
  </si>
  <si>
    <t>Ranger 90 1:3 - 3ph</t>
  </si>
  <si>
    <t>Ranger 90 1:3 - 1ph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</si>
  <si>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</si>
  <si>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</si>
  <si>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</si>
  <si>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</si>
  <si>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</si>
  <si>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</si>
  <si>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</si>
  <si>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</si>
  <si>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</si>
  <si>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</si>
  <si>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</si>
  <si>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</si>
  <si>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</si>
  <si>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</si>
  <si>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</si>
  <si>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</si>
  <si>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</si>
  <si>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</si>
  <si>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</si>
  <si>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</si>
  <si>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</si>
  <si>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</si>
  <si>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</si>
  <si>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</si>
  <si>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</si>
  <si>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</si>
  <si>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</si>
  <si>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</si>
  <si>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</si>
  <si>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</si>
  <si>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</si>
  <si>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</si>
  <si>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</si>
  <si>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</si>
  <si>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</si>
  <si>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</si>
  <si>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</si>
  <si>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</si>
  <si>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</si>
  <si>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</si>
  <si>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</si>
  <si>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</si>
  <si>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</si>
  <si>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</si>
  <si>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</si>
  <si>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</si>
  <si>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</si>
  <si>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</si>
  <si>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</si>
  <si>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</si>
  <si>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</si>
  <si>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Ranger140 1:4.75 3ph</t>
  </si>
  <si>
    <t xml:space="preserve">Ranger220 1:4 3ph </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</si>
  <si>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</si>
  <si>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</si>
  <si>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</si>
  <si>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</si>
  <si>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</si>
  <si>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</si>
  <si>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</si>
  <si>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</si>
  <si>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</si>
  <si>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</si>
  <si>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</si>
  <si>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</si>
  <si>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</si>
  <si>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</si>
  <si>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</si>
  <si>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</si>
  <si>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</si>
  <si>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</si>
  <si>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</si>
  <si>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</si>
  <si>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</si>
  <si>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</si>
  <si>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</si>
  <si>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77t with tripel chamber rubber</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</si>
  <si>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</si>
  <si>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</si>
  <si>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</si>
  <si>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</si>
  <si>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</si>
  <si>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</si>
  <si>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</si>
  <si>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</si>
  <si>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95mm  WM95 13.3kg.sqm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</si>
  <si>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</si>
  <si>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</si>
  <si>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</si>
  <si>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</si>
  <si>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</si>
  <si>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</si>
  <si>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</si>
  <si>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</si>
  <si>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</si>
  <si>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</si>
  <si>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</si>
  <si>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</si>
  <si>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</si>
  <si>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Curtain cutback</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</si>
  <si>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</si>
  <si>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</si>
  <si>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</si>
  <si>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</si>
  <si>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</si>
  <si>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</si>
  <si>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</si>
  <si>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</si>
  <si>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</si>
  <si>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</si>
  <si>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</si>
  <si>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</si>
  <si>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</si>
  <si>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</si>
  <si>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</si>
  <si>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</si>
  <si>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</si>
  <si>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</si>
  <si>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</si>
  <si>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</si>
  <si>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</si>
  <si>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</si>
  <si>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</si>
  <si>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</si>
  <si>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</si>
  <si>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</si>
  <si>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</si>
  <si>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</si>
  <si>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</si>
  <si>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</si>
  <si>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</si>
  <si>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</si>
  <si>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</si>
  <si>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</si>
  <si>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t>
  </si>
  <si>
    <t>Ranger150 3ph</t>
  </si>
  <si>
    <t>Ranger 150</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</si>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</sst>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2"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4" fillId="0" borderId="0"/>
  </cellStyleXfs>
  <cellXfs count="88">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2"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165" fontId="6" fillId="0" borderId="0" xfId="0" applyNumberFormat="1"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1" fontId="0" fillId="9" borderId="0" xfId="0" applyNumberFormat="1" applyFill="1"/>
    <xf numFmtId="2" fontId="0" fillId="9" borderId="0" xfId="0" applyNumberFormat="1" applyFill="1"/>
    <xf numFmtId="0" fontId="0" fillId="9" borderId="0" xfId="0" applyFill="1" applyAlignment="1">
      <alignment horizontal="center"/>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11</xdr:col>
      <xdr:colOff>69953</xdr:colOff>
      <xdr:row>1</xdr:row>
      <xdr:rowOff>0</xdr:rowOff>
    </xdr:from>
    <xdr:to>
      <xdr:col>11</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11</xdr:col>
      <xdr:colOff>95250</xdr:colOff>
      <xdr:row>3</xdr:row>
      <xdr:rowOff>44450</xdr:rowOff>
    </xdr:from>
    <xdr:to>
      <xdr:col>11</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11</xdr:col>
      <xdr:colOff>82550</xdr:colOff>
      <xdr:row>5</xdr:row>
      <xdr:rowOff>31750</xdr:rowOff>
    </xdr:from>
    <xdr:to>
      <xdr:col>11</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11</xdr:col>
      <xdr:colOff>153306</xdr:colOff>
      <xdr:row>22</xdr:row>
      <xdr:rowOff>1815</xdr:rowOff>
    </xdr:from>
    <xdr:to>
      <xdr:col>11</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11</xdr:col>
      <xdr:colOff>88900</xdr:colOff>
      <xdr:row>24</xdr:row>
      <xdr:rowOff>19050</xdr:rowOff>
    </xdr:from>
    <xdr:to>
      <xdr:col>11</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11</xdr:col>
      <xdr:colOff>146050</xdr:colOff>
      <xdr:row>23</xdr:row>
      <xdr:rowOff>6351</xdr:rowOff>
    </xdr:from>
    <xdr:to>
      <xdr:col>11</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11</xdr:col>
      <xdr:colOff>141765</xdr:colOff>
      <xdr:row>26</xdr:row>
      <xdr:rowOff>12701</xdr:rowOff>
    </xdr:from>
    <xdr:to>
      <xdr:col>11</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11</xdr:col>
      <xdr:colOff>55307</xdr:colOff>
      <xdr:row>15</xdr:row>
      <xdr:rowOff>66571</xdr:rowOff>
    </xdr:from>
    <xdr:to>
      <xdr:col>11</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11</xdr:col>
      <xdr:colOff>45884</xdr:colOff>
      <xdr:row>16</xdr:row>
      <xdr:rowOff>51004</xdr:rowOff>
    </xdr:from>
    <xdr:to>
      <xdr:col>11</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11</xdr:col>
      <xdr:colOff>44655</xdr:colOff>
      <xdr:row>17</xdr:row>
      <xdr:rowOff>62066</xdr:rowOff>
    </xdr:from>
    <xdr:to>
      <xdr:col>11</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11</xdr:col>
      <xdr:colOff>45474</xdr:colOff>
      <xdr:row>18</xdr:row>
      <xdr:rowOff>54692</xdr:rowOff>
    </xdr:from>
    <xdr:to>
      <xdr:col>11</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11</xdr:col>
      <xdr:colOff>71892</xdr:colOff>
      <xdr:row>8</xdr:row>
      <xdr:rowOff>29723</xdr:rowOff>
    </xdr:from>
    <xdr:to>
      <xdr:col>11</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11</xdr:col>
      <xdr:colOff>74054</xdr:colOff>
      <xdr:row>10</xdr:row>
      <xdr:rowOff>31885</xdr:rowOff>
    </xdr:from>
    <xdr:to>
      <xdr:col>11</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11</xdr:col>
      <xdr:colOff>78918</xdr:colOff>
      <xdr:row>12</xdr:row>
      <xdr:rowOff>34047</xdr:rowOff>
    </xdr:from>
    <xdr:to>
      <xdr:col>11</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11</xdr:col>
      <xdr:colOff>84720</xdr:colOff>
      <xdr:row>20</xdr:row>
      <xdr:rowOff>43233</xdr:rowOff>
    </xdr:from>
    <xdr:to>
      <xdr:col>11</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11</xdr:col>
      <xdr:colOff>82551</xdr:colOff>
      <xdr:row>2</xdr:row>
      <xdr:rowOff>25401</xdr:rowOff>
    </xdr:from>
    <xdr:to>
      <xdr:col>11</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11</xdr:col>
      <xdr:colOff>120650</xdr:colOff>
      <xdr:row>4</xdr:row>
      <xdr:rowOff>38100</xdr:rowOff>
    </xdr:from>
    <xdr:to>
      <xdr:col>11</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11</xdr:col>
      <xdr:colOff>95250</xdr:colOff>
      <xdr:row>6</xdr:row>
      <xdr:rowOff>25400</xdr:rowOff>
    </xdr:from>
    <xdr:to>
      <xdr:col>11</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11</xdr:col>
      <xdr:colOff>86448</xdr:colOff>
      <xdr:row>9</xdr:row>
      <xdr:rowOff>38100</xdr:rowOff>
    </xdr:from>
    <xdr:to>
      <xdr:col>11</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11</xdr:col>
      <xdr:colOff>92798</xdr:colOff>
      <xdr:row>11</xdr:row>
      <xdr:rowOff>44450</xdr:rowOff>
    </xdr:from>
    <xdr:to>
      <xdr:col>11</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11</xdr:col>
      <xdr:colOff>99148</xdr:colOff>
      <xdr:row>13</xdr:row>
      <xdr:rowOff>50800</xdr:rowOff>
    </xdr:from>
    <xdr:to>
      <xdr:col>11</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11</xdr:col>
      <xdr:colOff>83039</xdr:colOff>
      <xdr:row>39</xdr:row>
      <xdr:rowOff>24424</xdr:rowOff>
    </xdr:from>
    <xdr:to>
      <xdr:col>11</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11</xdr:col>
      <xdr:colOff>185987</xdr:colOff>
      <xdr:row>37</xdr:row>
      <xdr:rowOff>50800</xdr:rowOff>
    </xdr:from>
    <xdr:to>
      <xdr:col>11</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11</xdr:col>
      <xdr:colOff>107950</xdr:colOff>
      <xdr:row>34</xdr:row>
      <xdr:rowOff>25924</xdr:rowOff>
    </xdr:from>
    <xdr:to>
      <xdr:col>11</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11</xdr:col>
      <xdr:colOff>95250</xdr:colOff>
      <xdr:row>35</xdr:row>
      <xdr:rowOff>32274</xdr:rowOff>
    </xdr:from>
    <xdr:to>
      <xdr:col>11</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11</xdr:col>
      <xdr:colOff>95250</xdr:colOff>
      <xdr:row>36</xdr:row>
      <xdr:rowOff>38624</xdr:rowOff>
    </xdr:from>
    <xdr:to>
      <xdr:col>11</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11</xdr:col>
      <xdr:colOff>104865</xdr:colOff>
      <xdr:row>33</xdr:row>
      <xdr:rowOff>50800</xdr:rowOff>
    </xdr:from>
    <xdr:to>
      <xdr:col>11</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11</xdr:col>
      <xdr:colOff>30719</xdr:colOff>
      <xdr:row>32</xdr:row>
      <xdr:rowOff>44450</xdr:rowOff>
    </xdr:from>
    <xdr:to>
      <xdr:col>11</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11</xdr:col>
      <xdr:colOff>38100</xdr:colOff>
      <xdr:row>31</xdr:row>
      <xdr:rowOff>50800</xdr:rowOff>
    </xdr:from>
    <xdr:to>
      <xdr:col>11</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11</xdr:col>
      <xdr:colOff>60714</xdr:colOff>
      <xdr:row>30</xdr:row>
      <xdr:rowOff>88900</xdr:rowOff>
    </xdr:from>
    <xdr:to>
      <xdr:col>11</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11</xdr:col>
      <xdr:colOff>51802</xdr:colOff>
      <xdr:row>29</xdr:row>
      <xdr:rowOff>57150</xdr:rowOff>
    </xdr:from>
    <xdr:to>
      <xdr:col>11</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11</xdr:col>
      <xdr:colOff>133351</xdr:colOff>
      <xdr:row>28</xdr:row>
      <xdr:rowOff>19050</xdr:rowOff>
    </xdr:from>
    <xdr:to>
      <xdr:col>11</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133</v>
      </c>
    </row>
    <row r="4" spans="2:2" x14ac:dyDescent="0.35">
      <c r="B4" t="s">
        <v>134</v>
      </c>
    </row>
    <row r="7" spans="2:2" x14ac:dyDescent="0.35">
      <c r="B7" s="39" t="s">
        <v>344</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169</v>
      </c>
      <c r="B3" t="s">
        <v>74</v>
      </c>
      <c r="C3">
        <v>5900</v>
      </c>
      <c r="D3" s="25">
        <f>C3*0.1019716213</f>
        <v>601.63256566999996</v>
      </c>
      <c r="E3" t="s">
        <v>43</v>
      </c>
    </row>
    <row r="4" spans="1:5" x14ac:dyDescent="0.35">
      <c r="A4" t="s">
        <v>170</v>
      </c>
      <c r="B4" t="s">
        <v>78</v>
      </c>
      <c r="C4">
        <v>10800</v>
      </c>
      <c r="D4" s="25">
        <f t="shared" ref="D4" si="0">C4*0.1019716213</f>
        <v>1101.29351004</v>
      </c>
      <c r="E4" t="s">
        <v>43</v>
      </c>
    </row>
    <row r="5" spans="1:5" x14ac:dyDescent="0.35">
      <c r="D5" s="25"/>
    </row>
    <row r="6" spans="1:5" x14ac:dyDescent="0.35">
      <c r="A6" t="s">
        <v>169</v>
      </c>
      <c r="B6" t="s">
        <v>74</v>
      </c>
      <c r="C6">
        <v>11250</v>
      </c>
      <c r="D6" s="25">
        <f>C6*0.1019716213</f>
        <v>1147.1807396249999</v>
      </c>
      <c r="E6" t="s">
        <v>97</v>
      </c>
    </row>
    <row r="7" spans="1:5" x14ac:dyDescent="0.35">
      <c r="A7" t="s">
        <v>170</v>
      </c>
      <c r="B7" t="s">
        <v>78</v>
      </c>
      <c r="C7">
        <v>18100</v>
      </c>
      <c r="D7" s="25">
        <f t="shared" ref="D7:D9" si="1">C7*0.1019716213</f>
        <v>1845.6863455299999</v>
      </c>
      <c r="E7" t="s">
        <v>97</v>
      </c>
    </row>
    <row r="8" spans="1:5" x14ac:dyDescent="0.35">
      <c r="A8" t="s">
        <v>171</v>
      </c>
      <c r="B8" t="s">
        <v>79</v>
      </c>
      <c r="C8">
        <v>29200</v>
      </c>
      <c r="D8" s="25">
        <f t="shared" si="1"/>
        <v>2977.5713419599997</v>
      </c>
      <c r="E8" t="s">
        <v>97</v>
      </c>
    </row>
    <row r="9" spans="1:5" x14ac:dyDescent="0.35">
      <c r="A9" t="s">
        <v>172</v>
      </c>
      <c r="B9" t="s">
        <v>173</v>
      </c>
      <c r="C9">
        <v>32800</v>
      </c>
      <c r="D9" s="25">
        <f t="shared" si="1"/>
        <v>3344.6691786399997</v>
      </c>
      <c r="E9" t="s">
        <v>97</v>
      </c>
    </row>
  </sheetData>
  <phoneticPr fontId="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4" t="s">
        <v>0</v>
      </c>
      <c r="B1" s="54" t="s">
        <v>47</v>
      </c>
      <c r="C1" s="54" t="s">
        <v>48</v>
      </c>
      <c r="D1" s="54" t="s">
        <v>49</v>
      </c>
      <c r="E1" s="54" t="s">
        <v>50</v>
      </c>
      <c r="F1" s="55" t="s">
        <v>72</v>
      </c>
      <c r="G1" s="56" t="s">
        <v>96</v>
      </c>
      <c r="H1" s="57" t="s">
        <v>220</v>
      </c>
      <c r="I1" s="58" t="s">
        <v>221</v>
      </c>
      <c r="J1" s="7"/>
    </row>
    <row r="2" spans="1:10" ht="40" customHeight="1" x14ac:dyDescent="0.35">
      <c r="A2" t="s">
        <v>67</v>
      </c>
      <c r="B2" s="9">
        <v>95</v>
      </c>
      <c r="C2" s="9">
        <v>545</v>
      </c>
      <c r="D2" s="6">
        <v>22</v>
      </c>
      <c r="E2" s="9" t="s">
        <v>69</v>
      </c>
      <c r="G2" s="9" t="s">
        <v>214</v>
      </c>
      <c r="H2">
        <v>10</v>
      </c>
    </row>
    <row r="3" spans="1:10" ht="40" customHeight="1" x14ac:dyDescent="0.35">
      <c r="A3" t="s">
        <v>68</v>
      </c>
      <c r="B3" s="9">
        <v>147</v>
      </c>
      <c r="C3" s="9">
        <v>812</v>
      </c>
      <c r="D3" s="6">
        <v>22</v>
      </c>
      <c r="E3" s="9" t="s">
        <v>69</v>
      </c>
      <c r="G3" s="9" t="s">
        <v>214</v>
      </c>
      <c r="H3">
        <v>10</v>
      </c>
    </row>
    <row r="4" spans="1:10" ht="40" customHeight="1" x14ac:dyDescent="0.35">
      <c r="A4" t="s">
        <v>198</v>
      </c>
      <c r="B4" s="9">
        <v>332</v>
      </c>
      <c r="C4" s="9">
        <v>796</v>
      </c>
      <c r="D4" s="6">
        <v>22</v>
      </c>
      <c r="E4" s="9" t="s">
        <v>69</v>
      </c>
      <c r="F4" s="9">
        <v>480</v>
      </c>
      <c r="G4" s="9">
        <v>30</v>
      </c>
      <c r="H4">
        <v>10</v>
      </c>
    </row>
    <row r="5" spans="1:10" ht="40" customHeight="1" x14ac:dyDescent="0.35">
      <c r="A5" t="s">
        <v>199</v>
      </c>
      <c r="B5" s="9">
        <v>552</v>
      </c>
      <c r="C5" s="9">
        <v>1253</v>
      </c>
      <c r="D5" s="6">
        <v>22</v>
      </c>
      <c r="E5" s="9" t="s">
        <v>69</v>
      </c>
      <c r="G5" s="9">
        <v>40</v>
      </c>
      <c r="H5">
        <v>10</v>
      </c>
    </row>
    <row r="6" spans="1:10" ht="40" customHeight="1" x14ac:dyDescent="0.35">
      <c r="A6" t="s">
        <v>200</v>
      </c>
      <c r="B6" s="9">
        <v>599</v>
      </c>
      <c r="C6" s="9">
        <v>3081</v>
      </c>
      <c r="D6" s="6">
        <v>20</v>
      </c>
      <c r="E6" s="9" t="s">
        <v>69</v>
      </c>
      <c r="G6" s="9">
        <v>40</v>
      </c>
      <c r="H6">
        <v>10</v>
      </c>
    </row>
    <row r="7" spans="1:10" ht="40" customHeight="1" x14ac:dyDescent="0.35">
      <c r="A7" t="s">
        <v>201</v>
      </c>
      <c r="B7" s="9">
        <v>1063</v>
      </c>
      <c r="C7" s="9">
        <v>4092</v>
      </c>
      <c r="D7" s="6">
        <v>18</v>
      </c>
      <c r="E7" s="9" t="s">
        <v>69</v>
      </c>
      <c r="G7" s="9">
        <v>50</v>
      </c>
      <c r="H7">
        <v>10</v>
      </c>
    </row>
    <row r="8" spans="1:10" ht="40" customHeight="1" x14ac:dyDescent="0.35">
      <c r="A8" s="17" t="s">
        <v>212</v>
      </c>
      <c r="B8" s="9">
        <v>1943</v>
      </c>
      <c r="C8" s="9">
        <v>10336</v>
      </c>
      <c r="D8" s="9">
        <v>12</v>
      </c>
      <c r="E8" s="9" t="s">
        <v>69</v>
      </c>
      <c r="G8" s="9">
        <v>65</v>
      </c>
      <c r="H8">
        <v>10</v>
      </c>
    </row>
    <row r="9" spans="1:10" ht="40" customHeight="1" x14ac:dyDescent="0.35">
      <c r="A9" s="17" t="s">
        <v>213</v>
      </c>
      <c r="B9" s="9">
        <v>3503</v>
      </c>
      <c r="C9" s="9">
        <v>14014</v>
      </c>
      <c r="D9" s="9">
        <v>10</v>
      </c>
      <c r="E9" s="9" t="s">
        <v>69</v>
      </c>
      <c r="G9" s="9">
        <v>80</v>
      </c>
      <c r="H9">
        <v>10</v>
      </c>
    </row>
    <row r="10" spans="1:10" ht="40" customHeight="1" x14ac:dyDescent="0.35">
      <c r="A10" s="17" t="s">
        <v>44</v>
      </c>
      <c r="B10" s="9">
        <v>130</v>
      </c>
      <c r="C10" s="9">
        <v>276</v>
      </c>
      <c r="D10" s="9">
        <v>22</v>
      </c>
      <c r="E10" s="9" t="s">
        <v>43</v>
      </c>
      <c r="G10" s="9" t="s">
        <v>214</v>
      </c>
      <c r="H10">
        <v>10</v>
      </c>
    </row>
    <row r="11" spans="1:10" ht="40" customHeight="1" x14ac:dyDescent="0.35">
      <c r="A11" s="17" t="s">
        <v>45</v>
      </c>
      <c r="B11" s="9">
        <v>145</v>
      </c>
      <c r="C11" s="9">
        <v>365</v>
      </c>
      <c r="D11" s="9">
        <v>22</v>
      </c>
      <c r="E11" s="9" t="s">
        <v>43</v>
      </c>
      <c r="F11" s="9">
        <v>200</v>
      </c>
      <c r="G11" s="9" t="s">
        <v>214</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214</v>
      </c>
      <c r="H16">
        <v>10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D16" sqref="D16:D21"/>
    </sheetView>
  </sheetViews>
  <sheetFormatPr defaultRowHeight="14.5" x14ac:dyDescent="0.35"/>
  <cols>
    <col min="1" max="1" width="13.54296875" style="40"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40" t="s">
        <v>0</v>
      </c>
      <c r="B1" s="6" t="s">
        <v>135</v>
      </c>
      <c r="C1" s="6" t="s">
        <v>138</v>
      </c>
      <c r="D1" s="6" t="s">
        <v>136</v>
      </c>
      <c r="E1" s="6" t="s">
        <v>143</v>
      </c>
      <c r="F1" s="6" t="s">
        <v>222</v>
      </c>
      <c r="G1" s="6" t="s">
        <v>145</v>
      </c>
    </row>
    <row r="2" spans="1:7" x14ac:dyDescent="0.35">
      <c r="B2" s="6"/>
      <c r="C2" s="6"/>
      <c r="D2" s="6"/>
      <c r="E2" s="6"/>
      <c r="F2" s="6"/>
      <c r="G2" s="6"/>
    </row>
    <row r="3" spans="1:7" x14ac:dyDescent="0.35">
      <c r="A3" s="40" t="s">
        <v>140</v>
      </c>
      <c r="B3" s="6">
        <v>300</v>
      </c>
      <c r="C3" s="6">
        <v>500</v>
      </c>
      <c r="D3" s="6" t="s">
        <v>139</v>
      </c>
      <c r="E3" s="6">
        <v>3</v>
      </c>
      <c r="F3" s="6">
        <f>B3-50</f>
        <v>250</v>
      </c>
      <c r="G3" s="6"/>
    </row>
    <row r="4" spans="1:7" x14ac:dyDescent="0.35">
      <c r="A4" s="40" t="s">
        <v>137</v>
      </c>
      <c r="B4" s="6">
        <v>350</v>
      </c>
      <c r="C4" s="6">
        <v>450</v>
      </c>
      <c r="D4" s="6" t="s">
        <v>139</v>
      </c>
      <c r="E4" s="6">
        <v>3</v>
      </c>
      <c r="F4" s="6">
        <f t="shared" ref="F4:F21" si="0">B4-50</f>
        <v>300</v>
      </c>
      <c r="G4" s="6"/>
    </row>
    <row r="5" spans="1:7" x14ac:dyDescent="0.35">
      <c r="A5" s="40" t="s">
        <v>141</v>
      </c>
      <c r="B5" s="6">
        <v>400</v>
      </c>
      <c r="C5" s="6">
        <v>550</v>
      </c>
      <c r="D5" s="6" t="s">
        <v>139</v>
      </c>
      <c r="E5" s="6">
        <v>4</v>
      </c>
      <c r="F5" s="6">
        <f t="shared" si="0"/>
        <v>350</v>
      </c>
      <c r="G5" s="6"/>
    </row>
    <row r="6" spans="1:7" x14ac:dyDescent="0.35">
      <c r="A6" s="40" t="s">
        <v>142</v>
      </c>
      <c r="B6" s="6">
        <v>450</v>
      </c>
      <c r="C6" s="6">
        <v>550</v>
      </c>
      <c r="D6" s="6" t="s">
        <v>139</v>
      </c>
      <c r="E6" s="6">
        <v>4</v>
      </c>
      <c r="F6" s="6">
        <f t="shared" si="0"/>
        <v>400</v>
      </c>
      <c r="G6" s="6"/>
    </row>
    <row r="7" spans="1:7" x14ac:dyDescent="0.35">
      <c r="B7" s="6"/>
      <c r="C7" s="6"/>
      <c r="D7" s="6"/>
      <c r="E7" s="6"/>
      <c r="F7" s="6"/>
      <c r="G7" s="6"/>
    </row>
    <row r="8" spans="1:7" x14ac:dyDescent="0.35">
      <c r="A8" s="40" t="s">
        <v>151</v>
      </c>
      <c r="B8" s="6">
        <v>300</v>
      </c>
      <c r="C8" s="6">
        <v>700</v>
      </c>
      <c r="D8" s="6" t="s">
        <v>139</v>
      </c>
      <c r="E8" s="6">
        <v>6</v>
      </c>
      <c r="F8" s="6">
        <f t="shared" si="0"/>
        <v>250</v>
      </c>
      <c r="G8" s="6"/>
    </row>
    <row r="9" spans="1:7" x14ac:dyDescent="0.35">
      <c r="A9" s="40" t="s">
        <v>144</v>
      </c>
      <c r="B9" s="6">
        <v>350</v>
      </c>
      <c r="C9" s="6">
        <v>650</v>
      </c>
      <c r="D9" s="6" t="s">
        <v>139</v>
      </c>
      <c r="E9" s="6">
        <v>6</v>
      </c>
      <c r="F9" s="6">
        <f t="shared" si="0"/>
        <v>300</v>
      </c>
      <c r="G9" s="6"/>
    </row>
    <row r="10" spans="1:7" x14ac:dyDescent="0.35">
      <c r="A10" s="40" t="s">
        <v>146</v>
      </c>
      <c r="B10" s="6">
        <v>400</v>
      </c>
      <c r="C10" s="6">
        <v>1200</v>
      </c>
      <c r="D10" s="6" t="s">
        <v>139</v>
      </c>
      <c r="E10" s="6">
        <v>8</v>
      </c>
      <c r="F10" s="6">
        <f t="shared" si="0"/>
        <v>350</v>
      </c>
      <c r="G10" s="6"/>
    </row>
    <row r="11" spans="1:7" x14ac:dyDescent="0.35">
      <c r="A11" s="40" t="s">
        <v>147</v>
      </c>
      <c r="B11" s="6">
        <v>450</v>
      </c>
      <c r="C11" s="6">
        <v>1100</v>
      </c>
      <c r="D11" s="6" t="s">
        <v>139</v>
      </c>
      <c r="E11" s="6">
        <v>8</v>
      </c>
      <c r="F11" s="6">
        <f t="shared" si="0"/>
        <v>400</v>
      </c>
      <c r="G11" s="6"/>
    </row>
    <row r="12" spans="1:7" x14ac:dyDescent="0.35">
      <c r="A12" s="40" t="s">
        <v>148</v>
      </c>
      <c r="B12" s="6">
        <v>500</v>
      </c>
      <c r="C12" s="6">
        <v>2500</v>
      </c>
      <c r="D12" s="6" t="s">
        <v>139</v>
      </c>
      <c r="E12" s="6">
        <v>10</v>
      </c>
      <c r="F12" s="6">
        <f t="shared" si="0"/>
        <v>450</v>
      </c>
      <c r="G12" s="6"/>
    </row>
    <row r="13" spans="1:7" x14ac:dyDescent="0.35">
      <c r="A13" s="40" t="s">
        <v>149</v>
      </c>
      <c r="B13" s="6">
        <v>550</v>
      </c>
      <c r="C13" s="6">
        <v>2350</v>
      </c>
      <c r="D13" s="6" t="s">
        <v>139</v>
      </c>
      <c r="E13" s="6">
        <v>10</v>
      </c>
      <c r="F13" s="6">
        <f t="shared" si="0"/>
        <v>500</v>
      </c>
      <c r="G13" s="6"/>
    </row>
    <row r="14" spans="1:7" x14ac:dyDescent="0.35">
      <c r="A14" s="71" t="s">
        <v>150</v>
      </c>
      <c r="B14" s="72">
        <v>600</v>
      </c>
      <c r="C14" s="72">
        <v>2200</v>
      </c>
      <c r="D14" s="72" t="s">
        <v>139</v>
      </c>
      <c r="E14" s="72">
        <v>10</v>
      </c>
      <c r="F14" s="72">
        <f t="shared" si="0"/>
        <v>550</v>
      </c>
      <c r="G14" s="6"/>
    </row>
    <row r="15" spans="1:7" x14ac:dyDescent="0.35">
      <c r="F15" s="6"/>
    </row>
    <row r="16" spans="1:7" x14ac:dyDescent="0.35">
      <c r="A16" s="40" t="s">
        <v>273</v>
      </c>
      <c r="B16" s="6">
        <v>135</v>
      </c>
      <c r="C16" s="6">
        <v>50</v>
      </c>
      <c r="D16" s="6" t="s">
        <v>297</v>
      </c>
      <c r="E16" s="6">
        <v>10</v>
      </c>
      <c r="F16" s="6">
        <f t="shared" si="0"/>
        <v>85</v>
      </c>
    </row>
    <row r="17" spans="1:6" x14ac:dyDescent="0.35">
      <c r="A17" s="40" t="s">
        <v>274</v>
      </c>
      <c r="B17" s="6">
        <v>180</v>
      </c>
      <c r="C17" s="6">
        <v>50</v>
      </c>
      <c r="D17" s="6" t="s">
        <v>297</v>
      </c>
      <c r="E17" s="6">
        <v>10</v>
      </c>
      <c r="F17" s="6">
        <f t="shared" si="0"/>
        <v>130</v>
      </c>
    </row>
    <row r="18" spans="1:6" x14ac:dyDescent="0.35">
      <c r="A18" s="40" t="s">
        <v>275</v>
      </c>
      <c r="B18" s="6">
        <v>205</v>
      </c>
      <c r="C18" s="6">
        <v>50</v>
      </c>
      <c r="D18" s="6" t="s">
        <v>297</v>
      </c>
      <c r="E18" s="6">
        <v>10</v>
      </c>
      <c r="F18" s="6">
        <f t="shared" si="0"/>
        <v>155</v>
      </c>
    </row>
    <row r="19" spans="1:6" x14ac:dyDescent="0.35">
      <c r="A19" s="40" t="s">
        <v>276</v>
      </c>
      <c r="B19" s="6">
        <v>250</v>
      </c>
      <c r="C19" s="6">
        <v>50</v>
      </c>
      <c r="D19" s="6" t="s">
        <v>297</v>
      </c>
      <c r="E19" s="6">
        <v>10</v>
      </c>
      <c r="F19" s="6">
        <f t="shared" si="0"/>
        <v>200</v>
      </c>
    </row>
    <row r="20" spans="1:6" x14ac:dyDescent="0.35">
      <c r="A20" s="40" t="s">
        <v>277</v>
      </c>
      <c r="B20" s="6">
        <v>300</v>
      </c>
      <c r="C20" s="6">
        <v>50</v>
      </c>
      <c r="D20" s="6" t="s">
        <v>297</v>
      </c>
      <c r="E20" s="6">
        <v>10</v>
      </c>
      <c r="F20" s="6">
        <f t="shared" si="0"/>
        <v>250</v>
      </c>
    </row>
    <row r="21" spans="1:6" x14ac:dyDescent="0.35">
      <c r="A21" s="40" t="s">
        <v>278</v>
      </c>
      <c r="B21" s="6">
        <v>350</v>
      </c>
      <c r="C21" s="6">
        <v>50</v>
      </c>
      <c r="D21" s="6" t="s">
        <v>297</v>
      </c>
      <c r="E21" s="6">
        <v>10</v>
      </c>
      <c r="F21" s="6">
        <f t="shared" si="0"/>
        <v>300</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174</v>
      </c>
      <c r="C1" t="s">
        <v>129</v>
      </c>
    </row>
    <row r="2" spans="1:3" x14ac:dyDescent="0.35">
      <c r="A2" t="s">
        <v>175</v>
      </c>
      <c r="B2">
        <v>1650</v>
      </c>
      <c r="C2">
        <v>550</v>
      </c>
    </row>
    <row r="3" spans="1:3" x14ac:dyDescent="0.35">
      <c r="A3" t="s">
        <v>176</v>
      </c>
      <c r="B3">
        <v>1875</v>
      </c>
      <c r="C3">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P213"/>
  <sheetViews>
    <sheetView zoomScaleNormal="100" workbookViewId="0">
      <pane ySplit="1" topLeftCell="A2" activePane="bottomLeft" state="frozen"/>
      <selection pane="bottomLeft" activeCell="C5" sqref="C5"/>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9" width="10" style="6" customWidth="1"/>
    <col min="10" max="10" width="14.26953125" style="6" customWidth="1"/>
    <col min="11" max="11" width="12.81640625" style="6" customWidth="1"/>
    <col min="13" max="14" width="8.7265625" style="6"/>
    <col min="15" max="15" width="10.08984375" style="6" customWidth="1"/>
    <col min="16" max="16" width="10.7265625" style="76" customWidth="1"/>
  </cols>
  <sheetData>
    <row r="1" spans="1:16" s="1" customFormat="1" ht="48.5" customHeight="1" x14ac:dyDescent="0.35">
      <c r="A1" s="45" t="s">
        <v>0</v>
      </c>
      <c r="B1" s="45" t="s">
        <v>5</v>
      </c>
      <c r="C1" s="46" t="s">
        <v>34</v>
      </c>
      <c r="D1" s="47" t="s">
        <v>157</v>
      </c>
      <c r="E1" s="47" t="s">
        <v>158</v>
      </c>
      <c r="F1" s="47" t="s">
        <v>6</v>
      </c>
      <c r="G1" s="48" t="s">
        <v>7</v>
      </c>
      <c r="H1" s="52" t="s">
        <v>168</v>
      </c>
      <c r="I1" s="61" t="s">
        <v>282</v>
      </c>
      <c r="J1" s="61" t="s">
        <v>224</v>
      </c>
      <c r="K1" s="62" t="s">
        <v>223</v>
      </c>
      <c r="L1" s="61" t="s">
        <v>215</v>
      </c>
      <c r="M1" s="6" t="s">
        <v>300</v>
      </c>
      <c r="N1" s="6" t="s">
        <v>136</v>
      </c>
      <c r="O1" s="73" t="s">
        <v>314</v>
      </c>
      <c r="P1" s="74" t="s">
        <v>317</v>
      </c>
    </row>
    <row r="2" spans="1:16" ht="40" customHeight="1" x14ac:dyDescent="0.35">
      <c r="A2" s="43" t="s">
        <v>345</v>
      </c>
      <c r="B2" s="5">
        <v>9.3000000000000007</v>
      </c>
      <c r="C2" s="5"/>
      <c r="D2" s="5">
        <v>74</v>
      </c>
      <c r="E2" s="5">
        <v>80</v>
      </c>
      <c r="F2" s="5">
        <v>17</v>
      </c>
      <c r="G2" s="44">
        <v>10</v>
      </c>
      <c r="H2" s="5">
        <v>9000</v>
      </c>
      <c r="I2" s="59">
        <v>0</v>
      </c>
      <c r="J2" s="59">
        <v>338635.97690000001</v>
      </c>
      <c r="K2" s="59">
        <v>190000</v>
      </c>
      <c r="M2" s="6" t="s">
        <v>111</v>
      </c>
      <c r="N2" s="6" t="s">
        <v>139</v>
      </c>
      <c r="O2" s="6" t="s">
        <v>315</v>
      </c>
      <c r="P2" s="75" t="s">
        <v>318</v>
      </c>
    </row>
    <row r="3" spans="1:16" ht="40" customHeight="1" x14ac:dyDescent="0.35">
      <c r="A3" s="49" t="s">
        <v>346</v>
      </c>
      <c r="B3" s="23">
        <v>9.3000000000000007</v>
      </c>
      <c r="C3" s="23"/>
      <c r="D3" s="23">
        <v>74</v>
      </c>
      <c r="E3" s="23">
        <v>80</v>
      </c>
      <c r="F3" s="23">
        <v>17</v>
      </c>
      <c r="G3" s="50">
        <v>15</v>
      </c>
      <c r="H3" s="23">
        <v>9000</v>
      </c>
      <c r="I3" s="60">
        <v>0</v>
      </c>
      <c r="J3" s="60"/>
      <c r="K3" s="60"/>
      <c r="M3" s="6" t="s">
        <v>55</v>
      </c>
      <c r="N3" s="6" t="s">
        <v>139</v>
      </c>
      <c r="O3" s="6" t="s">
        <v>315</v>
      </c>
      <c r="P3" s="75" t="s">
        <v>318</v>
      </c>
    </row>
    <row r="4" spans="1:16" ht="40" customHeight="1" x14ac:dyDescent="0.35">
      <c r="A4" s="43" t="s">
        <v>340</v>
      </c>
      <c r="B4" s="5">
        <v>12.1</v>
      </c>
      <c r="C4" s="5"/>
      <c r="D4" s="5">
        <v>74</v>
      </c>
      <c r="E4" s="5">
        <v>80</v>
      </c>
      <c r="F4" s="5">
        <v>17</v>
      </c>
      <c r="G4" s="44">
        <v>10</v>
      </c>
      <c r="H4" s="5">
        <v>9000</v>
      </c>
      <c r="I4" s="59">
        <v>0</v>
      </c>
      <c r="J4" s="59"/>
      <c r="K4" s="59"/>
      <c r="M4" s="6" t="s">
        <v>111</v>
      </c>
      <c r="N4" s="6" t="s">
        <v>139</v>
      </c>
      <c r="O4" s="6" t="s">
        <v>315</v>
      </c>
      <c r="P4" s="75" t="s">
        <v>318</v>
      </c>
    </row>
    <row r="5" spans="1:16" ht="40" customHeight="1" x14ac:dyDescent="0.35">
      <c r="A5" s="49" t="s">
        <v>341</v>
      </c>
      <c r="B5" s="23">
        <v>12.1</v>
      </c>
      <c r="C5" s="23"/>
      <c r="D5" s="23">
        <v>74</v>
      </c>
      <c r="E5" s="23">
        <v>80</v>
      </c>
      <c r="F5" s="23">
        <v>17</v>
      </c>
      <c r="G5" s="50">
        <v>15</v>
      </c>
      <c r="H5" s="23">
        <v>9000</v>
      </c>
      <c r="I5" s="60">
        <v>0</v>
      </c>
      <c r="J5" s="60"/>
      <c r="K5" s="60"/>
      <c r="M5" s="6" t="s">
        <v>55</v>
      </c>
      <c r="N5" s="6" t="s">
        <v>139</v>
      </c>
      <c r="O5" s="6" t="s">
        <v>315</v>
      </c>
      <c r="P5" s="75" t="s">
        <v>318</v>
      </c>
    </row>
    <row r="6" spans="1:16" ht="40" customHeight="1" x14ac:dyDescent="0.35">
      <c r="A6" s="43" t="s">
        <v>347</v>
      </c>
      <c r="B6" s="4">
        <v>16</v>
      </c>
      <c r="C6" s="4"/>
      <c r="D6" s="5">
        <v>74</v>
      </c>
      <c r="E6" s="5">
        <v>80</v>
      </c>
      <c r="F6" s="4">
        <v>17</v>
      </c>
      <c r="G6" s="44">
        <v>10</v>
      </c>
      <c r="H6" s="5">
        <v>9000</v>
      </c>
      <c r="I6" s="59">
        <v>0</v>
      </c>
      <c r="J6" s="59"/>
      <c r="K6" s="59"/>
      <c r="M6" s="6" t="s">
        <v>111</v>
      </c>
      <c r="N6" s="6" t="s">
        <v>139</v>
      </c>
      <c r="O6" s="6" t="s">
        <v>315</v>
      </c>
      <c r="P6" s="75" t="s">
        <v>318</v>
      </c>
    </row>
    <row r="7" spans="1:16" ht="40" customHeight="1" x14ac:dyDescent="0.35">
      <c r="A7" s="49" t="s">
        <v>348</v>
      </c>
      <c r="B7" s="24">
        <v>16</v>
      </c>
      <c r="C7" s="24"/>
      <c r="D7" s="23">
        <v>74</v>
      </c>
      <c r="E7" s="23">
        <v>80</v>
      </c>
      <c r="F7" s="24">
        <v>17</v>
      </c>
      <c r="G7" s="50">
        <v>15</v>
      </c>
      <c r="H7" s="23">
        <v>9000</v>
      </c>
      <c r="I7" s="60">
        <v>0</v>
      </c>
      <c r="J7" s="60"/>
      <c r="K7" s="60"/>
      <c r="M7" s="6" t="s">
        <v>55</v>
      </c>
      <c r="N7" s="6" t="s">
        <v>139</v>
      </c>
      <c r="O7" s="6" t="s">
        <v>315</v>
      </c>
      <c r="P7" s="75" t="s">
        <v>318</v>
      </c>
    </row>
    <row r="8" spans="1:16" ht="40" customHeight="1" x14ac:dyDescent="0.35">
      <c r="A8" s="43"/>
      <c r="B8" s="4"/>
      <c r="C8" s="4"/>
      <c r="D8" s="4"/>
      <c r="E8" s="5"/>
      <c r="F8" s="4"/>
      <c r="G8" s="44"/>
      <c r="H8" s="51"/>
    </row>
    <row r="9" spans="1:16" ht="40" customHeight="1" x14ac:dyDescent="0.35">
      <c r="A9" s="43" t="s">
        <v>203</v>
      </c>
      <c r="B9" s="5">
        <v>8.3000000000000007</v>
      </c>
      <c r="C9" s="5"/>
      <c r="D9" s="5">
        <v>74</v>
      </c>
      <c r="E9" s="5">
        <v>80</v>
      </c>
      <c r="F9" s="5">
        <v>17</v>
      </c>
      <c r="G9" s="44">
        <v>10</v>
      </c>
      <c r="H9" s="5">
        <v>9000</v>
      </c>
      <c r="I9" s="59">
        <v>30</v>
      </c>
      <c r="J9" s="59"/>
      <c r="K9" s="59"/>
      <c r="M9" s="6" t="s">
        <v>111</v>
      </c>
      <c r="N9" s="6" t="s">
        <v>139</v>
      </c>
      <c r="O9" s="6" t="s">
        <v>315</v>
      </c>
      <c r="P9" s="75" t="s">
        <v>318</v>
      </c>
    </row>
    <row r="10" spans="1:16" ht="40" customHeight="1" x14ac:dyDescent="0.35">
      <c r="A10" s="49" t="s">
        <v>204</v>
      </c>
      <c r="B10" s="23">
        <v>8.3000000000000007</v>
      </c>
      <c r="C10" s="23"/>
      <c r="D10" s="23">
        <v>74</v>
      </c>
      <c r="E10" s="23">
        <v>80</v>
      </c>
      <c r="F10" s="23">
        <v>17</v>
      </c>
      <c r="G10" s="50">
        <v>15</v>
      </c>
      <c r="H10" s="23">
        <v>9000</v>
      </c>
      <c r="I10" s="60">
        <v>30</v>
      </c>
      <c r="J10" s="60"/>
      <c r="K10" s="60"/>
      <c r="M10" s="6" t="s">
        <v>55</v>
      </c>
      <c r="N10" s="6" t="s">
        <v>139</v>
      </c>
      <c r="O10" s="6" t="s">
        <v>315</v>
      </c>
      <c r="P10" s="75" t="s">
        <v>318</v>
      </c>
    </row>
    <row r="11" spans="1:16" ht="40" customHeight="1" x14ac:dyDescent="0.35">
      <c r="A11" s="43" t="s">
        <v>205</v>
      </c>
      <c r="B11" s="5">
        <v>10.5</v>
      </c>
      <c r="C11" s="5"/>
      <c r="D11" s="5">
        <v>74</v>
      </c>
      <c r="E11" s="5">
        <v>80</v>
      </c>
      <c r="F11" s="5">
        <v>17</v>
      </c>
      <c r="G11" s="44">
        <v>10</v>
      </c>
      <c r="H11" s="5">
        <v>9000</v>
      </c>
      <c r="I11" s="59">
        <v>30</v>
      </c>
      <c r="J11" s="59"/>
      <c r="K11" s="59"/>
      <c r="M11" s="6" t="s">
        <v>111</v>
      </c>
      <c r="N11" s="6" t="s">
        <v>139</v>
      </c>
      <c r="O11" s="6" t="s">
        <v>315</v>
      </c>
      <c r="P11" s="75" t="s">
        <v>318</v>
      </c>
    </row>
    <row r="12" spans="1:16" ht="40" customHeight="1" x14ac:dyDescent="0.35">
      <c r="A12" s="49" t="s">
        <v>206</v>
      </c>
      <c r="B12" s="23">
        <v>10.5</v>
      </c>
      <c r="C12" s="23"/>
      <c r="D12" s="23">
        <v>74</v>
      </c>
      <c r="E12" s="23">
        <v>80</v>
      </c>
      <c r="F12" s="23">
        <v>17</v>
      </c>
      <c r="G12" s="50">
        <v>15</v>
      </c>
      <c r="H12" s="23">
        <v>9000</v>
      </c>
      <c r="I12" s="60">
        <v>30</v>
      </c>
      <c r="J12" s="60"/>
      <c r="K12" s="60"/>
      <c r="M12" s="6" t="s">
        <v>55</v>
      </c>
      <c r="N12" s="6" t="s">
        <v>139</v>
      </c>
      <c r="O12" s="6" t="s">
        <v>315</v>
      </c>
      <c r="P12" s="75" t="s">
        <v>318</v>
      </c>
    </row>
    <row r="13" spans="1:16" ht="40" customHeight="1" x14ac:dyDescent="0.35">
      <c r="A13" s="43" t="s">
        <v>207</v>
      </c>
      <c r="B13" s="5">
        <v>14</v>
      </c>
      <c r="C13" s="5"/>
      <c r="D13" s="5">
        <v>74</v>
      </c>
      <c r="E13" s="5">
        <v>80</v>
      </c>
      <c r="F13" s="5">
        <v>17</v>
      </c>
      <c r="G13" s="44">
        <v>10</v>
      </c>
      <c r="H13" s="5">
        <v>9000</v>
      </c>
      <c r="I13" s="59">
        <v>30</v>
      </c>
      <c r="J13" s="59"/>
      <c r="K13" s="59"/>
      <c r="M13" s="6" t="s">
        <v>111</v>
      </c>
      <c r="N13" s="6" t="s">
        <v>139</v>
      </c>
      <c r="O13" s="6" t="s">
        <v>315</v>
      </c>
      <c r="P13" s="75" t="s">
        <v>318</v>
      </c>
    </row>
    <row r="14" spans="1:16" ht="40" customHeight="1" x14ac:dyDescent="0.35">
      <c r="A14" s="49" t="s">
        <v>208</v>
      </c>
      <c r="B14" s="23">
        <v>14</v>
      </c>
      <c r="C14" s="23"/>
      <c r="D14" s="23">
        <v>74</v>
      </c>
      <c r="E14" s="23">
        <v>80</v>
      </c>
      <c r="F14" s="23">
        <v>17</v>
      </c>
      <c r="G14" s="50">
        <v>15</v>
      </c>
      <c r="H14" s="23">
        <v>9000</v>
      </c>
      <c r="I14" s="60">
        <v>30</v>
      </c>
      <c r="J14" s="60"/>
      <c r="K14" s="60"/>
      <c r="M14" s="6" t="s">
        <v>55</v>
      </c>
      <c r="N14" s="6" t="s">
        <v>139</v>
      </c>
      <c r="O14" s="6" t="s">
        <v>315</v>
      </c>
      <c r="P14" s="75" t="s">
        <v>318</v>
      </c>
    </row>
    <row r="15" spans="1:16" ht="40" customHeight="1" x14ac:dyDescent="0.35">
      <c r="A15" s="43"/>
      <c r="B15" s="5"/>
      <c r="C15" s="5"/>
      <c r="D15" s="5"/>
      <c r="E15" s="5"/>
      <c r="F15" s="5"/>
      <c r="G15" s="44"/>
      <c r="H15" s="5"/>
      <c r="I15" s="59"/>
      <c r="J15" s="59"/>
      <c r="K15" s="59"/>
    </row>
    <row r="16" spans="1:16" ht="40" customHeight="1" x14ac:dyDescent="0.35">
      <c r="A16" s="43" t="s">
        <v>305</v>
      </c>
      <c r="B16" s="5">
        <v>7.5</v>
      </c>
      <c r="C16" s="5"/>
      <c r="D16" s="5">
        <v>74</v>
      </c>
      <c r="E16" s="5">
        <v>80</v>
      </c>
      <c r="F16" s="5">
        <v>17</v>
      </c>
      <c r="G16" s="44">
        <v>10</v>
      </c>
      <c r="H16" s="5">
        <v>9000</v>
      </c>
      <c r="I16" s="59">
        <v>25</v>
      </c>
      <c r="J16" s="59"/>
      <c r="K16" s="59"/>
      <c r="M16" s="6" t="s">
        <v>111</v>
      </c>
      <c r="N16" s="6" t="s">
        <v>139</v>
      </c>
      <c r="O16" s="6" t="s">
        <v>315</v>
      </c>
      <c r="P16" s="75" t="s">
        <v>318</v>
      </c>
    </row>
    <row r="17" spans="1:16" ht="40" customHeight="1" x14ac:dyDescent="0.35">
      <c r="A17" s="49" t="s">
        <v>306</v>
      </c>
      <c r="B17" s="23">
        <v>7.5</v>
      </c>
      <c r="C17" s="23"/>
      <c r="D17" s="23">
        <v>74</v>
      </c>
      <c r="E17" s="23">
        <v>80</v>
      </c>
      <c r="F17" s="23">
        <v>17</v>
      </c>
      <c r="G17" s="50">
        <v>15</v>
      </c>
      <c r="H17" s="23">
        <v>9000</v>
      </c>
      <c r="I17" s="60">
        <v>25</v>
      </c>
      <c r="J17" s="60"/>
      <c r="K17" s="60"/>
      <c r="M17" s="6" t="s">
        <v>55</v>
      </c>
      <c r="N17" s="6" t="s">
        <v>139</v>
      </c>
      <c r="O17" s="6" t="s">
        <v>315</v>
      </c>
      <c r="P17" s="75" t="s">
        <v>318</v>
      </c>
    </row>
    <row r="18" spans="1:16" ht="40" customHeight="1" x14ac:dyDescent="0.35">
      <c r="A18" s="43" t="s">
        <v>307</v>
      </c>
      <c r="B18" s="5">
        <v>9.6999999999999993</v>
      </c>
      <c r="C18" s="5"/>
      <c r="D18" s="5">
        <v>74</v>
      </c>
      <c r="E18" s="5">
        <v>80</v>
      </c>
      <c r="F18" s="5">
        <v>17</v>
      </c>
      <c r="G18" s="44">
        <v>10</v>
      </c>
      <c r="H18" s="5">
        <v>9000</v>
      </c>
      <c r="I18" s="59">
        <v>25</v>
      </c>
      <c r="J18" s="59"/>
      <c r="K18" s="59"/>
      <c r="M18" s="6" t="s">
        <v>111</v>
      </c>
      <c r="N18" s="6" t="s">
        <v>139</v>
      </c>
      <c r="O18" s="6" t="s">
        <v>315</v>
      </c>
      <c r="P18" s="75" t="s">
        <v>318</v>
      </c>
    </row>
    <row r="19" spans="1:16" ht="40" customHeight="1" x14ac:dyDescent="0.35">
      <c r="A19" s="49" t="s">
        <v>308</v>
      </c>
      <c r="B19" s="23">
        <v>9.6999999999999993</v>
      </c>
      <c r="C19" s="23"/>
      <c r="D19" s="23">
        <v>74</v>
      </c>
      <c r="E19" s="23">
        <v>80</v>
      </c>
      <c r="F19" s="23">
        <v>17</v>
      </c>
      <c r="G19" s="50">
        <v>15</v>
      </c>
      <c r="H19" s="23">
        <v>9000</v>
      </c>
      <c r="I19" s="60">
        <v>25</v>
      </c>
      <c r="J19" s="60"/>
      <c r="K19" s="60"/>
      <c r="M19" s="6" t="s">
        <v>55</v>
      </c>
      <c r="N19" s="6" t="s">
        <v>139</v>
      </c>
      <c r="O19" s="6" t="s">
        <v>315</v>
      </c>
      <c r="P19" s="75" t="s">
        <v>318</v>
      </c>
    </row>
    <row r="20" spans="1:16" ht="40" customHeight="1" x14ac:dyDescent="0.35">
      <c r="A20" s="43"/>
      <c r="B20" s="5"/>
      <c r="C20" s="5"/>
      <c r="D20" s="5"/>
      <c r="E20" s="5"/>
      <c r="F20" s="5"/>
      <c r="G20" s="44"/>
      <c r="H20" s="51"/>
    </row>
    <row r="21" spans="1:16" ht="40" customHeight="1" x14ac:dyDescent="0.35">
      <c r="A21" s="43" t="s">
        <v>209</v>
      </c>
      <c r="B21" s="51">
        <v>11.4</v>
      </c>
      <c r="C21" s="13"/>
      <c r="D21" s="5">
        <v>77</v>
      </c>
      <c r="E21" s="5">
        <v>82</v>
      </c>
      <c r="F21" s="5">
        <v>17</v>
      </c>
      <c r="G21" s="44">
        <v>10</v>
      </c>
      <c r="H21" s="51">
        <v>6000</v>
      </c>
      <c r="I21" s="6">
        <v>0</v>
      </c>
      <c r="M21" s="6" t="s">
        <v>111</v>
      </c>
      <c r="N21" s="6" t="s">
        <v>139</v>
      </c>
      <c r="O21" s="6" t="s">
        <v>316</v>
      </c>
      <c r="P21" s="75" t="s">
        <v>318</v>
      </c>
    </row>
    <row r="22" spans="1:16" ht="40" customHeight="1" x14ac:dyDescent="0.35">
      <c r="A22" s="13"/>
      <c r="B22" s="51"/>
      <c r="C22" s="13"/>
      <c r="D22" s="13"/>
      <c r="E22" s="13"/>
      <c r="F22" s="13"/>
      <c r="G22" s="13"/>
      <c r="H22" s="51"/>
    </row>
    <row r="23" spans="1:16" ht="40" customHeight="1" x14ac:dyDescent="0.35">
      <c r="A23" s="43" t="s">
        <v>210</v>
      </c>
      <c r="B23" s="5">
        <v>11.9</v>
      </c>
      <c r="C23" s="5"/>
      <c r="D23" s="5">
        <v>90</v>
      </c>
      <c r="E23" s="5">
        <v>94</v>
      </c>
      <c r="F23" s="5">
        <v>25</v>
      </c>
      <c r="G23" s="44">
        <v>5</v>
      </c>
      <c r="H23" s="5">
        <v>9000</v>
      </c>
      <c r="I23" s="59">
        <v>0</v>
      </c>
      <c r="J23" s="59"/>
      <c r="K23" s="59"/>
      <c r="M23" s="6" t="s">
        <v>111</v>
      </c>
      <c r="N23" s="6" t="s">
        <v>139</v>
      </c>
      <c r="O23" s="6">
        <v>3.2</v>
      </c>
      <c r="P23" s="75" t="s">
        <v>318</v>
      </c>
    </row>
    <row r="24" spans="1:16" ht="40" customHeight="1" x14ac:dyDescent="0.35">
      <c r="A24" s="43" t="s">
        <v>211</v>
      </c>
      <c r="B24" s="5">
        <v>13.3</v>
      </c>
      <c r="C24" s="5"/>
      <c r="D24" s="5">
        <v>90</v>
      </c>
      <c r="E24" s="5">
        <v>94</v>
      </c>
      <c r="F24" s="5">
        <v>25</v>
      </c>
      <c r="G24" s="44">
        <v>5</v>
      </c>
      <c r="H24" s="5">
        <v>9000</v>
      </c>
      <c r="I24" s="59">
        <v>0</v>
      </c>
      <c r="J24" s="59"/>
      <c r="K24" s="59"/>
      <c r="M24" s="6" t="s">
        <v>111</v>
      </c>
      <c r="N24" s="6" t="s">
        <v>139</v>
      </c>
      <c r="O24" s="6">
        <v>3.2</v>
      </c>
      <c r="P24" s="75" t="s">
        <v>318</v>
      </c>
    </row>
    <row r="25" spans="1:16" ht="40" customHeight="1" x14ac:dyDescent="0.35">
      <c r="A25" s="43" t="s">
        <v>216</v>
      </c>
      <c r="B25" s="5">
        <v>12</v>
      </c>
      <c r="C25" s="5"/>
      <c r="D25" s="5">
        <v>90</v>
      </c>
      <c r="E25" s="5">
        <v>94</v>
      </c>
      <c r="F25" s="5">
        <v>25</v>
      </c>
      <c r="G25" s="44">
        <v>5</v>
      </c>
      <c r="H25" s="5">
        <v>9000</v>
      </c>
      <c r="I25" s="59"/>
      <c r="J25" s="59"/>
      <c r="K25" s="59"/>
      <c r="M25" s="6" t="s">
        <v>111</v>
      </c>
      <c r="N25" s="6" t="s">
        <v>139</v>
      </c>
      <c r="O25" s="6" t="s">
        <v>316</v>
      </c>
      <c r="P25" s="75" t="s">
        <v>318</v>
      </c>
    </row>
    <row r="26" spans="1:16" ht="40" customHeight="1" x14ac:dyDescent="0.35">
      <c r="A26" s="43"/>
      <c r="B26" s="5"/>
      <c r="C26" s="5"/>
      <c r="D26" s="5"/>
      <c r="E26" s="5"/>
      <c r="F26" s="5"/>
      <c r="G26" s="44"/>
      <c r="H26" s="5"/>
      <c r="I26" s="59"/>
      <c r="J26" s="59"/>
      <c r="K26" s="59"/>
    </row>
    <row r="27" spans="1:16" ht="40" customHeight="1" x14ac:dyDescent="0.35">
      <c r="A27" s="43" t="s">
        <v>309</v>
      </c>
      <c r="B27" s="5">
        <v>22</v>
      </c>
      <c r="C27" s="5">
        <v>0.91</v>
      </c>
      <c r="D27" s="5">
        <v>115</v>
      </c>
      <c r="E27" s="5">
        <v>121</v>
      </c>
      <c r="F27" s="5">
        <v>25</v>
      </c>
      <c r="G27" s="44">
        <v>10</v>
      </c>
      <c r="H27" s="5">
        <v>9000</v>
      </c>
      <c r="I27" s="59">
        <v>0</v>
      </c>
      <c r="J27" s="59"/>
      <c r="K27" s="59"/>
      <c r="M27" s="6" t="s">
        <v>111</v>
      </c>
      <c r="N27" s="6" t="s">
        <v>139</v>
      </c>
      <c r="O27" s="6">
        <v>4.3</v>
      </c>
      <c r="P27" s="75" t="s">
        <v>318</v>
      </c>
    </row>
    <row r="28" spans="1:16" ht="40" customHeight="1" x14ac:dyDescent="0.35">
      <c r="A28" s="43"/>
      <c r="B28" s="4"/>
      <c r="C28" s="4"/>
      <c r="D28" s="4"/>
      <c r="E28" s="4"/>
      <c r="F28" s="4"/>
      <c r="G28" s="44"/>
      <c r="H28" s="51"/>
    </row>
    <row r="29" spans="1:16" ht="40" customHeight="1" x14ac:dyDescent="0.35">
      <c r="A29" s="43" t="s">
        <v>338</v>
      </c>
      <c r="B29" s="5">
        <v>4</v>
      </c>
      <c r="C29" s="5"/>
      <c r="D29" s="81">
        <v>40</v>
      </c>
      <c r="E29" s="81">
        <v>42</v>
      </c>
      <c r="F29" s="81">
        <v>9</v>
      </c>
      <c r="G29" s="83">
        <v>10</v>
      </c>
      <c r="H29" s="51"/>
      <c r="M29" s="6" t="s">
        <v>111</v>
      </c>
      <c r="N29" s="6" t="s">
        <v>297</v>
      </c>
      <c r="O29" s="6" t="s">
        <v>316</v>
      </c>
      <c r="P29" s="75" t="s">
        <v>319</v>
      </c>
    </row>
    <row r="30" spans="1:16" ht="40" customHeight="1" x14ac:dyDescent="0.35">
      <c r="A30" s="43" t="s">
        <v>337</v>
      </c>
      <c r="B30" s="5">
        <v>8</v>
      </c>
      <c r="C30" s="5"/>
      <c r="D30" s="81">
        <v>36</v>
      </c>
      <c r="E30" s="81">
        <v>38</v>
      </c>
      <c r="F30" s="81">
        <v>9</v>
      </c>
      <c r="G30" s="83">
        <v>10</v>
      </c>
      <c r="H30" s="51"/>
      <c r="M30" s="6" t="s">
        <v>111</v>
      </c>
      <c r="N30" s="6" t="s">
        <v>297</v>
      </c>
      <c r="O30" s="6" t="s">
        <v>316</v>
      </c>
      <c r="P30" s="75" t="s">
        <v>319</v>
      </c>
    </row>
    <row r="31" spans="1:16" ht="40" customHeight="1" x14ac:dyDescent="0.35">
      <c r="A31" s="43" t="s">
        <v>303</v>
      </c>
      <c r="B31" s="5">
        <v>6.5</v>
      </c>
      <c r="C31" s="5"/>
      <c r="D31" s="81">
        <v>36</v>
      </c>
      <c r="E31" s="81">
        <v>38</v>
      </c>
      <c r="F31" s="81">
        <v>9</v>
      </c>
      <c r="G31" s="83">
        <v>10</v>
      </c>
      <c r="H31" s="51"/>
      <c r="M31" s="6" t="s">
        <v>111</v>
      </c>
      <c r="N31" s="6" t="s">
        <v>297</v>
      </c>
      <c r="O31" s="6" t="s">
        <v>316</v>
      </c>
      <c r="P31" s="75" t="s">
        <v>319</v>
      </c>
    </row>
    <row r="32" spans="1:16" ht="40" customHeight="1" x14ac:dyDescent="0.35">
      <c r="A32" s="43" t="s">
        <v>304</v>
      </c>
      <c r="B32" s="5">
        <v>6.5</v>
      </c>
      <c r="C32" s="5"/>
      <c r="D32" s="81">
        <v>36</v>
      </c>
      <c r="E32" s="81">
        <v>38</v>
      </c>
      <c r="F32" s="81">
        <v>9</v>
      </c>
      <c r="G32" s="83">
        <v>10</v>
      </c>
      <c r="H32" s="51"/>
      <c r="M32" s="6" t="s">
        <v>111</v>
      </c>
      <c r="N32" s="6" t="s">
        <v>297</v>
      </c>
      <c r="O32" s="6" t="s">
        <v>316</v>
      </c>
      <c r="P32" s="75" t="s">
        <v>319</v>
      </c>
    </row>
    <row r="33" spans="1:16" ht="40" customHeight="1" x14ac:dyDescent="0.35">
      <c r="A33" s="43" t="s">
        <v>310</v>
      </c>
      <c r="B33" s="5">
        <v>7.5</v>
      </c>
      <c r="C33" s="5"/>
      <c r="D33" s="81">
        <v>36</v>
      </c>
      <c r="E33" s="81">
        <v>38</v>
      </c>
      <c r="F33" s="81">
        <v>9</v>
      </c>
      <c r="G33" s="83">
        <v>10</v>
      </c>
      <c r="H33" s="51"/>
      <c r="M33" s="6" t="s">
        <v>111</v>
      </c>
      <c r="N33" s="6" t="s">
        <v>297</v>
      </c>
      <c r="O33" s="6" t="s">
        <v>316</v>
      </c>
      <c r="P33" s="75" t="s">
        <v>319</v>
      </c>
    </row>
    <row r="34" spans="1:16" ht="40" customHeight="1" x14ac:dyDescent="0.35">
      <c r="A34" s="43" t="s">
        <v>336</v>
      </c>
      <c r="B34" s="5">
        <v>9</v>
      </c>
      <c r="C34" s="5"/>
      <c r="D34" s="81">
        <v>55</v>
      </c>
      <c r="E34" s="81">
        <v>59</v>
      </c>
      <c r="F34" s="81">
        <v>15</v>
      </c>
      <c r="G34" s="83">
        <v>10</v>
      </c>
      <c r="H34" s="51"/>
      <c r="M34" s="6" t="s">
        <v>111</v>
      </c>
      <c r="N34" s="6" t="s">
        <v>297</v>
      </c>
      <c r="O34" s="6" t="s">
        <v>316</v>
      </c>
      <c r="P34" s="75" t="s">
        <v>319</v>
      </c>
    </row>
    <row r="35" spans="1:16" ht="40" customHeight="1" x14ac:dyDescent="0.35">
      <c r="A35" s="43" t="s">
        <v>311</v>
      </c>
      <c r="B35" s="51">
        <v>9.25</v>
      </c>
      <c r="C35" s="13"/>
      <c r="D35" s="82">
        <v>77.3</v>
      </c>
      <c r="E35" s="82">
        <v>79</v>
      </c>
      <c r="F35" s="82">
        <v>19</v>
      </c>
      <c r="G35" s="82">
        <v>10</v>
      </c>
      <c r="H35" s="51"/>
      <c r="M35" s="6" t="s">
        <v>111</v>
      </c>
      <c r="N35" s="6" t="s">
        <v>297</v>
      </c>
      <c r="O35" s="6" t="s">
        <v>316</v>
      </c>
      <c r="P35" s="75" t="s">
        <v>319</v>
      </c>
    </row>
    <row r="36" spans="1:16" ht="40" customHeight="1" x14ac:dyDescent="0.35">
      <c r="A36" s="43" t="s">
        <v>312</v>
      </c>
      <c r="B36" s="51">
        <v>7</v>
      </c>
      <c r="C36" s="13"/>
      <c r="D36" s="82">
        <v>77.3</v>
      </c>
      <c r="E36" s="82">
        <v>79</v>
      </c>
      <c r="F36" s="82">
        <v>19</v>
      </c>
      <c r="G36" s="82">
        <v>10</v>
      </c>
      <c r="H36" s="51"/>
      <c r="M36" s="6" t="s">
        <v>111</v>
      </c>
      <c r="N36" s="6" t="s">
        <v>297</v>
      </c>
      <c r="O36" s="6" t="s">
        <v>316</v>
      </c>
      <c r="P36" s="75" t="s">
        <v>319</v>
      </c>
    </row>
    <row r="37" spans="1:16" ht="40" customHeight="1" x14ac:dyDescent="0.35">
      <c r="A37" s="43" t="s">
        <v>313</v>
      </c>
      <c r="B37" s="51">
        <v>8</v>
      </c>
      <c r="C37" s="13"/>
      <c r="D37" s="82">
        <v>77.3</v>
      </c>
      <c r="E37" s="82">
        <v>79</v>
      </c>
      <c r="F37" s="82">
        <v>19</v>
      </c>
      <c r="G37" s="82">
        <v>10</v>
      </c>
      <c r="H37" s="51"/>
      <c r="M37" s="6" t="s">
        <v>111</v>
      </c>
      <c r="N37" s="6" t="s">
        <v>297</v>
      </c>
      <c r="O37" s="6" t="s">
        <v>316</v>
      </c>
      <c r="P37" s="75" t="s">
        <v>319</v>
      </c>
    </row>
    <row r="38" spans="1:16" ht="40" customHeight="1" x14ac:dyDescent="0.35">
      <c r="A38" s="43" t="s">
        <v>335</v>
      </c>
      <c r="B38" s="51">
        <v>7</v>
      </c>
      <c r="C38" s="13"/>
      <c r="D38" s="82">
        <v>88</v>
      </c>
      <c r="E38" s="82">
        <v>90</v>
      </c>
      <c r="F38" s="82">
        <v>27</v>
      </c>
      <c r="G38" s="82">
        <v>10</v>
      </c>
      <c r="H38" s="51"/>
      <c r="M38" s="6" t="s">
        <v>111</v>
      </c>
      <c r="N38" s="6" t="s">
        <v>297</v>
      </c>
      <c r="O38" s="6" t="s">
        <v>56</v>
      </c>
      <c r="P38" s="75" t="s">
        <v>319</v>
      </c>
    </row>
    <row r="39" spans="1:16" ht="40" customHeight="1" x14ac:dyDescent="0.35">
      <c r="A39" s="13"/>
      <c r="B39" s="51"/>
      <c r="C39" s="13"/>
      <c r="D39" s="82"/>
      <c r="E39" s="82"/>
      <c r="F39" s="82"/>
      <c r="G39" s="82"/>
      <c r="H39" s="51"/>
    </row>
    <row r="40" spans="1:16" ht="40" customHeight="1" x14ac:dyDescent="0.35">
      <c r="A40" s="43" t="s">
        <v>334</v>
      </c>
      <c r="B40" s="51">
        <v>5</v>
      </c>
      <c r="C40" s="13"/>
      <c r="D40" s="82">
        <v>77</v>
      </c>
      <c r="E40" s="82">
        <v>79</v>
      </c>
      <c r="F40" s="82">
        <v>21</v>
      </c>
      <c r="G40" s="82">
        <v>10</v>
      </c>
      <c r="H40" s="51"/>
      <c r="M40" s="6" t="s">
        <v>111</v>
      </c>
      <c r="N40" s="6" t="s">
        <v>297</v>
      </c>
      <c r="O40" s="6" t="s">
        <v>316</v>
      </c>
      <c r="P40" s="75" t="s">
        <v>320</v>
      </c>
    </row>
    <row r="41" spans="1:16" ht="40" customHeight="1" x14ac:dyDescent="0.35">
      <c r="D41" s="39"/>
      <c r="E41" s="39"/>
    </row>
    <row r="42" spans="1:16" ht="40" customHeight="1" x14ac:dyDescent="0.35"/>
    <row r="43" spans="1:16" ht="40" customHeight="1" x14ac:dyDescent="0.35"/>
    <row r="44" spans="1:16" ht="40" customHeight="1" x14ac:dyDescent="0.35"/>
    <row r="45" spans="1:16" ht="40" customHeight="1" x14ac:dyDescent="0.35"/>
    <row r="46" spans="1:16" ht="40" customHeight="1" x14ac:dyDescent="0.35"/>
    <row r="47" spans="1:16" ht="40" customHeight="1" x14ac:dyDescent="0.35"/>
    <row r="48" spans="1:16"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284</v>
      </c>
      <c r="C1" t="s">
        <v>285</v>
      </c>
      <c r="D1" t="s">
        <v>286</v>
      </c>
      <c r="E1" s="6" t="s">
        <v>292</v>
      </c>
      <c r="F1" s="6" t="s">
        <v>328</v>
      </c>
      <c r="G1" t="s">
        <v>301</v>
      </c>
    </row>
    <row r="2" spans="2:7" x14ac:dyDescent="0.35">
      <c r="B2" t="s">
        <v>287</v>
      </c>
      <c r="C2" t="s">
        <v>288</v>
      </c>
      <c r="D2" t="s">
        <v>290</v>
      </c>
      <c r="E2" s="6">
        <v>20</v>
      </c>
      <c r="F2" s="6">
        <v>10</v>
      </c>
      <c r="G2" t="s">
        <v>302</v>
      </c>
    </row>
    <row r="3" spans="2:7" x14ac:dyDescent="0.35">
      <c r="B3" t="s">
        <v>289</v>
      </c>
      <c r="C3" t="s">
        <v>288</v>
      </c>
      <c r="D3" t="s">
        <v>291</v>
      </c>
      <c r="E3" s="6">
        <v>60</v>
      </c>
      <c r="F3" s="6">
        <v>7.5</v>
      </c>
      <c r="G3" t="s">
        <v>302</v>
      </c>
    </row>
    <row r="4" spans="2:7" x14ac:dyDescent="0.35">
      <c r="B4" t="s">
        <v>293</v>
      </c>
      <c r="C4" t="s">
        <v>288</v>
      </c>
      <c r="D4" t="s">
        <v>291</v>
      </c>
      <c r="E4" s="6">
        <v>235</v>
      </c>
      <c r="F4" s="6">
        <v>19</v>
      </c>
      <c r="G4" t="s">
        <v>300</v>
      </c>
    </row>
    <row r="5" spans="2:7" x14ac:dyDescent="0.35">
      <c r="B5" t="s">
        <v>295</v>
      </c>
      <c r="C5" t="s">
        <v>294</v>
      </c>
      <c r="D5" t="s">
        <v>290</v>
      </c>
      <c r="E5" s="6">
        <v>10</v>
      </c>
      <c r="F5" s="6">
        <v>5</v>
      </c>
      <c r="G5" t="s">
        <v>302</v>
      </c>
    </row>
    <row r="6" spans="2:7" x14ac:dyDescent="0.35">
      <c r="B6" t="s">
        <v>296</v>
      </c>
      <c r="C6" t="s">
        <v>296</v>
      </c>
      <c r="D6" t="s">
        <v>290</v>
      </c>
      <c r="E6" s="72">
        <v>20</v>
      </c>
      <c r="F6" s="72">
        <v>10</v>
      </c>
      <c r="G6" t="s">
        <v>302</v>
      </c>
    </row>
    <row r="7" spans="2:7" x14ac:dyDescent="0.35">
      <c r="B7" t="s">
        <v>298</v>
      </c>
      <c r="C7" t="s">
        <v>298</v>
      </c>
      <c r="D7" t="s">
        <v>290</v>
      </c>
      <c r="E7" s="72">
        <v>30</v>
      </c>
      <c r="F7" s="72">
        <v>10</v>
      </c>
      <c r="G7" t="s">
        <v>302</v>
      </c>
    </row>
    <row r="11" spans="2:7" x14ac:dyDescent="0.35">
      <c r="E11" s="72"/>
      <c r="F11" s="6" t="s">
        <v>299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D15"/>
  <sheetViews>
    <sheetView workbookViewId="0">
      <selection activeCell="B21" sqref="B21"/>
    </sheetView>
  </sheetViews>
  <sheetFormatPr defaultRowHeight="14.5" x14ac:dyDescent="0.35"/>
  <cols>
    <col min="1" max="1" width="33.453125" customWidth="1"/>
    <col min="2" max="2" width="24.54296875" customWidth="1"/>
    <col min="4" max="4" width="9.81640625" customWidth="1"/>
  </cols>
  <sheetData>
    <row r="1" spans="1:4" ht="23" x14ac:dyDescent="0.35">
      <c r="A1" s="31" t="s">
        <v>63</v>
      </c>
      <c r="B1" s="31" t="s">
        <v>64</v>
      </c>
      <c r="C1" s="32" t="s">
        <v>93</v>
      </c>
      <c r="D1" s="31" t="s">
        <v>94</v>
      </c>
    </row>
    <row r="3" spans="1:4" x14ac:dyDescent="0.35">
      <c r="A3" s="26" t="s">
        <v>65</v>
      </c>
      <c r="B3" s="27">
        <v>3.2</v>
      </c>
      <c r="C3">
        <v>65</v>
      </c>
      <c r="D3">
        <v>50</v>
      </c>
    </row>
    <row r="4" spans="1:4" x14ac:dyDescent="0.35">
      <c r="A4" s="26" t="s">
        <v>81</v>
      </c>
      <c r="B4" s="27">
        <v>4</v>
      </c>
      <c r="C4">
        <v>90</v>
      </c>
      <c r="D4">
        <v>70</v>
      </c>
    </row>
    <row r="5" spans="1:4" x14ac:dyDescent="0.35">
      <c r="A5" s="26" t="s">
        <v>80</v>
      </c>
      <c r="B5" s="27">
        <v>4.2</v>
      </c>
      <c r="C5">
        <v>110</v>
      </c>
      <c r="D5">
        <v>85</v>
      </c>
    </row>
    <row r="6" spans="1:4" x14ac:dyDescent="0.35">
      <c r="A6" s="26" t="s">
        <v>66</v>
      </c>
      <c r="B6" s="27">
        <v>2.1</v>
      </c>
      <c r="C6">
        <v>65</v>
      </c>
      <c r="D6">
        <v>50</v>
      </c>
    </row>
    <row r="7" spans="1:4" x14ac:dyDescent="0.35">
      <c r="A7" s="26" t="s">
        <v>82</v>
      </c>
      <c r="B7" s="27">
        <v>2.9</v>
      </c>
      <c r="C7">
        <v>110</v>
      </c>
      <c r="D7">
        <v>85</v>
      </c>
    </row>
    <row r="8" spans="1:4" x14ac:dyDescent="0.35">
      <c r="A8" s="26" t="s">
        <v>202</v>
      </c>
      <c r="B8" s="27">
        <v>1.1000000000000001</v>
      </c>
      <c r="C8">
        <v>112</v>
      </c>
      <c r="D8">
        <v>80</v>
      </c>
    </row>
    <row r="9" spans="1:4" x14ac:dyDescent="0.35">
      <c r="A9" s="28" t="s">
        <v>62</v>
      </c>
      <c r="B9" s="29">
        <v>1.2</v>
      </c>
      <c r="C9">
        <v>80</v>
      </c>
      <c r="D9">
        <v>50</v>
      </c>
    </row>
    <row r="10" spans="1:4" x14ac:dyDescent="0.35">
      <c r="A10" s="28" t="s">
        <v>83</v>
      </c>
      <c r="B10" s="30">
        <v>1.5</v>
      </c>
      <c r="C10">
        <v>120</v>
      </c>
      <c r="D10">
        <v>50</v>
      </c>
    </row>
    <row r="12" spans="1:4" x14ac:dyDescent="0.35">
      <c r="A12" s="76" t="s">
        <v>323</v>
      </c>
      <c r="B12" s="39">
        <v>1</v>
      </c>
      <c r="C12">
        <v>58</v>
      </c>
      <c r="D12">
        <v>50</v>
      </c>
    </row>
    <row r="13" spans="1:4" x14ac:dyDescent="0.35">
      <c r="A13" t="s">
        <v>322</v>
      </c>
      <c r="B13" s="39">
        <v>1.5</v>
      </c>
      <c r="C13">
        <v>65</v>
      </c>
      <c r="D13">
        <v>50</v>
      </c>
    </row>
    <row r="14" spans="1:4" x14ac:dyDescent="0.35">
      <c r="A14" t="s">
        <v>321</v>
      </c>
      <c r="B14" s="39">
        <v>2.5</v>
      </c>
      <c r="C14">
        <v>96</v>
      </c>
      <c r="D14">
        <v>50</v>
      </c>
    </row>
    <row r="15" spans="1:4" x14ac:dyDescent="0.35">
      <c r="A15" t="s">
        <v>324</v>
      </c>
      <c r="B15" s="39">
        <v>2</v>
      </c>
      <c r="C15">
        <v>114</v>
      </c>
      <c r="D15">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G14"/>
  <sheetViews>
    <sheetView workbookViewId="0">
      <selection activeCell="D25" sqref="D25"/>
    </sheetView>
  </sheetViews>
  <sheetFormatPr defaultRowHeight="14.5" x14ac:dyDescent="0.35"/>
  <cols>
    <col min="1" max="1" width="11.1796875" customWidth="1"/>
    <col min="2" max="2" width="8.7265625" style="6"/>
    <col min="3" max="3" width="12.1796875" style="6" customWidth="1"/>
    <col min="4" max="4" width="13.81640625" style="6" bestFit="1" customWidth="1"/>
    <col min="5" max="5" width="10.7265625" style="6" customWidth="1"/>
    <col min="6" max="6" width="11.1796875" customWidth="1"/>
  </cols>
  <sheetData>
    <row r="1" spans="1:7" x14ac:dyDescent="0.35">
      <c r="A1" t="s">
        <v>0</v>
      </c>
      <c r="B1" s="6" t="s">
        <v>129</v>
      </c>
      <c r="C1" s="6" t="s">
        <v>283</v>
      </c>
      <c r="D1" s="6" t="s">
        <v>225</v>
      </c>
      <c r="E1" s="6" t="s">
        <v>136</v>
      </c>
      <c r="F1" t="s">
        <v>130</v>
      </c>
      <c r="G1" t="s">
        <v>131</v>
      </c>
    </row>
    <row r="3" spans="1:7" x14ac:dyDescent="0.35">
      <c r="A3" t="s">
        <v>159</v>
      </c>
      <c r="B3" s="6">
        <v>65</v>
      </c>
      <c r="C3" s="6">
        <f>B3-9</f>
        <v>56</v>
      </c>
      <c r="D3" s="6">
        <f>C3-10</f>
        <v>46</v>
      </c>
      <c r="E3" s="6" t="s">
        <v>139</v>
      </c>
    </row>
    <row r="4" spans="1:7" x14ac:dyDescent="0.35">
      <c r="A4" t="s">
        <v>160</v>
      </c>
      <c r="B4" s="6">
        <v>100</v>
      </c>
      <c r="C4" s="6">
        <f t="shared" ref="C4:C6" si="0">B4-9</f>
        <v>91</v>
      </c>
      <c r="D4" s="6">
        <f t="shared" ref="D4:D6" si="1">C4-10</f>
        <v>81</v>
      </c>
      <c r="E4" s="6" t="s">
        <v>139</v>
      </c>
    </row>
    <row r="5" spans="1:7" x14ac:dyDescent="0.35">
      <c r="A5" t="s">
        <v>161</v>
      </c>
      <c r="B5" s="6">
        <v>65</v>
      </c>
      <c r="C5" s="6">
        <f t="shared" si="0"/>
        <v>56</v>
      </c>
      <c r="D5" s="6">
        <f t="shared" si="1"/>
        <v>46</v>
      </c>
      <c r="E5" s="6" t="s">
        <v>139</v>
      </c>
    </row>
    <row r="6" spans="1:7" x14ac:dyDescent="0.35">
      <c r="A6" t="s">
        <v>162</v>
      </c>
      <c r="B6" s="6">
        <v>100</v>
      </c>
      <c r="C6" s="6">
        <f t="shared" si="0"/>
        <v>91</v>
      </c>
      <c r="D6" s="6">
        <f t="shared" si="1"/>
        <v>81</v>
      </c>
      <c r="E6" s="6" t="s">
        <v>139</v>
      </c>
    </row>
    <row r="8" spans="1:7" x14ac:dyDescent="0.35">
      <c r="A8" t="s">
        <v>163</v>
      </c>
      <c r="C8" s="6">
        <f>17-5</f>
        <v>12</v>
      </c>
      <c r="E8" s="6" t="s">
        <v>297</v>
      </c>
    </row>
    <row r="9" spans="1:7" x14ac:dyDescent="0.35">
      <c r="A9" t="s">
        <v>164</v>
      </c>
      <c r="C9" s="6">
        <f>25-5</f>
        <v>20</v>
      </c>
      <c r="E9" s="6" t="s">
        <v>297</v>
      </c>
    </row>
    <row r="10" spans="1:7" x14ac:dyDescent="0.35">
      <c r="A10" t="s">
        <v>165</v>
      </c>
      <c r="B10" s="6">
        <v>60</v>
      </c>
      <c r="C10" s="6">
        <f>31-7</f>
        <v>24</v>
      </c>
      <c r="E10" s="6" t="s">
        <v>297</v>
      </c>
    </row>
    <row r="11" spans="1:7" x14ac:dyDescent="0.35">
      <c r="A11" t="s">
        <v>166</v>
      </c>
      <c r="B11" s="6">
        <v>70</v>
      </c>
      <c r="C11" s="6">
        <f>42-5</f>
        <v>37</v>
      </c>
      <c r="E11" s="6" t="s">
        <v>297</v>
      </c>
    </row>
    <row r="12" spans="1:7" x14ac:dyDescent="0.35">
      <c r="A12" t="s">
        <v>325</v>
      </c>
      <c r="B12" s="6">
        <v>60</v>
      </c>
      <c r="C12" s="6">
        <v>27</v>
      </c>
      <c r="E12" s="6" t="s">
        <v>297</v>
      </c>
    </row>
    <row r="13" spans="1:7" x14ac:dyDescent="0.35">
      <c r="A13" t="s">
        <v>326</v>
      </c>
      <c r="B13" s="6">
        <v>75</v>
      </c>
      <c r="C13" s="6">
        <v>32</v>
      </c>
      <c r="E13" s="6" t="s">
        <v>297</v>
      </c>
    </row>
    <row r="14" spans="1:7" x14ac:dyDescent="0.35">
      <c r="A14" t="s">
        <v>327</v>
      </c>
      <c r="B14" s="6">
        <v>90</v>
      </c>
      <c r="C14" s="6">
        <v>57</v>
      </c>
      <c r="E14" s="6" t="s">
        <v>297</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C16" sqref="C16"/>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263</v>
      </c>
      <c r="C1" s="13" t="s">
        <v>57</v>
      </c>
      <c r="D1" s="14" t="s">
        <v>12</v>
      </c>
      <c r="E1" s="14" t="s">
        <v>13</v>
      </c>
      <c r="F1" s="15" t="s">
        <v>4</v>
      </c>
      <c r="G1" s="15" t="s">
        <v>35</v>
      </c>
      <c r="H1" s="15" t="s">
        <v>36</v>
      </c>
      <c r="I1" s="15" t="s">
        <v>266</v>
      </c>
      <c r="J1" s="15" t="s">
        <v>110</v>
      </c>
      <c r="K1" s="13" t="s">
        <v>267</v>
      </c>
      <c r="L1" s="63" t="s">
        <v>228</v>
      </c>
    </row>
    <row r="2" spans="1:12" x14ac:dyDescent="0.35">
      <c r="A2" s="15" t="s">
        <v>271</v>
      </c>
      <c r="B2" s="15" t="s">
        <v>265</v>
      </c>
      <c r="C2" s="15" t="s">
        <v>270</v>
      </c>
      <c r="D2" s="15">
        <v>60</v>
      </c>
      <c r="E2" s="15">
        <v>1.2</v>
      </c>
      <c r="F2" s="15">
        <f t="shared" ref="F2" si="0">D2-(E2*2)</f>
        <v>57.6</v>
      </c>
      <c r="G2" s="15">
        <v>190000</v>
      </c>
      <c r="H2" s="15">
        <v>7850</v>
      </c>
      <c r="I2" s="15"/>
      <c r="J2" s="15" t="s">
        <v>55</v>
      </c>
      <c r="K2" s="15"/>
    </row>
    <row r="3" spans="1:12" x14ac:dyDescent="0.35">
      <c r="A3" s="15" t="s">
        <v>268</v>
      </c>
      <c r="B3" s="15" t="s">
        <v>265</v>
      </c>
      <c r="C3" s="15" t="s">
        <v>269</v>
      </c>
      <c r="D3" s="15">
        <v>70</v>
      </c>
      <c r="E3" s="15">
        <v>1.2</v>
      </c>
      <c r="F3" s="15">
        <f t="shared" ref="F3" si="1">D3-(E3*2)</f>
        <v>67.599999999999994</v>
      </c>
      <c r="G3" s="15">
        <v>190000</v>
      </c>
      <c r="H3" s="15">
        <v>7850</v>
      </c>
      <c r="I3" s="15"/>
      <c r="J3" s="15" t="s">
        <v>55</v>
      </c>
      <c r="K3" s="15"/>
    </row>
    <row r="4" spans="1:12" x14ac:dyDescent="0.35">
      <c r="A4" s="15" t="s">
        <v>272</v>
      </c>
      <c r="B4" s="15" t="s">
        <v>265</v>
      </c>
      <c r="C4" s="15" t="s">
        <v>269</v>
      </c>
      <c r="D4" s="15">
        <v>70</v>
      </c>
      <c r="E4" s="15">
        <v>1.5</v>
      </c>
      <c r="F4" s="15">
        <f t="shared" ref="F4" si="2">D4-(E4*2)</f>
        <v>67</v>
      </c>
      <c r="G4" s="15">
        <v>190000</v>
      </c>
      <c r="H4" s="15">
        <v>7850</v>
      </c>
      <c r="I4" s="15"/>
      <c r="J4" s="15" t="s">
        <v>55</v>
      </c>
      <c r="K4" s="15"/>
    </row>
    <row r="5" spans="1:12" x14ac:dyDescent="0.35">
      <c r="A5" s="16" t="s">
        <v>8</v>
      </c>
      <c r="B5" s="16" t="s">
        <v>264</v>
      </c>
      <c r="C5" s="16" t="s">
        <v>60</v>
      </c>
      <c r="D5" s="33">
        <v>102</v>
      </c>
      <c r="E5" s="33">
        <v>1.6</v>
      </c>
      <c r="F5" s="15">
        <f>D5-(E5*2)</f>
        <v>98.8</v>
      </c>
      <c r="G5" s="15">
        <v>190000</v>
      </c>
      <c r="H5" s="15">
        <v>7850</v>
      </c>
      <c r="I5" s="15"/>
      <c r="J5" s="15" t="s">
        <v>55</v>
      </c>
      <c r="K5" s="15"/>
      <c r="L5">
        <f>D5/25.4</f>
        <v>4.015748031496063</v>
      </c>
    </row>
    <row r="6" spans="1:12" x14ac:dyDescent="0.35">
      <c r="A6" s="16" t="s">
        <v>9</v>
      </c>
      <c r="B6" s="16" t="s">
        <v>264</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229</v>
      </c>
      <c r="B7" s="15" t="s">
        <v>264</v>
      </c>
      <c r="C7" s="15" t="s">
        <v>280</v>
      </c>
      <c r="D7" s="15">
        <v>127</v>
      </c>
      <c r="E7" s="15">
        <v>3.25</v>
      </c>
      <c r="F7" s="15">
        <f t="shared" si="3"/>
        <v>120.5</v>
      </c>
      <c r="G7" s="15">
        <v>210000</v>
      </c>
      <c r="H7" s="15">
        <v>7850</v>
      </c>
      <c r="I7" s="15"/>
      <c r="J7" s="15" t="s">
        <v>55</v>
      </c>
      <c r="K7" s="15"/>
      <c r="L7">
        <f t="shared" ref="L7" si="5">D7/25.4</f>
        <v>5</v>
      </c>
    </row>
    <row r="8" spans="1:12" x14ac:dyDescent="0.35">
      <c r="A8" s="34" t="s">
        <v>156</v>
      </c>
      <c r="B8" s="34" t="s">
        <v>264</v>
      </c>
      <c r="C8" s="34" t="s">
        <v>281</v>
      </c>
      <c r="D8" s="34">
        <v>127</v>
      </c>
      <c r="E8" s="34">
        <v>4.8</v>
      </c>
      <c r="F8" s="34">
        <f t="shared" ref="F8" si="6">D8-(E8*2)</f>
        <v>117.4</v>
      </c>
      <c r="G8" s="34">
        <v>210000</v>
      </c>
      <c r="H8" s="34">
        <v>7850</v>
      </c>
      <c r="I8" s="34"/>
      <c r="J8" s="34" t="s">
        <v>111</v>
      </c>
      <c r="K8" s="34"/>
      <c r="L8">
        <f t="shared" si="4"/>
        <v>5</v>
      </c>
    </row>
    <row r="9" spans="1:12" x14ac:dyDescent="0.35">
      <c r="A9" s="16" t="s">
        <v>10</v>
      </c>
      <c r="B9" s="16" t="s">
        <v>264</v>
      </c>
      <c r="C9" s="16" t="s">
        <v>227</v>
      </c>
      <c r="D9" s="33">
        <v>139</v>
      </c>
      <c r="E9" s="33">
        <v>3</v>
      </c>
      <c r="F9" s="15">
        <f>D9-(E9*2)</f>
        <v>133</v>
      </c>
      <c r="G9" s="15">
        <v>210000</v>
      </c>
      <c r="H9" s="15">
        <v>7850</v>
      </c>
      <c r="I9" s="15"/>
      <c r="J9" s="15" t="s">
        <v>55</v>
      </c>
      <c r="K9" s="15"/>
      <c r="L9">
        <f t="shared" si="4"/>
        <v>5.4724409448818898</v>
      </c>
    </row>
    <row r="10" spans="1:12" x14ac:dyDescent="0.35">
      <c r="A10" s="16" t="s">
        <v>155</v>
      </c>
      <c r="B10" s="16" t="s">
        <v>264</v>
      </c>
      <c r="C10" s="16" t="s">
        <v>58</v>
      </c>
      <c r="D10" s="33">
        <v>139</v>
      </c>
      <c r="E10" s="33">
        <v>4.8</v>
      </c>
      <c r="F10" s="15">
        <f>D10-(E10*2)</f>
        <v>129.4</v>
      </c>
      <c r="G10" s="15">
        <v>210000</v>
      </c>
      <c r="H10" s="15">
        <v>7850</v>
      </c>
      <c r="I10" s="15"/>
      <c r="J10" s="15" t="s">
        <v>55</v>
      </c>
      <c r="K10" s="15"/>
      <c r="L10">
        <f t="shared" si="4"/>
        <v>5.4724409448818898</v>
      </c>
    </row>
    <row r="11" spans="1:12" x14ac:dyDescent="0.35">
      <c r="A11" s="16" t="s">
        <v>154</v>
      </c>
      <c r="B11" s="16" t="s">
        <v>264</v>
      </c>
      <c r="C11" s="16" t="s">
        <v>226</v>
      </c>
      <c r="D11" s="33">
        <v>168</v>
      </c>
      <c r="E11" s="33">
        <v>4.8</v>
      </c>
      <c r="F11" s="15">
        <f>D11-(E11*2)</f>
        <v>158.4</v>
      </c>
      <c r="G11" s="15">
        <v>210000</v>
      </c>
      <c r="H11" s="15">
        <v>7850</v>
      </c>
      <c r="I11" s="15"/>
      <c r="J11" s="15" t="s">
        <v>55</v>
      </c>
      <c r="K11" s="15"/>
      <c r="L11">
        <f t="shared" si="4"/>
        <v>6.6141732283464574</v>
      </c>
    </row>
    <row r="12" spans="1:12" x14ac:dyDescent="0.35">
      <c r="A12" s="41" t="s">
        <v>153</v>
      </c>
      <c r="B12" s="41" t="s">
        <v>264</v>
      </c>
      <c r="C12" s="41" t="s">
        <v>61</v>
      </c>
      <c r="D12" s="41">
        <v>193</v>
      </c>
      <c r="E12" s="41">
        <v>4.8</v>
      </c>
      <c r="F12" s="42">
        <f t="shared" ref="F12:F17" si="7">D12-(E12*2)</f>
        <v>183.4</v>
      </c>
      <c r="G12" s="42">
        <v>190000</v>
      </c>
      <c r="H12" s="42">
        <v>7850</v>
      </c>
      <c r="I12" s="42"/>
      <c r="J12" s="42" t="s">
        <v>56</v>
      </c>
      <c r="K12" s="42"/>
      <c r="L12">
        <f t="shared" si="4"/>
        <v>7.5984251968503944</v>
      </c>
    </row>
    <row r="13" spans="1:12" x14ac:dyDescent="0.35">
      <c r="A13" s="16" t="s">
        <v>152</v>
      </c>
      <c r="B13" s="16" t="s">
        <v>264</v>
      </c>
      <c r="C13" s="16" t="s">
        <v>342</v>
      </c>
      <c r="D13" s="16">
        <v>193</v>
      </c>
      <c r="E13" s="16">
        <v>6.3</v>
      </c>
      <c r="F13" s="15">
        <f t="shared" ref="F13" si="8">D13-(E13*2)</f>
        <v>180.4</v>
      </c>
      <c r="G13" s="15">
        <v>190000</v>
      </c>
      <c r="H13" s="15">
        <v>7850</v>
      </c>
      <c r="I13" s="15"/>
      <c r="J13" s="15" t="s">
        <v>55</v>
      </c>
      <c r="K13" s="15"/>
      <c r="L13">
        <f t="shared" si="4"/>
        <v>7.5984251968503944</v>
      </c>
    </row>
    <row r="14" spans="1:12" x14ac:dyDescent="0.35">
      <c r="A14" s="15" t="s">
        <v>86</v>
      </c>
      <c r="B14" s="15" t="s">
        <v>264</v>
      </c>
      <c r="C14" s="16" t="s">
        <v>84</v>
      </c>
      <c r="D14" s="33">
        <v>219</v>
      </c>
      <c r="E14" s="33">
        <v>5.9</v>
      </c>
      <c r="F14" s="15">
        <f t="shared" si="7"/>
        <v>207.2</v>
      </c>
      <c r="G14" s="15">
        <v>190000</v>
      </c>
      <c r="H14" s="15">
        <v>7850</v>
      </c>
      <c r="I14" s="15"/>
      <c r="J14" s="15" t="s">
        <v>55</v>
      </c>
      <c r="K14" s="15"/>
      <c r="L14">
        <f t="shared" si="4"/>
        <v>8.6220472440944889</v>
      </c>
    </row>
    <row r="15" spans="1:12" x14ac:dyDescent="0.35">
      <c r="A15" s="34" t="s">
        <v>85</v>
      </c>
      <c r="B15" s="34" t="s">
        <v>264</v>
      </c>
      <c r="C15" s="34" t="s">
        <v>343</v>
      </c>
      <c r="D15" s="35">
        <v>229</v>
      </c>
      <c r="E15" s="35">
        <v>5.9</v>
      </c>
      <c r="F15" s="34">
        <f t="shared" si="7"/>
        <v>217.2</v>
      </c>
      <c r="G15" s="34">
        <v>199000</v>
      </c>
      <c r="H15" s="34">
        <v>7850</v>
      </c>
      <c r="I15" s="34"/>
      <c r="J15" s="34" t="s">
        <v>111</v>
      </c>
      <c r="K15" s="34"/>
      <c r="L15">
        <f t="shared" si="4"/>
        <v>9.015748031496063</v>
      </c>
    </row>
    <row r="16" spans="1:12" x14ac:dyDescent="0.35">
      <c r="A16" s="34" t="s">
        <v>107</v>
      </c>
      <c r="B16" s="34" t="s">
        <v>264</v>
      </c>
      <c r="C16" s="34"/>
      <c r="D16" s="35">
        <v>244.5</v>
      </c>
      <c r="E16" s="35">
        <v>6.3</v>
      </c>
      <c r="F16" s="34">
        <f t="shared" si="7"/>
        <v>231.9</v>
      </c>
      <c r="G16" s="34">
        <v>199000</v>
      </c>
      <c r="H16" s="34">
        <v>7850</v>
      </c>
      <c r="I16" s="34"/>
      <c r="J16" s="34" t="s">
        <v>111</v>
      </c>
      <c r="K16" s="34"/>
      <c r="L16">
        <f t="shared" si="4"/>
        <v>9.6259842519685037</v>
      </c>
    </row>
    <row r="17" spans="1:12" x14ac:dyDescent="0.35">
      <c r="A17" s="34" t="s">
        <v>108</v>
      </c>
      <c r="B17" s="34" t="s">
        <v>264</v>
      </c>
      <c r="C17" s="34"/>
      <c r="D17" s="35">
        <v>273</v>
      </c>
      <c r="E17" s="35">
        <v>6.3</v>
      </c>
      <c r="F17" s="34">
        <f t="shared" si="7"/>
        <v>260.39999999999998</v>
      </c>
      <c r="G17" s="34">
        <v>199000</v>
      </c>
      <c r="H17" s="34">
        <v>7850</v>
      </c>
      <c r="I17" s="34"/>
      <c r="J17" s="34" t="s">
        <v>111</v>
      </c>
      <c r="K17" s="34"/>
      <c r="L17">
        <f t="shared" si="4"/>
        <v>10.748031496062993</v>
      </c>
    </row>
    <row r="24" spans="1:12" x14ac:dyDescent="0.35">
      <c r="C24" s="39"/>
      <c r="D24" t="s">
        <v>132</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R90"/>
  <sheetViews>
    <sheetView tabSelected="1" zoomScale="80" zoomScaleNormal="80" workbookViewId="0">
      <pane ySplit="1" topLeftCell="A14" activePane="bottomLeft" state="frozen"/>
      <selection pane="bottomLeft" activeCell="E62" sqref="E62"/>
    </sheetView>
  </sheetViews>
  <sheetFormatPr defaultRowHeight="14.5" x14ac:dyDescent="0.35"/>
  <cols>
    <col min="1" max="2" width="20.81640625" style="3" customWidth="1"/>
    <col min="3" max="3" width="19.453125" style="1" customWidth="1"/>
    <col min="4" max="4" width="17.453125" style="1" customWidth="1"/>
    <col min="5" max="5" width="13.1796875" style="1" customWidth="1"/>
    <col min="6" max="6" width="13.7265625" style="1" customWidth="1"/>
    <col min="7" max="7" width="19.453125" style="1" customWidth="1"/>
    <col min="8" max="8" width="12.1796875" style="1" customWidth="1"/>
    <col min="9" max="10" width="14.1796875" style="1" customWidth="1"/>
    <col min="11" max="13" width="19.453125" style="1" customWidth="1"/>
    <col min="14" max="14" width="10.54296875" customWidth="1"/>
    <col min="15" max="15" width="19.453125" style="1" customWidth="1"/>
  </cols>
  <sheetData>
    <row r="1" spans="1:16" s="12" customFormat="1" ht="31" customHeight="1" x14ac:dyDescent="0.35">
      <c r="A1" s="10" t="s">
        <v>0</v>
      </c>
      <c r="B1" s="10" t="s">
        <v>339</v>
      </c>
      <c r="C1" s="11" t="s">
        <v>30</v>
      </c>
      <c r="D1" s="11" t="s">
        <v>31</v>
      </c>
      <c r="E1" s="11" t="s">
        <v>14</v>
      </c>
      <c r="F1" s="11" t="s">
        <v>116</v>
      </c>
      <c r="G1" s="11" t="s">
        <v>20</v>
      </c>
      <c r="H1" s="11" t="s">
        <v>32</v>
      </c>
      <c r="I1" s="11" t="s">
        <v>33</v>
      </c>
      <c r="J1" s="11" t="s">
        <v>96</v>
      </c>
      <c r="K1" s="11" t="s">
        <v>54</v>
      </c>
      <c r="L1" s="11" t="s">
        <v>259</v>
      </c>
      <c r="M1" s="11" t="s">
        <v>109</v>
      </c>
      <c r="N1" s="53" t="s">
        <v>196</v>
      </c>
      <c r="O1" s="11" t="s">
        <v>11</v>
      </c>
      <c r="P1" s="12" t="s">
        <v>243</v>
      </c>
    </row>
    <row r="3" spans="1:16" x14ac:dyDescent="0.35">
      <c r="A3" s="3" t="s">
        <v>1</v>
      </c>
      <c r="B3" s="3" t="s">
        <v>43</v>
      </c>
      <c r="C3" s="1">
        <v>0</v>
      </c>
      <c r="D3" s="1">
        <v>50</v>
      </c>
      <c r="E3" s="1">
        <v>12</v>
      </c>
      <c r="F3" s="1">
        <v>230</v>
      </c>
      <c r="G3" s="1" t="s">
        <v>21</v>
      </c>
      <c r="I3" s="1">
        <v>45</v>
      </c>
      <c r="J3" s="1" t="s">
        <v>95</v>
      </c>
      <c r="K3" s="1" t="s">
        <v>55</v>
      </c>
      <c r="M3" s="78">
        <v>3</v>
      </c>
      <c r="N3">
        <v>310</v>
      </c>
      <c r="P3">
        <v>22</v>
      </c>
    </row>
    <row r="4" spans="1:16" x14ac:dyDescent="0.35">
      <c r="A4" s="3" t="s">
        <v>15</v>
      </c>
      <c r="B4" s="3" t="s">
        <v>43</v>
      </c>
      <c r="C4" s="1">
        <v>0</v>
      </c>
      <c r="D4" s="1">
        <v>50</v>
      </c>
      <c r="E4" s="1">
        <v>12</v>
      </c>
      <c r="F4" s="1">
        <v>230</v>
      </c>
      <c r="G4" s="1" t="s">
        <v>21</v>
      </c>
      <c r="I4" s="1">
        <v>45</v>
      </c>
      <c r="J4" s="1" t="s">
        <v>95</v>
      </c>
      <c r="K4" s="1" t="s">
        <v>55</v>
      </c>
      <c r="M4" s="78">
        <v>3.3</v>
      </c>
      <c r="N4">
        <v>310</v>
      </c>
      <c r="P4">
        <v>22</v>
      </c>
    </row>
    <row r="5" spans="1:16" x14ac:dyDescent="0.35">
      <c r="A5" s="3" t="s">
        <v>2</v>
      </c>
      <c r="B5" s="3" t="s">
        <v>43</v>
      </c>
      <c r="C5" s="1">
        <v>50.01</v>
      </c>
      <c r="D5" s="1">
        <v>100</v>
      </c>
      <c r="E5" s="1">
        <v>12</v>
      </c>
      <c r="F5" s="1">
        <v>230</v>
      </c>
      <c r="G5" s="1" t="s">
        <v>21</v>
      </c>
      <c r="I5" s="1">
        <v>59</v>
      </c>
      <c r="J5" s="1" t="s">
        <v>95</v>
      </c>
      <c r="K5" s="1" t="s">
        <v>55</v>
      </c>
      <c r="M5" s="78">
        <v>5</v>
      </c>
      <c r="N5">
        <v>345</v>
      </c>
      <c r="P5">
        <v>22</v>
      </c>
    </row>
    <row r="6" spans="1:16" x14ac:dyDescent="0.35">
      <c r="A6" s="3" t="s">
        <v>18</v>
      </c>
      <c r="B6" s="3" t="s">
        <v>43</v>
      </c>
      <c r="C6" s="1">
        <v>50.01</v>
      </c>
      <c r="D6" s="1">
        <v>100</v>
      </c>
      <c r="E6" s="1">
        <v>12</v>
      </c>
      <c r="F6" s="1">
        <v>230</v>
      </c>
      <c r="G6" s="1" t="s">
        <v>21</v>
      </c>
      <c r="I6" s="1">
        <v>59</v>
      </c>
      <c r="J6" s="1" t="s">
        <v>95</v>
      </c>
      <c r="K6" s="1" t="s">
        <v>55</v>
      </c>
      <c r="M6" s="78">
        <v>5.2</v>
      </c>
      <c r="N6">
        <v>345</v>
      </c>
      <c r="P6">
        <v>22</v>
      </c>
    </row>
    <row r="7" spans="1:16" x14ac:dyDescent="0.35">
      <c r="A7" s="3" t="s">
        <v>3</v>
      </c>
      <c r="B7" s="3" t="s">
        <v>43</v>
      </c>
      <c r="C7" s="1">
        <v>100.01</v>
      </c>
      <c r="D7" s="1">
        <v>150</v>
      </c>
      <c r="E7" s="1">
        <v>10</v>
      </c>
      <c r="F7" s="1">
        <v>230</v>
      </c>
      <c r="G7" s="1" t="s">
        <v>21</v>
      </c>
      <c r="I7" s="1">
        <v>59</v>
      </c>
      <c r="J7" s="1" t="s">
        <v>95</v>
      </c>
      <c r="K7" s="1" t="s">
        <v>55</v>
      </c>
      <c r="M7" s="78">
        <v>8</v>
      </c>
      <c r="N7">
        <v>390</v>
      </c>
      <c r="P7">
        <v>22</v>
      </c>
    </row>
    <row r="8" spans="1:16" x14ac:dyDescent="0.35">
      <c r="A8" s="3" t="s">
        <v>19</v>
      </c>
      <c r="B8" s="3" t="s">
        <v>43</v>
      </c>
      <c r="C8" s="1">
        <v>100.01</v>
      </c>
      <c r="D8" s="1">
        <v>150</v>
      </c>
      <c r="E8" s="1">
        <v>10</v>
      </c>
      <c r="F8" s="1">
        <v>230</v>
      </c>
      <c r="G8" s="1" t="s">
        <v>21</v>
      </c>
      <c r="I8" s="1">
        <v>59</v>
      </c>
      <c r="J8" s="1" t="s">
        <v>95</v>
      </c>
      <c r="K8" s="1" t="s">
        <v>55</v>
      </c>
      <c r="M8" s="78">
        <v>8.3000000000000007</v>
      </c>
      <c r="N8">
        <v>390</v>
      </c>
      <c r="P8">
        <v>22</v>
      </c>
    </row>
    <row r="9" spans="1:16" x14ac:dyDescent="0.35">
      <c r="A9" s="3" t="s">
        <v>17</v>
      </c>
      <c r="B9" s="3" t="s">
        <v>43</v>
      </c>
      <c r="C9" s="1">
        <v>150.01</v>
      </c>
      <c r="D9" s="1">
        <v>230</v>
      </c>
      <c r="E9" s="1">
        <v>6</v>
      </c>
      <c r="F9" s="1">
        <v>230</v>
      </c>
      <c r="G9" s="1" t="s">
        <v>21</v>
      </c>
      <c r="I9" s="1">
        <v>92</v>
      </c>
      <c r="J9" s="1" t="s">
        <v>95</v>
      </c>
      <c r="K9" s="1" t="s">
        <v>55</v>
      </c>
      <c r="M9" s="78">
        <v>12</v>
      </c>
      <c r="N9">
        <v>570</v>
      </c>
      <c r="P9">
        <v>22</v>
      </c>
    </row>
    <row r="10" spans="1:16" x14ac:dyDescent="0.35">
      <c r="A10" s="3" t="s">
        <v>16</v>
      </c>
      <c r="B10" s="3" t="s">
        <v>43</v>
      </c>
      <c r="C10" s="1">
        <v>230.01</v>
      </c>
      <c r="D10" s="1">
        <v>350</v>
      </c>
      <c r="E10" s="1">
        <v>7</v>
      </c>
      <c r="F10" s="1">
        <v>230</v>
      </c>
      <c r="G10" s="1" t="s">
        <v>21</v>
      </c>
      <c r="I10" s="1">
        <v>92</v>
      </c>
      <c r="J10" s="1" t="s">
        <v>95</v>
      </c>
      <c r="K10" s="1" t="s">
        <v>55</v>
      </c>
      <c r="M10" s="78">
        <v>14</v>
      </c>
      <c r="N10">
        <v>670</v>
      </c>
      <c r="P10">
        <v>22</v>
      </c>
    </row>
    <row r="11" spans="1:16" x14ac:dyDescent="0.35">
      <c r="M11" s="78"/>
    </row>
    <row r="12" spans="1:16" x14ac:dyDescent="0.35">
      <c r="A12" s="3" t="s">
        <v>218</v>
      </c>
      <c r="B12" s="3" t="s">
        <v>217</v>
      </c>
      <c r="C12" s="1">
        <f>D10+0.01</f>
        <v>350.01</v>
      </c>
      <c r="D12" s="1">
        <v>450</v>
      </c>
      <c r="E12" s="1">
        <v>8</v>
      </c>
      <c r="F12" s="1">
        <v>230</v>
      </c>
      <c r="G12" s="1" t="s">
        <v>21</v>
      </c>
      <c r="H12" s="1">
        <v>85</v>
      </c>
      <c r="I12" s="1">
        <v>89</v>
      </c>
      <c r="J12" s="1" t="s">
        <v>95</v>
      </c>
      <c r="K12" s="1" t="s">
        <v>55</v>
      </c>
      <c r="M12" s="78">
        <v>16</v>
      </c>
      <c r="N12">
        <v>1200</v>
      </c>
    </row>
    <row r="13" spans="1:16" x14ac:dyDescent="0.35">
      <c r="A13" s="3" t="s">
        <v>219</v>
      </c>
      <c r="B13" s="3" t="s">
        <v>217</v>
      </c>
      <c r="C13" s="1">
        <f>D12+0.01</f>
        <v>450.01</v>
      </c>
      <c r="D13" s="1">
        <v>600</v>
      </c>
      <c r="E13" s="1">
        <v>9</v>
      </c>
      <c r="F13" s="1">
        <v>230</v>
      </c>
      <c r="G13" s="1" t="s">
        <v>21</v>
      </c>
      <c r="H13" s="1">
        <v>83</v>
      </c>
      <c r="I13" s="1">
        <v>89</v>
      </c>
      <c r="J13" s="1" t="s">
        <v>95</v>
      </c>
      <c r="K13" s="1" t="s">
        <v>55</v>
      </c>
      <c r="M13" s="78">
        <v>19</v>
      </c>
      <c r="N13">
        <v>920</v>
      </c>
    </row>
    <row r="15" spans="1:16" x14ac:dyDescent="0.35">
      <c r="A15" s="3" t="s">
        <v>183</v>
      </c>
      <c r="B15" s="3" t="s">
        <v>112</v>
      </c>
      <c r="C15" s="1">
        <v>0</v>
      </c>
      <c r="D15" s="1">
        <v>10</v>
      </c>
      <c r="E15" s="1">
        <v>17</v>
      </c>
      <c r="F15" s="1">
        <v>230</v>
      </c>
      <c r="G15" s="1" t="s">
        <v>21</v>
      </c>
      <c r="I15" s="1">
        <v>48</v>
      </c>
      <c r="J15" s="1" t="s">
        <v>95</v>
      </c>
      <c r="K15" s="1" t="s">
        <v>55</v>
      </c>
      <c r="M15" s="1">
        <v>2.44</v>
      </c>
      <c r="N15">
        <v>120</v>
      </c>
    </row>
    <row r="16" spans="1:16" x14ac:dyDescent="0.35">
      <c r="A16" s="3" t="s">
        <v>184</v>
      </c>
      <c r="B16" s="3" t="s">
        <v>112</v>
      </c>
      <c r="C16" s="1">
        <f>D15+0.01</f>
        <v>10.01</v>
      </c>
      <c r="D16" s="1">
        <v>20</v>
      </c>
      <c r="E16" s="1">
        <v>17</v>
      </c>
      <c r="F16" s="1">
        <v>230</v>
      </c>
      <c r="G16" s="1" t="s">
        <v>21</v>
      </c>
      <c r="I16" s="1">
        <v>48</v>
      </c>
      <c r="J16" s="1" t="s">
        <v>95</v>
      </c>
      <c r="K16" s="1" t="s">
        <v>55</v>
      </c>
      <c r="M16" s="1">
        <v>2.76</v>
      </c>
      <c r="N16">
        <v>160</v>
      </c>
    </row>
    <row r="17" spans="1:14" x14ac:dyDescent="0.35">
      <c r="A17" s="3" t="s">
        <v>185</v>
      </c>
      <c r="B17" s="3" t="s">
        <v>112</v>
      </c>
      <c r="C17" s="1">
        <f t="shared" ref="C17:C27" si="0">D16+0.01</f>
        <v>20.010000000000002</v>
      </c>
      <c r="D17" s="1">
        <v>25</v>
      </c>
      <c r="E17" s="1">
        <v>17</v>
      </c>
      <c r="F17" s="1">
        <v>230</v>
      </c>
      <c r="G17" s="1" t="s">
        <v>21</v>
      </c>
      <c r="I17" s="1">
        <v>48</v>
      </c>
      <c r="J17" s="1" t="s">
        <v>95</v>
      </c>
      <c r="K17" s="1" t="s">
        <v>55</v>
      </c>
      <c r="M17" s="1">
        <v>3.09</v>
      </c>
      <c r="N17">
        <v>240</v>
      </c>
    </row>
    <row r="18" spans="1:14" x14ac:dyDescent="0.35">
      <c r="A18" s="3" t="s">
        <v>186</v>
      </c>
      <c r="B18" s="3" t="s">
        <v>112</v>
      </c>
      <c r="C18" s="1">
        <f t="shared" si="0"/>
        <v>25.01</v>
      </c>
      <c r="D18" s="1">
        <v>35</v>
      </c>
      <c r="E18" s="1">
        <v>17</v>
      </c>
      <c r="F18" s="1">
        <v>230</v>
      </c>
      <c r="G18" s="1" t="s">
        <v>21</v>
      </c>
      <c r="I18" s="1">
        <v>48</v>
      </c>
      <c r="J18" s="1" t="s">
        <v>95</v>
      </c>
      <c r="K18" s="1" t="s">
        <v>55</v>
      </c>
      <c r="M18" s="1">
        <v>3.38</v>
      </c>
      <c r="N18">
        <v>270</v>
      </c>
    </row>
    <row r="19" spans="1:14" x14ac:dyDescent="0.35">
      <c r="A19" s="3" t="s">
        <v>187</v>
      </c>
      <c r="B19" s="3" t="s">
        <v>112</v>
      </c>
      <c r="C19" s="1">
        <f t="shared" si="0"/>
        <v>35.01</v>
      </c>
      <c r="D19" s="1">
        <v>40</v>
      </c>
      <c r="E19" s="1">
        <v>17</v>
      </c>
      <c r="F19" s="1">
        <v>230</v>
      </c>
      <c r="G19" s="1" t="s">
        <v>21</v>
      </c>
      <c r="I19" s="1">
        <v>48</v>
      </c>
      <c r="J19" s="1" t="s">
        <v>95</v>
      </c>
      <c r="K19" s="1" t="s">
        <v>55</v>
      </c>
      <c r="M19" s="1">
        <v>3.38</v>
      </c>
      <c r="N19">
        <v>270</v>
      </c>
    </row>
    <row r="20" spans="1:14" x14ac:dyDescent="0.35">
      <c r="A20" s="3" t="s">
        <v>188</v>
      </c>
      <c r="B20" s="3" t="s">
        <v>112</v>
      </c>
      <c r="C20" s="1">
        <f t="shared" si="0"/>
        <v>40.01</v>
      </c>
      <c r="D20" s="1">
        <v>50</v>
      </c>
      <c r="E20" s="1">
        <v>12</v>
      </c>
      <c r="F20" s="1">
        <v>230</v>
      </c>
      <c r="G20" s="1" t="s">
        <v>21</v>
      </c>
      <c r="I20" s="1">
        <v>48</v>
      </c>
      <c r="J20" s="1" t="s">
        <v>95</v>
      </c>
      <c r="K20" s="1" t="s">
        <v>55</v>
      </c>
      <c r="M20" s="1">
        <v>3.09</v>
      </c>
      <c r="N20">
        <v>240</v>
      </c>
    </row>
    <row r="21" spans="1:14" x14ac:dyDescent="0.35">
      <c r="A21" s="3" t="s">
        <v>189</v>
      </c>
      <c r="B21" s="3" t="s">
        <v>112</v>
      </c>
      <c r="C21" s="1">
        <f t="shared" si="0"/>
        <v>50.01</v>
      </c>
      <c r="D21" s="1">
        <v>55</v>
      </c>
      <c r="E21" s="1">
        <v>17</v>
      </c>
      <c r="F21" s="1">
        <v>230</v>
      </c>
      <c r="G21" s="1" t="s">
        <v>21</v>
      </c>
      <c r="I21" s="1">
        <v>60</v>
      </c>
      <c r="J21" s="1" t="s">
        <v>95</v>
      </c>
      <c r="K21" s="1" t="s">
        <v>55</v>
      </c>
      <c r="M21" s="1">
        <v>4.17</v>
      </c>
      <c r="N21">
        <v>320</v>
      </c>
    </row>
    <row r="22" spans="1:14" x14ac:dyDescent="0.35">
      <c r="A22" s="3" t="s">
        <v>190</v>
      </c>
      <c r="B22" s="3" t="s">
        <v>112</v>
      </c>
      <c r="C22" s="1">
        <f t="shared" si="0"/>
        <v>55.01</v>
      </c>
      <c r="D22" s="1">
        <v>60</v>
      </c>
      <c r="E22" s="1">
        <v>12</v>
      </c>
      <c r="F22" s="1">
        <v>230</v>
      </c>
      <c r="G22" s="1" t="s">
        <v>21</v>
      </c>
      <c r="I22" s="1">
        <v>60</v>
      </c>
      <c r="J22" s="1" t="s">
        <v>95</v>
      </c>
      <c r="K22" s="1" t="s">
        <v>55</v>
      </c>
      <c r="M22" s="1">
        <v>3.92</v>
      </c>
      <c r="N22">
        <v>280</v>
      </c>
    </row>
    <row r="23" spans="1:14" x14ac:dyDescent="0.35">
      <c r="A23" s="3" t="s">
        <v>191</v>
      </c>
      <c r="B23" s="3" t="s">
        <v>112</v>
      </c>
      <c r="C23" s="1">
        <f t="shared" si="0"/>
        <v>60.01</v>
      </c>
      <c r="D23" s="1">
        <v>70</v>
      </c>
      <c r="E23" s="1">
        <v>17</v>
      </c>
      <c r="F23" s="1">
        <v>230</v>
      </c>
      <c r="G23" s="1" t="s">
        <v>21</v>
      </c>
      <c r="I23" s="1">
        <v>60</v>
      </c>
      <c r="J23" s="1" t="s">
        <v>95</v>
      </c>
      <c r="K23" s="1" t="s">
        <v>55</v>
      </c>
      <c r="M23" s="1">
        <v>4.59</v>
      </c>
      <c r="N23">
        <v>410</v>
      </c>
    </row>
    <row r="24" spans="1:14" x14ac:dyDescent="0.35">
      <c r="A24" s="3" t="s">
        <v>192</v>
      </c>
      <c r="B24" s="3" t="s">
        <v>112</v>
      </c>
      <c r="C24" s="1">
        <f t="shared" si="0"/>
        <v>70.010000000000005</v>
      </c>
      <c r="D24" s="1">
        <v>80</v>
      </c>
      <c r="E24" s="1">
        <v>12</v>
      </c>
      <c r="F24" s="1">
        <v>230</v>
      </c>
      <c r="G24" s="1" t="s">
        <v>21</v>
      </c>
      <c r="I24" s="1">
        <v>60</v>
      </c>
      <c r="J24" s="1" t="s">
        <v>95</v>
      </c>
      <c r="K24" s="1" t="s">
        <v>55</v>
      </c>
      <c r="M24" s="1">
        <v>4.1900000000000004</v>
      </c>
      <c r="N24">
        <v>320</v>
      </c>
    </row>
    <row r="25" spans="1:14" x14ac:dyDescent="0.35">
      <c r="A25" s="3" t="s">
        <v>193</v>
      </c>
      <c r="B25" s="3" t="s">
        <v>112</v>
      </c>
      <c r="C25" s="1">
        <f t="shared" si="0"/>
        <v>80.010000000000005</v>
      </c>
      <c r="D25" s="1">
        <v>85</v>
      </c>
      <c r="E25" s="1">
        <v>17</v>
      </c>
      <c r="F25" s="1">
        <v>230</v>
      </c>
      <c r="G25" s="1" t="s">
        <v>21</v>
      </c>
      <c r="I25" s="1">
        <v>60</v>
      </c>
      <c r="J25" s="1" t="s">
        <v>95</v>
      </c>
      <c r="K25" s="1" t="s">
        <v>55</v>
      </c>
      <c r="M25" s="1">
        <v>4.45</v>
      </c>
      <c r="N25">
        <v>450</v>
      </c>
    </row>
    <row r="26" spans="1:14" x14ac:dyDescent="0.35">
      <c r="A26" s="3" t="s">
        <v>194</v>
      </c>
      <c r="B26" s="3" t="s">
        <v>112</v>
      </c>
      <c r="C26" s="1">
        <f t="shared" si="0"/>
        <v>85.01</v>
      </c>
      <c r="D26" s="1">
        <v>100</v>
      </c>
      <c r="E26" s="1">
        <v>12</v>
      </c>
      <c r="F26" s="1">
        <v>230</v>
      </c>
      <c r="G26" s="1" t="s">
        <v>21</v>
      </c>
      <c r="I26" s="1">
        <v>60</v>
      </c>
      <c r="J26" s="1" t="s">
        <v>95</v>
      </c>
      <c r="K26" s="1" t="s">
        <v>55</v>
      </c>
      <c r="M26" s="1">
        <v>4.68</v>
      </c>
      <c r="N26">
        <v>410</v>
      </c>
    </row>
    <row r="27" spans="1:14" x14ac:dyDescent="0.35">
      <c r="A27" s="3" t="s">
        <v>195</v>
      </c>
      <c r="B27" s="3" t="s">
        <v>112</v>
      </c>
      <c r="C27" s="1">
        <f t="shared" si="0"/>
        <v>100.01</v>
      </c>
      <c r="D27" s="1">
        <v>120</v>
      </c>
      <c r="E27" s="1">
        <v>12</v>
      </c>
      <c r="F27" s="1">
        <v>230</v>
      </c>
      <c r="G27" s="1" t="s">
        <v>21</v>
      </c>
      <c r="I27" s="1">
        <v>60</v>
      </c>
      <c r="J27" s="1" t="s">
        <v>95</v>
      </c>
      <c r="K27" s="1" t="s">
        <v>55</v>
      </c>
      <c r="M27" s="1">
        <v>4.45</v>
      </c>
      <c r="N27">
        <v>450</v>
      </c>
    </row>
    <row r="30" spans="1:14" x14ac:dyDescent="0.35">
      <c r="A30" s="3" t="s">
        <v>23</v>
      </c>
      <c r="B30" s="3" t="s">
        <v>43</v>
      </c>
      <c r="C30" s="2">
        <v>0</v>
      </c>
      <c r="D30" s="2">
        <v>170</v>
      </c>
      <c r="E30" s="1">
        <v>12</v>
      </c>
      <c r="F30" s="1">
        <v>415</v>
      </c>
      <c r="G30" s="1" t="s">
        <v>22</v>
      </c>
      <c r="H30" s="1" t="s">
        <v>95</v>
      </c>
      <c r="I30" s="1" t="s">
        <v>95</v>
      </c>
      <c r="J30" s="1">
        <v>30</v>
      </c>
      <c r="K30" s="1" t="s">
        <v>56</v>
      </c>
      <c r="N30">
        <v>900</v>
      </c>
    </row>
    <row r="31" spans="1:14" x14ac:dyDescent="0.35">
      <c r="A31" s="3" t="s">
        <v>24</v>
      </c>
      <c r="B31" s="3" t="s">
        <v>43</v>
      </c>
      <c r="C31" s="2">
        <v>170.01</v>
      </c>
      <c r="D31" s="2">
        <v>260</v>
      </c>
      <c r="E31" s="1">
        <v>12</v>
      </c>
      <c r="F31" s="1">
        <v>415</v>
      </c>
      <c r="G31" s="1" t="s">
        <v>22</v>
      </c>
      <c r="H31" s="1" t="s">
        <v>95</v>
      </c>
      <c r="I31" s="1" t="s">
        <v>95</v>
      </c>
      <c r="J31" s="1">
        <v>40</v>
      </c>
      <c r="K31" s="1" t="s">
        <v>56</v>
      </c>
      <c r="N31">
        <v>900</v>
      </c>
    </row>
    <row r="32" spans="1:14" x14ac:dyDescent="0.35">
      <c r="A32" s="3" t="s">
        <v>197</v>
      </c>
      <c r="B32" s="3" t="s">
        <v>43</v>
      </c>
      <c r="C32" s="2">
        <v>170.01</v>
      </c>
      <c r="D32" s="2">
        <v>300</v>
      </c>
      <c r="E32" s="1">
        <v>12</v>
      </c>
      <c r="F32" s="1">
        <v>230</v>
      </c>
      <c r="G32" s="1" t="s">
        <v>22</v>
      </c>
      <c r="H32" s="1" t="s">
        <v>95</v>
      </c>
      <c r="I32" s="1" t="s">
        <v>95</v>
      </c>
      <c r="J32" s="1">
        <v>40</v>
      </c>
      <c r="K32" s="1" t="s">
        <v>56</v>
      </c>
      <c r="N32">
        <v>900</v>
      </c>
    </row>
    <row r="33" spans="1:14" x14ac:dyDescent="0.35">
      <c r="A33" s="3" t="s">
        <v>25</v>
      </c>
      <c r="B33" s="3" t="s">
        <v>43</v>
      </c>
      <c r="C33" s="2">
        <v>260.01</v>
      </c>
      <c r="D33" s="2">
        <v>350</v>
      </c>
      <c r="E33" s="1">
        <v>12</v>
      </c>
      <c r="F33" s="1">
        <v>415</v>
      </c>
      <c r="G33" s="1" t="s">
        <v>22</v>
      </c>
      <c r="H33" s="1" t="s">
        <v>95</v>
      </c>
      <c r="I33" s="1" t="s">
        <v>95</v>
      </c>
      <c r="J33" s="1">
        <v>40</v>
      </c>
      <c r="K33" s="1" t="s">
        <v>56</v>
      </c>
      <c r="N33">
        <v>900</v>
      </c>
    </row>
    <row r="34" spans="1:14" x14ac:dyDescent="0.35">
      <c r="A34" s="3" t="s">
        <v>26</v>
      </c>
      <c r="B34" s="3" t="s">
        <v>43</v>
      </c>
      <c r="C34" s="2">
        <v>351.01</v>
      </c>
      <c r="D34" s="2">
        <v>500</v>
      </c>
      <c r="E34" s="1">
        <v>12</v>
      </c>
      <c r="F34" s="1">
        <v>415</v>
      </c>
      <c r="G34" s="1" t="s">
        <v>22</v>
      </c>
      <c r="H34" s="1" t="s">
        <v>95</v>
      </c>
      <c r="I34" s="1" t="s">
        <v>95</v>
      </c>
      <c r="J34" s="1">
        <v>40</v>
      </c>
      <c r="K34" s="1" t="s">
        <v>56</v>
      </c>
      <c r="N34">
        <v>900</v>
      </c>
    </row>
    <row r="35" spans="1:14" x14ac:dyDescent="0.35">
      <c r="A35" s="3" t="s">
        <v>27</v>
      </c>
      <c r="B35" s="3" t="s">
        <v>43</v>
      </c>
      <c r="C35" s="2">
        <v>500.01</v>
      </c>
      <c r="D35" s="2">
        <v>650</v>
      </c>
      <c r="E35" s="1">
        <v>12</v>
      </c>
      <c r="F35" s="1">
        <v>415</v>
      </c>
      <c r="G35" s="1" t="s">
        <v>22</v>
      </c>
      <c r="H35" s="1" t="s">
        <v>95</v>
      </c>
      <c r="I35" s="1" t="s">
        <v>95</v>
      </c>
      <c r="J35" s="1">
        <v>55</v>
      </c>
      <c r="K35" s="1" t="s">
        <v>56</v>
      </c>
      <c r="N35">
        <v>1800</v>
      </c>
    </row>
    <row r="36" spans="1:14" x14ac:dyDescent="0.35">
      <c r="A36" s="3" t="s">
        <v>28</v>
      </c>
      <c r="B36" s="3" t="s">
        <v>43</v>
      </c>
      <c r="C36" s="2">
        <v>650.01</v>
      </c>
      <c r="D36" s="2">
        <v>750</v>
      </c>
      <c r="E36" s="1">
        <v>12</v>
      </c>
      <c r="F36" s="1">
        <v>415</v>
      </c>
      <c r="G36" s="1" t="s">
        <v>22</v>
      </c>
      <c r="H36" s="1" t="s">
        <v>95</v>
      </c>
      <c r="I36" s="1" t="s">
        <v>95</v>
      </c>
      <c r="J36" s="1">
        <v>55</v>
      </c>
      <c r="K36" s="1" t="s">
        <v>56</v>
      </c>
      <c r="N36">
        <v>1800</v>
      </c>
    </row>
    <row r="37" spans="1:14" x14ac:dyDescent="0.35">
      <c r="A37" s="3" t="s">
        <v>29</v>
      </c>
      <c r="B37" s="3" t="s">
        <v>43</v>
      </c>
      <c r="C37" s="2">
        <v>750.01</v>
      </c>
      <c r="D37" s="2">
        <v>1000</v>
      </c>
      <c r="E37" s="1">
        <v>9</v>
      </c>
      <c r="F37" s="1">
        <v>415</v>
      </c>
      <c r="G37" s="1" t="s">
        <v>22</v>
      </c>
      <c r="H37" s="1" t="s">
        <v>95</v>
      </c>
      <c r="I37" s="1" t="s">
        <v>95</v>
      </c>
      <c r="J37" s="1">
        <v>55</v>
      </c>
      <c r="K37" s="1" t="s">
        <v>56</v>
      </c>
      <c r="N37">
        <v>2500</v>
      </c>
    </row>
    <row r="38" spans="1:14" x14ac:dyDescent="0.35">
      <c r="C38" s="2"/>
    </row>
    <row r="39" spans="1:14" x14ac:dyDescent="0.35">
      <c r="A39" s="3" t="s">
        <v>98</v>
      </c>
      <c r="B39" s="3" t="s">
        <v>70</v>
      </c>
      <c r="C39" s="2">
        <v>0</v>
      </c>
      <c r="D39" s="1">
        <v>140</v>
      </c>
      <c r="E39" s="1">
        <v>12</v>
      </c>
      <c r="F39" s="1">
        <v>415</v>
      </c>
      <c r="G39" s="1" t="s">
        <v>22</v>
      </c>
      <c r="H39" s="1" t="s">
        <v>95</v>
      </c>
      <c r="I39" s="1" t="s">
        <v>95</v>
      </c>
      <c r="J39" s="1">
        <v>30</v>
      </c>
      <c r="K39" s="1" t="s">
        <v>56</v>
      </c>
    </row>
    <row r="40" spans="1:14" x14ac:dyDescent="0.35">
      <c r="A40" s="3" t="s">
        <v>99</v>
      </c>
      <c r="B40" s="3" t="s">
        <v>70</v>
      </c>
      <c r="C40" s="2">
        <f t="shared" ref="C40:C47" si="1">D39+0.01</f>
        <v>140.01</v>
      </c>
      <c r="D40" s="1">
        <v>220</v>
      </c>
      <c r="E40" s="1">
        <v>12</v>
      </c>
      <c r="F40" s="1">
        <v>415</v>
      </c>
      <c r="G40" s="1" t="s">
        <v>22</v>
      </c>
      <c r="H40" s="1" t="s">
        <v>95</v>
      </c>
      <c r="I40" s="1" t="s">
        <v>95</v>
      </c>
      <c r="J40" s="1">
        <v>30</v>
      </c>
      <c r="K40" s="1" t="s">
        <v>56</v>
      </c>
    </row>
    <row r="41" spans="1:14" x14ac:dyDescent="0.35">
      <c r="A41" s="3" t="s">
        <v>100</v>
      </c>
      <c r="B41" s="3" t="s">
        <v>70</v>
      </c>
      <c r="C41" s="2">
        <f t="shared" si="1"/>
        <v>220.01</v>
      </c>
      <c r="D41" s="1">
        <v>300</v>
      </c>
      <c r="E41" s="1">
        <v>12</v>
      </c>
      <c r="F41" s="1">
        <v>415</v>
      </c>
      <c r="G41" s="1" t="s">
        <v>22</v>
      </c>
      <c r="H41" s="1" t="s">
        <v>95</v>
      </c>
      <c r="I41" s="1" t="s">
        <v>95</v>
      </c>
      <c r="J41" s="1">
        <v>30</v>
      </c>
      <c r="K41" s="1" t="s">
        <v>56</v>
      </c>
    </row>
    <row r="42" spans="1:14" x14ac:dyDescent="0.35">
      <c r="A42" s="3" t="s">
        <v>101</v>
      </c>
      <c r="B42" s="3" t="s">
        <v>70</v>
      </c>
      <c r="C42" s="2">
        <f t="shared" si="1"/>
        <v>300.01</v>
      </c>
      <c r="D42" s="1">
        <v>420</v>
      </c>
      <c r="E42" s="1">
        <v>12</v>
      </c>
      <c r="F42" s="1">
        <v>415</v>
      </c>
      <c r="G42" s="1" t="s">
        <v>22</v>
      </c>
      <c r="H42" s="1" t="s">
        <v>95</v>
      </c>
      <c r="I42" s="1" t="s">
        <v>95</v>
      </c>
      <c r="J42" s="1">
        <v>40</v>
      </c>
      <c r="K42" s="1" t="s">
        <v>56</v>
      </c>
    </row>
    <row r="43" spans="1:14" x14ac:dyDescent="0.35">
      <c r="A43" s="3" t="s">
        <v>102</v>
      </c>
      <c r="B43" s="3" t="s">
        <v>70</v>
      </c>
      <c r="C43" s="2">
        <f t="shared" si="1"/>
        <v>420.01</v>
      </c>
      <c r="D43" s="1">
        <v>500</v>
      </c>
      <c r="E43" s="1">
        <v>12</v>
      </c>
      <c r="F43" s="1">
        <v>415</v>
      </c>
      <c r="G43" s="1" t="s">
        <v>22</v>
      </c>
      <c r="H43" s="1" t="s">
        <v>95</v>
      </c>
      <c r="I43" s="1" t="s">
        <v>95</v>
      </c>
      <c r="J43" s="1">
        <v>40</v>
      </c>
      <c r="K43" s="1" t="s">
        <v>56</v>
      </c>
    </row>
    <row r="44" spans="1:14" x14ac:dyDescent="0.35">
      <c r="A44" s="3" t="s">
        <v>103</v>
      </c>
      <c r="B44" s="3" t="s">
        <v>70</v>
      </c>
      <c r="C44" s="2">
        <f t="shared" si="1"/>
        <v>500.01</v>
      </c>
      <c r="D44" s="1">
        <v>1000</v>
      </c>
      <c r="E44" s="1">
        <v>9</v>
      </c>
      <c r="F44" s="1">
        <v>415</v>
      </c>
      <c r="G44" s="1" t="s">
        <v>22</v>
      </c>
      <c r="H44" s="1" t="s">
        <v>95</v>
      </c>
      <c r="I44" s="1" t="s">
        <v>95</v>
      </c>
      <c r="J44" s="1">
        <v>55</v>
      </c>
      <c r="K44" s="1" t="s">
        <v>56</v>
      </c>
    </row>
    <row r="45" spans="1:14" x14ac:dyDescent="0.35">
      <c r="A45" s="3" t="s">
        <v>104</v>
      </c>
      <c r="B45" s="3" t="s">
        <v>70</v>
      </c>
      <c r="C45" s="2">
        <f t="shared" si="1"/>
        <v>1000.01</v>
      </c>
      <c r="D45" s="1">
        <v>1400</v>
      </c>
      <c r="E45" s="1">
        <v>9</v>
      </c>
      <c r="F45" s="1">
        <v>415</v>
      </c>
      <c r="G45" s="1" t="s">
        <v>22</v>
      </c>
      <c r="H45" s="1" t="s">
        <v>95</v>
      </c>
      <c r="I45" s="1" t="s">
        <v>95</v>
      </c>
      <c r="J45" s="1">
        <v>55</v>
      </c>
      <c r="K45" s="1" t="s">
        <v>56</v>
      </c>
    </row>
    <row r="46" spans="1:14" x14ac:dyDescent="0.35">
      <c r="A46" s="3" t="s">
        <v>105</v>
      </c>
      <c r="B46" s="3" t="s">
        <v>70</v>
      </c>
      <c r="C46" s="2">
        <f t="shared" si="1"/>
        <v>1400.01</v>
      </c>
      <c r="D46" s="1">
        <v>1650</v>
      </c>
      <c r="E46" s="1">
        <v>8</v>
      </c>
      <c r="F46" s="1">
        <v>415</v>
      </c>
      <c r="G46" s="1" t="s">
        <v>22</v>
      </c>
      <c r="H46" s="1" t="s">
        <v>95</v>
      </c>
      <c r="I46" s="1" t="s">
        <v>95</v>
      </c>
      <c r="J46" s="1">
        <v>55</v>
      </c>
      <c r="K46" s="1" t="s">
        <v>56</v>
      </c>
    </row>
    <row r="47" spans="1:14" x14ac:dyDescent="0.35">
      <c r="A47" s="3" t="s">
        <v>106</v>
      </c>
      <c r="B47" s="3" t="s">
        <v>70</v>
      </c>
      <c r="C47" s="2">
        <f t="shared" si="1"/>
        <v>1650.01</v>
      </c>
      <c r="D47" s="1">
        <v>2000</v>
      </c>
      <c r="E47" s="1">
        <v>8</v>
      </c>
      <c r="F47" s="1">
        <v>415</v>
      </c>
      <c r="G47" s="1" t="s">
        <v>22</v>
      </c>
      <c r="H47" s="1" t="s">
        <v>95</v>
      </c>
      <c r="I47" s="1" t="s">
        <v>95</v>
      </c>
      <c r="J47" s="1">
        <v>55</v>
      </c>
      <c r="K47" s="1" t="s">
        <v>56</v>
      </c>
    </row>
    <row r="48" spans="1:14" x14ac:dyDescent="0.35">
      <c r="C48" s="2"/>
    </row>
    <row r="49" spans="1:16" x14ac:dyDescent="0.35">
      <c r="A49" s="3" t="s">
        <v>329</v>
      </c>
      <c r="B49" s="3" t="s">
        <v>43</v>
      </c>
      <c r="C49" s="2">
        <v>0</v>
      </c>
      <c r="D49" s="1">
        <v>140</v>
      </c>
      <c r="E49" s="1">
        <v>12</v>
      </c>
      <c r="F49" s="1">
        <v>230</v>
      </c>
      <c r="G49" s="1" t="s">
        <v>22</v>
      </c>
      <c r="H49" s="1" t="s">
        <v>95</v>
      </c>
      <c r="I49" s="1" t="s">
        <v>95</v>
      </c>
    </row>
    <row r="50" spans="1:16" x14ac:dyDescent="0.35">
      <c r="A50" s="3" t="s">
        <v>330</v>
      </c>
      <c r="B50" s="3" t="s">
        <v>43</v>
      </c>
      <c r="C50" s="2">
        <v>140.01</v>
      </c>
      <c r="D50" s="1">
        <v>220</v>
      </c>
      <c r="E50" s="1">
        <v>12</v>
      </c>
      <c r="F50" s="1">
        <v>230</v>
      </c>
      <c r="G50" s="1" t="s">
        <v>22</v>
      </c>
      <c r="H50" s="1" t="s">
        <v>95</v>
      </c>
      <c r="I50" s="1" t="s">
        <v>95</v>
      </c>
    </row>
    <row r="51" spans="1:16" s="3" customFormat="1" x14ac:dyDescent="0.35">
      <c r="A51" s="3" t="s">
        <v>331</v>
      </c>
      <c r="B51" s="3" t="s">
        <v>43</v>
      </c>
      <c r="C51" s="1">
        <v>220.01</v>
      </c>
      <c r="D51" s="1">
        <v>280</v>
      </c>
      <c r="E51" s="1">
        <v>12</v>
      </c>
      <c r="F51" s="1">
        <v>230</v>
      </c>
      <c r="G51" s="1" t="s">
        <v>22</v>
      </c>
      <c r="H51" s="1" t="s">
        <v>95</v>
      </c>
      <c r="I51" s="1" t="s">
        <v>95</v>
      </c>
    </row>
    <row r="52" spans="1:16" x14ac:dyDescent="0.35">
      <c r="A52" s="3" t="s">
        <v>332</v>
      </c>
      <c r="B52" s="3" t="s">
        <v>43</v>
      </c>
      <c r="C52" s="2">
        <v>280.01</v>
      </c>
      <c r="D52" s="1">
        <v>380</v>
      </c>
      <c r="E52" s="1">
        <v>12</v>
      </c>
      <c r="F52" s="1">
        <v>230</v>
      </c>
      <c r="G52" s="1" t="s">
        <v>22</v>
      </c>
      <c r="H52" s="1" t="s">
        <v>95</v>
      </c>
      <c r="I52" s="1" t="s">
        <v>95</v>
      </c>
    </row>
    <row r="53" spans="1:16" x14ac:dyDescent="0.35">
      <c r="C53" s="2"/>
    </row>
    <row r="54" spans="1:16" x14ac:dyDescent="0.35">
      <c r="A54" s="3" t="s">
        <v>246</v>
      </c>
      <c r="B54" s="3" t="s">
        <v>249</v>
      </c>
      <c r="C54" s="2">
        <v>0</v>
      </c>
      <c r="D54" s="1">
        <v>15</v>
      </c>
      <c r="E54" s="1">
        <v>34</v>
      </c>
      <c r="F54" s="1">
        <v>230</v>
      </c>
      <c r="G54" s="1" t="s">
        <v>113</v>
      </c>
      <c r="J54" s="1">
        <v>25.4</v>
      </c>
      <c r="K54" s="1" t="s">
        <v>55</v>
      </c>
    </row>
    <row r="55" spans="1:16" x14ac:dyDescent="0.35">
      <c r="A55" s="3" t="s">
        <v>247</v>
      </c>
      <c r="B55" s="3" t="s">
        <v>249</v>
      </c>
      <c r="C55" s="2">
        <v>15.01</v>
      </c>
      <c r="D55" s="1">
        <v>62</v>
      </c>
      <c r="E55" s="1">
        <v>34</v>
      </c>
      <c r="F55" s="1">
        <v>230</v>
      </c>
      <c r="G55" s="1" t="s">
        <v>113</v>
      </c>
      <c r="J55" s="1">
        <v>25.4</v>
      </c>
      <c r="K55" s="1" t="s">
        <v>55</v>
      </c>
    </row>
    <row r="56" spans="1:16" x14ac:dyDescent="0.35">
      <c r="A56" s="3" t="s">
        <v>248</v>
      </c>
      <c r="B56" s="3" t="s">
        <v>249</v>
      </c>
      <c r="C56" s="2">
        <v>62.01</v>
      </c>
      <c r="D56" s="1">
        <v>95</v>
      </c>
      <c r="E56" s="1">
        <v>22</v>
      </c>
      <c r="F56" s="1">
        <v>230</v>
      </c>
      <c r="G56" s="1" t="s">
        <v>113</v>
      </c>
      <c r="J56" s="1">
        <v>25.4</v>
      </c>
      <c r="K56" s="1" t="s">
        <v>55</v>
      </c>
    </row>
    <row r="57" spans="1:16" x14ac:dyDescent="0.35">
      <c r="C57" s="2"/>
    </row>
    <row r="58" spans="1:16" x14ac:dyDescent="0.35">
      <c r="C58" s="2"/>
    </row>
    <row r="59" spans="1:16" x14ac:dyDescent="0.35">
      <c r="A59" s="3" t="s">
        <v>125</v>
      </c>
      <c r="B59" t="s">
        <v>97</v>
      </c>
      <c r="C59" s="2">
        <v>0</v>
      </c>
      <c r="D59" s="1">
        <v>270</v>
      </c>
      <c r="E59" s="1">
        <f>24/3</f>
        <v>8</v>
      </c>
      <c r="F59" s="1">
        <v>230</v>
      </c>
      <c r="G59" s="1" t="s">
        <v>113</v>
      </c>
      <c r="H59" s="1" t="s">
        <v>95</v>
      </c>
      <c r="I59" s="1" t="s">
        <v>95</v>
      </c>
      <c r="J59" s="1">
        <v>25.4</v>
      </c>
      <c r="K59" s="1" t="s">
        <v>55</v>
      </c>
      <c r="N59">
        <v>450</v>
      </c>
      <c r="P59">
        <v>40</v>
      </c>
    </row>
    <row r="60" spans="1:16" x14ac:dyDescent="0.35">
      <c r="A60" s="3" t="s">
        <v>124</v>
      </c>
      <c r="B60" t="s">
        <v>97</v>
      </c>
      <c r="C60" s="2">
        <v>0</v>
      </c>
      <c r="D60" s="38">
        <f>Chaindrive!G23</f>
        <v>270</v>
      </c>
      <c r="E60" s="37">
        <f>Chaindrive!I23</f>
        <v>10.666666666666666</v>
      </c>
      <c r="F60" s="1">
        <v>415</v>
      </c>
      <c r="G60" s="1" t="s">
        <v>113</v>
      </c>
      <c r="H60" s="1" t="s">
        <v>95</v>
      </c>
      <c r="I60" s="1" t="s">
        <v>95</v>
      </c>
      <c r="J60" s="1">
        <v>25.4</v>
      </c>
      <c r="K60" s="1" t="s">
        <v>55</v>
      </c>
      <c r="N60">
        <v>370</v>
      </c>
      <c r="P60">
        <v>40</v>
      </c>
    </row>
    <row r="61" spans="1:16" x14ac:dyDescent="0.35">
      <c r="A61" s="3" t="s">
        <v>123</v>
      </c>
      <c r="B61" t="s">
        <v>97</v>
      </c>
      <c r="C61" s="2">
        <f>D60+0.01</f>
        <v>270.01</v>
      </c>
      <c r="D61" s="38">
        <f>Chaindrive!G22</f>
        <v>342</v>
      </c>
      <c r="E61" s="37">
        <f>Chaindrive!I22</f>
        <v>8.4210526315789469</v>
      </c>
      <c r="F61" s="1">
        <v>415</v>
      </c>
      <c r="G61" s="1" t="s">
        <v>113</v>
      </c>
      <c r="H61" s="1" t="s">
        <v>95</v>
      </c>
      <c r="I61" s="1" t="s">
        <v>95</v>
      </c>
      <c r="J61" s="1">
        <v>25.4</v>
      </c>
      <c r="K61" s="1" t="s">
        <v>55</v>
      </c>
      <c r="N61">
        <v>370</v>
      </c>
      <c r="P61">
        <v>40</v>
      </c>
    </row>
    <row r="62" spans="1:16" x14ac:dyDescent="0.35">
      <c r="A62" t="s">
        <v>167</v>
      </c>
      <c r="B62" t="s">
        <v>97</v>
      </c>
      <c r="C62" s="2">
        <f>D61+0.01</f>
        <v>342.01</v>
      </c>
      <c r="D62" s="38">
        <f>Chaindrive!G21</f>
        <v>427.5</v>
      </c>
      <c r="E62" s="2">
        <f>Chaindrive!I21</f>
        <v>6.7368421052631575</v>
      </c>
      <c r="F62" s="1">
        <v>415</v>
      </c>
      <c r="G62" s="1" t="s">
        <v>113</v>
      </c>
      <c r="H62" s="1" t="s">
        <v>95</v>
      </c>
      <c r="I62" s="1" t="s">
        <v>95</v>
      </c>
      <c r="J62" s="1">
        <v>25.4</v>
      </c>
      <c r="K62" s="1" t="s">
        <v>55</v>
      </c>
      <c r="N62">
        <v>370</v>
      </c>
      <c r="P62">
        <v>40</v>
      </c>
    </row>
    <row r="63" spans="1:16" x14ac:dyDescent="0.35">
      <c r="A63" t="s">
        <v>177</v>
      </c>
      <c r="B63" t="s">
        <v>97</v>
      </c>
      <c r="C63" s="2">
        <f>D62+0.01</f>
        <v>427.51</v>
      </c>
      <c r="D63" s="38">
        <f>Chaindrive!G28</f>
        <v>665</v>
      </c>
      <c r="E63" s="2">
        <f>Chaindrive!I28</f>
        <v>4.6315789473684212</v>
      </c>
      <c r="F63" s="1">
        <v>415</v>
      </c>
      <c r="G63" s="1" t="s">
        <v>113</v>
      </c>
      <c r="H63" s="1" t="s">
        <v>95</v>
      </c>
      <c r="I63" s="1" t="s">
        <v>95</v>
      </c>
      <c r="J63" s="1">
        <v>25.4</v>
      </c>
      <c r="K63" s="1" t="s">
        <v>55</v>
      </c>
      <c r="N63">
        <v>450</v>
      </c>
      <c r="P63">
        <v>40</v>
      </c>
    </row>
    <row r="64" spans="1:16" x14ac:dyDescent="0.35">
      <c r="A64" s="3" t="s">
        <v>260</v>
      </c>
      <c r="B64"/>
      <c r="C64" s="2"/>
      <c r="D64" s="38"/>
      <c r="E64" s="2"/>
    </row>
    <row r="65" spans="1:18" x14ac:dyDescent="0.35">
      <c r="A65" s="3" t="s">
        <v>262</v>
      </c>
      <c r="B65"/>
      <c r="C65" s="2"/>
      <c r="D65" s="38"/>
      <c r="E65" s="2"/>
    </row>
    <row r="66" spans="1:18" x14ac:dyDescent="0.35">
      <c r="A66" t="s">
        <v>178</v>
      </c>
      <c r="B66" t="s">
        <v>97</v>
      </c>
      <c r="C66" s="2">
        <f>D63+0.01</f>
        <v>665.01</v>
      </c>
      <c r="D66" s="38">
        <f>Chaindrive!G39</f>
        <v>880</v>
      </c>
      <c r="E66" s="1">
        <f>Chaindrive!I39</f>
        <v>6</v>
      </c>
      <c r="F66" s="1">
        <v>415</v>
      </c>
      <c r="G66" s="1" t="s">
        <v>113</v>
      </c>
      <c r="H66" s="1" t="s">
        <v>95</v>
      </c>
      <c r="I66" s="1" t="s">
        <v>95</v>
      </c>
      <c r="J66" s="1">
        <v>25.4</v>
      </c>
      <c r="K66" s="1" t="s">
        <v>55</v>
      </c>
      <c r="N66">
        <v>450</v>
      </c>
      <c r="P66">
        <v>40</v>
      </c>
    </row>
    <row r="68" spans="1:18" s="69" customFormat="1" x14ac:dyDescent="0.35">
      <c r="A68" s="67" t="s">
        <v>251</v>
      </c>
      <c r="B68" s="67" t="s">
        <v>97</v>
      </c>
      <c r="C68" s="68">
        <f t="shared" ref="C68:C69" si="2">D67+0.01</f>
        <v>0.01</v>
      </c>
      <c r="D68" s="68">
        <v>100</v>
      </c>
      <c r="E68" s="68">
        <v>15</v>
      </c>
      <c r="F68" s="68">
        <v>415</v>
      </c>
      <c r="G68" s="68" t="s">
        <v>22</v>
      </c>
      <c r="H68" s="68" t="s">
        <v>95</v>
      </c>
      <c r="I68" s="68" t="s">
        <v>95</v>
      </c>
      <c r="J68" s="68">
        <v>30</v>
      </c>
      <c r="K68" s="68" t="s">
        <v>56</v>
      </c>
      <c r="L68" s="68">
        <v>8</v>
      </c>
      <c r="M68" s="68"/>
      <c r="O68" s="68"/>
      <c r="R68" s="79">
        <v>266</v>
      </c>
    </row>
    <row r="69" spans="1:18" x14ac:dyDescent="0.35">
      <c r="A69" t="s">
        <v>38</v>
      </c>
      <c r="B69" t="s">
        <v>97</v>
      </c>
      <c r="C69" s="1">
        <f t="shared" si="2"/>
        <v>100.01</v>
      </c>
      <c r="D69" s="6">
        <v>170</v>
      </c>
      <c r="E69" s="6">
        <v>15</v>
      </c>
      <c r="F69" s="1">
        <v>415</v>
      </c>
      <c r="G69" s="1" t="s">
        <v>22</v>
      </c>
      <c r="H69" s="1" t="s">
        <v>95</v>
      </c>
      <c r="I69" s="1" t="s">
        <v>95</v>
      </c>
      <c r="J69" s="1">
        <v>30</v>
      </c>
      <c r="K69" s="1" t="s">
        <v>56</v>
      </c>
      <c r="L69" s="1">
        <v>8</v>
      </c>
      <c r="N69">
        <v>400</v>
      </c>
      <c r="P69">
        <v>20</v>
      </c>
      <c r="R69" s="80">
        <v>280</v>
      </c>
    </row>
    <row r="70" spans="1:18" x14ac:dyDescent="0.35">
      <c r="A70" t="s">
        <v>39</v>
      </c>
      <c r="B70" t="s">
        <v>97</v>
      </c>
      <c r="C70" s="1">
        <f>D69+0.01</f>
        <v>170.01</v>
      </c>
      <c r="D70" s="6">
        <v>250</v>
      </c>
      <c r="E70" s="6">
        <v>15</v>
      </c>
      <c r="F70" s="1">
        <v>415</v>
      </c>
      <c r="G70" s="1" t="s">
        <v>22</v>
      </c>
      <c r="H70" s="1" t="s">
        <v>95</v>
      </c>
      <c r="I70" s="1" t="s">
        <v>95</v>
      </c>
      <c r="J70" s="1">
        <v>30</v>
      </c>
      <c r="K70" s="1" t="s">
        <v>56</v>
      </c>
      <c r="L70" s="1">
        <v>8</v>
      </c>
      <c r="N70">
        <v>750</v>
      </c>
      <c r="P70">
        <v>20</v>
      </c>
      <c r="R70" s="80">
        <v>307</v>
      </c>
    </row>
    <row r="71" spans="1:18" x14ac:dyDescent="0.35">
      <c r="A71" t="s">
        <v>40</v>
      </c>
      <c r="B71" t="s">
        <v>97</v>
      </c>
      <c r="C71" s="1">
        <f t="shared" ref="C71:C79" si="3">D70+0.01</f>
        <v>250.01</v>
      </c>
      <c r="D71" s="6">
        <v>350</v>
      </c>
      <c r="E71" s="6">
        <v>15</v>
      </c>
      <c r="F71" s="1">
        <v>415</v>
      </c>
      <c r="G71" s="1" t="s">
        <v>22</v>
      </c>
      <c r="H71" s="1" t="s">
        <v>95</v>
      </c>
      <c r="I71" s="1" t="s">
        <v>95</v>
      </c>
      <c r="J71" s="1">
        <v>40</v>
      </c>
      <c r="K71" s="1" t="s">
        <v>56</v>
      </c>
      <c r="L71" s="1">
        <v>9</v>
      </c>
      <c r="N71">
        <v>850</v>
      </c>
      <c r="P71">
        <v>20</v>
      </c>
      <c r="R71" s="80">
        <v>383</v>
      </c>
    </row>
    <row r="72" spans="1:18" x14ac:dyDescent="0.35">
      <c r="A72" t="s">
        <v>41</v>
      </c>
      <c r="B72" t="s">
        <v>97</v>
      </c>
      <c r="C72" s="1">
        <f t="shared" si="3"/>
        <v>350.01</v>
      </c>
      <c r="D72" s="6">
        <v>450</v>
      </c>
      <c r="E72" s="6">
        <v>15</v>
      </c>
      <c r="F72" s="1">
        <v>415</v>
      </c>
      <c r="G72" s="1" t="s">
        <v>22</v>
      </c>
      <c r="H72" s="1" t="s">
        <v>95</v>
      </c>
      <c r="I72" s="1" t="s">
        <v>95</v>
      </c>
      <c r="J72" s="1">
        <v>40</v>
      </c>
      <c r="K72" s="1" t="s">
        <v>56</v>
      </c>
      <c r="L72" s="1">
        <v>9</v>
      </c>
      <c r="N72">
        <v>1100</v>
      </c>
      <c r="P72">
        <v>20</v>
      </c>
    </row>
    <row r="73" spans="1:18" x14ac:dyDescent="0.35">
      <c r="A73" t="s">
        <v>42</v>
      </c>
      <c r="B73" t="s">
        <v>97</v>
      </c>
      <c r="C73" s="1">
        <f t="shared" si="3"/>
        <v>450.01</v>
      </c>
      <c r="D73" s="6">
        <v>550</v>
      </c>
      <c r="E73" s="6">
        <v>15</v>
      </c>
      <c r="F73" s="1">
        <v>415</v>
      </c>
      <c r="G73" s="1" t="s">
        <v>22</v>
      </c>
      <c r="H73" s="1" t="s">
        <v>95</v>
      </c>
      <c r="I73" s="1" t="s">
        <v>95</v>
      </c>
      <c r="J73" s="1">
        <v>40</v>
      </c>
      <c r="K73" s="1" t="s">
        <v>56</v>
      </c>
      <c r="L73" s="1">
        <v>9</v>
      </c>
      <c r="N73">
        <v>1100</v>
      </c>
      <c r="P73">
        <v>20</v>
      </c>
    </row>
    <row r="74" spans="1:18" x14ac:dyDescent="0.35">
      <c r="A74" t="s">
        <v>252</v>
      </c>
      <c r="B74" t="s">
        <v>97</v>
      </c>
      <c r="C74" s="1">
        <f t="shared" si="3"/>
        <v>550.01</v>
      </c>
      <c r="D74" s="6">
        <v>650</v>
      </c>
      <c r="E74" s="6">
        <v>15</v>
      </c>
      <c r="F74" s="1">
        <v>415</v>
      </c>
      <c r="G74" s="1" t="s">
        <v>22</v>
      </c>
      <c r="H74" s="1" t="s">
        <v>95</v>
      </c>
      <c r="I74" s="1" t="s">
        <v>95</v>
      </c>
      <c r="J74" s="1">
        <v>40</v>
      </c>
      <c r="K74" s="1" t="s">
        <v>56</v>
      </c>
      <c r="L74" s="1">
        <v>9</v>
      </c>
      <c r="P74">
        <v>20</v>
      </c>
    </row>
    <row r="75" spans="1:18" s="69" customFormat="1" x14ac:dyDescent="0.35">
      <c r="A75" s="69" t="s">
        <v>126</v>
      </c>
      <c r="B75" s="69" t="s">
        <v>97</v>
      </c>
      <c r="C75" s="68">
        <f t="shared" si="3"/>
        <v>650.01</v>
      </c>
      <c r="D75" s="77">
        <v>750</v>
      </c>
      <c r="E75" s="77">
        <v>15</v>
      </c>
      <c r="F75" s="68">
        <v>415</v>
      </c>
      <c r="G75" s="68" t="s">
        <v>22</v>
      </c>
      <c r="H75" s="68" t="s">
        <v>95</v>
      </c>
      <c r="I75" s="68" t="s">
        <v>95</v>
      </c>
      <c r="J75" s="68">
        <v>55</v>
      </c>
      <c r="K75" s="68" t="s">
        <v>56</v>
      </c>
      <c r="L75" s="68">
        <v>9</v>
      </c>
      <c r="M75" s="68"/>
      <c r="N75" s="69">
        <v>1100</v>
      </c>
      <c r="O75" s="68"/>
      <c r="P75" s="69">
        <v>20</v>
      </c>
    </row>
    <row r="76" spans="1:18" x14ac:dyDescent="0.35">
      <c r="A76" t="s">
        <v>253</v>
      </c>
      <c r="B76" t="s">
        <v>97</v>
      </c>
      <c r="C76" s="1">
        <f t="shared" si="3"/>
        <v>750.01</v>
      </c>
      <c r="D76" s="6">
        <v>850</v>
      </c>
      <c r="E76" s="6">
        <v>10</v>
      </c>
      <c r="F76" s="1">
        <v>415</v>
      </c>
      <c r="G76" s="1" t="s">
        <v>22</v>
      </c>
      <c r="H76" s="1" t="s">
        <v>95</v>
      </c>
      <c r="I76" s="1" t="s">
        <v>95</v>
      </c>
      <c r="J76" s="1">
        <v>55</v>
      </c>
      <c r="K76" s="1" t="s">
        <v>56</v>
      </c>
      <c r="L76" s="1">
        <v>7</v>
      </c>
    </row>
    <row r="77" spans="1:18" x14ac:dyDescent="0.35">
      <c r="A77" t="s">
        <v>37</v>
      </c>
      <c r="B77" t="s">
        <v>97</v>
      </c>
      <c r="C77" s="1">
        <f t="shared" si="3"/>
        <v>850.01</v>
      </c>
      <c r="D77" s="6">
        <v>1000</v>
      </c>
      <c r="E77" s="6">
        <v>10</v>
      </c>
      <c r="F77" s="1">
        <v>415</v>
      </c>
      <c r="G77" s="1" t="s">
        <v>22</v>
      </c>
      <c r="H77" s="1" t="s">
        <v>95</v>
      </c>
      <c r="I77" s="1" t="s">
        <v>95</v>
      </c>
      <c r="J77" s="1">
        <v>55</v>
      </c>
      <c r="K77" s="1" t="s">
        <v>56</v>
      </c>
      <c r="L77" s="1">
        <v>7</v>
      </c>
      <c r="N77">
        <v>1300</v>
      </c>
      <c r="P77">
        <v>20</v>
      </c>
    </row>
    <row r="78" spans="1:18" x14ac:dyDescent="0.35">
      <c r="A78" t="s">
        <v>254</v>
      </c>
      <c r="B78" t="s">
        <v>97</v>
      </c>
      <c r="C78" s="1">
        <f t="shared" si="3"/>
        <v>1000.01</v>
      </c>
      <c r="D78" s="6">
        <v>1400</v>
      </c>
      <c r="E78" s="6">
        <v>7</v>
      </c>
      <c r="F78" s="1">
        <v>415</v>
      </c>
      <c r="G78" s="1" t="s">
        <v>22</v>
      </c>
      <c r="H78" s="1" t="s">
        <v>95</v>
      </c>
      <c r="I78" s="1" t="s">
        <v>95</v>
      </c>
      <c r="J78" s="1">
        <v>55</v>
      </c>
      <c r="K78" s="1" t="s">
        <v>56</v>
      </c>
      <c r="L78" s="1">
        <v>7</v>
      </c>
      <c r="N78">
        <v>1100</v>
      </c>
      <c r="P78">
        <v>20</v>
      </c>
    </row>
    <row r="79" spans="1:18" s="39" customFormat="1" x14ac:dyDescent="0.35">
      <c r="A79" s="39" t="s">
        <v>127</v>
      </c>
      <c r="B79" s="39" t="s">
        <v>97</v>
      </c>
      <c r="C79" s="78">
        <f t="shared" si="3"/>
        <v>1400.01</v>
      </c>
      <c r="D79" s="72">
        <v>1800</v>
      </c>
      <c r="E79" s="72">
        <v>6</v>
      </c>
      <c r="F79" s="78">
        <v>415</v>
      </c>
      <c r="G79" s="78" t="s">
        <v>22</v>
      </c>
      <c r="H79" s="78" t="s">
        <v>95</v>
      </c>
      <c r="I79" s="78" t="s">
        <v>95</v>
      </c>
      <c r="J79" s="78">
        <v>60</v>
      </c>
      <c r="K79" s="78" t="s">
        <v>56</v>
      </c>
      <c r="L79" s="78">
        <v>7</v>
      </c>
      <c r="M79" s="78"/>
      <c r="N79" s="39">
        <v>1300</v>
      </c>
      <c r="O79" s="78"/>
      <c r="P79" s="39">
        <v>10</v>
      </c>
    </row>
    <row r="80" spans="1:18" s="39" customFormat="1" x14ac:dyDescent="0.35">
      <c r="A80" s="39" t="s">
        <v>128</v>
      </c>
      <c r="B80" s="39" t="s">
        <v>97</v>
      </c>
      <c r="C80" s="78">
        <f t="shared" ref="C80:C83" si="4">D79+0.01</f>
        <v>1800.01</v>
      </c>
      <c r="D80" s="78">
        <v>2600</v>
      </c>
      <c r="E80" s="78">
        <v>5</v>
      </c>
      <c r="F80" s="78">
        <v>415</v>
      </c>
      <c r="G80" s="78" t="s">
        <v>22</v>
      </c>
      <c r="H80" s="78" t="s">
        <v>95</v>
      </c>
      <c r="I80" s="78" t="s">
        <v>95</v>
      </c>
      <c r="J80" s="78">
        <v>80</v>
      </c>
      <c r="K80" s="78" t="s">
        <v>56</v>
      </c>
      <c r="L80" s="78">
        <v>9</v>
      </c>
      <c r="M80" s="78"/>
      <c r="N80" s="39">
        <v>1500</v>
      </c>
      <c r="O80" s="78"/>
      <c r="P80" s="39">
        <v>10</v>
      </c>
    </row>
    <row r="81" spans="1:18" s="39" customFormat="1" x14ac:dyDescent="0.35">
      <c r="A81" s="39" t="s">
        <v>179</v>
      </c>
      <c r="B81" s="39" t="s">
        <v>97</v>
      </c>
      <c r="C81" s="78">
        <f t="shared" si="4"/>
        <v>2600.0100000000002</v>
      </c>
      <c r="D81" s="78">
        <v>3600</v>
      </c>
      <c r="E81" s="78">
        <v>5</v>
      </c>
      <c r="F81" s="78">
        <v>415</v>
      </c>
      <c r="G81" s="78" t="s">
        <v>22</v>
      </c>
      <c r="H81" s="78" t="s">
        <v>95</v>
      </c>
      <c r="I81" s="78" t="s">
        <v>95</v>
      </c>
      <c r="J81" s="78">
        <v>80</v>
      </c>
      <c r="K81" s="78" t="s">
        <v>56</v>
      </c>
      <c r="L81" s="78">
        <v>9</v>
      </c>
      <c r="M81" s="78"/>
      <c r="N81" s="39">
        <v>3000</v>
      </c>
      <c r="O81" s="78"/>
      <c r="P81" s="39">
        <v>10</v>
      </c>
    </row>
    <row r="82" spans="1:18" s="39" customFormat="1" x14ac:dyDescent="0.35">
      <c r="A82" s="39" t="s">
        <v>180</v>
      </c>
      <c r="B82" s="39" t="s">
        <v>97</v>
      </c>
      <c r="C82" s="78">
        <f t="shared" si="4"/>
        <v>3600.01</v>
      </c>
      <c r="D82" s="78">
        <v>3600</v>
      </c>
      <c r="E82" s="78">
        <v>9</v>
      </c>
      <c r="F82" s="78">
        <v>415</v>
      </c>
      <c r="G82" s="78" t="s">
        <v>22</v>
      </c>
      <c r="H82" s="78" t="s">
        <v>95</v>
      </c>
      <c r="I82" s="78" t="s">
        <v>95</v>
      </c>
      <c r="J82" s="78">
        <v>80</v>
      </c>
      <c r="K82" s="78" t="s">
        <v>56</v>
      </c>
      <c r="L82" s="78">
        <v>9</v>
      </c>
      <c r="M82" s="78"/>
      <c r="N82" s="39">
        <v>3000</v>
      </c>
      <c r="O82" s="78"/>
      <c r="P82" s="39">
        <v>10</v>
      </c>
    </row>
    <row r="83" spans="1:18" s="39" customFormat="1" x14ac:dyDescent="0.35">
      <c r="A83" s="39" t="s">
        <v>181</v>
      </c>
      <c r="B83" s="39" t="s">
        <v>97</v>
      </c>
      <c r="C83" s="78">
        <f t="shared" si="4"/>
        <v>3600.01</v>
      </c>
      <c r="D83" s="78">
        <v>4800</v>
      </c>
      <c r="E83" s="78">
        <v>9</v>
      </c>
      <c r="F83" s="78">
        <v>415</v>
      </c>
      <c r="G83" s="78" t="s">
        <v>22</v>
      </c>
      <c r="H83" s="78" t="s">
        <v>95</v>
      </c>
      <c r="I83" s="78" t="s">
        <v>95</v>
      </c>
      <c r="J83" s="78">
        <v>100</v>
      </c>
      <c r="K83" s="78" t="s">
        <v>56</v>
      </c>
      <c r="L83" s="78">
        <v>10</v>
      </c>
      <c r="M83" s="78"/>
      <c r="N83" s="39">
        <v>3000</v>
      </c>
      <c r="O83" s="78"/>
      <c r="P83" s="39">
        <v>10</v>
      </c>
    </row>
    <row r="84" spans="1:18" s="39" customFormat="1" x14ac:dyDescent="0.35">
      <c r="A84" s="39" t="s">
        <v>182</v>
      </c>
      <c r="B84" s="39" t="s">
        <v>97</v>
      </c>
      <c r="C84" s="78">
        <f t="shared" ref="C84" si="5">D83+0.01</f>
        <v>4800.01</v>
      </c>
      <c r="D84" s="78">
        <v>5000</v>
      </c>
      <c r="E84" s="78">
        <v>5</v>
      </c>
      <c r="F84" s="78">
        <v>415</v>
      </c>
      <c r="G84" s="78" t="s">
        <v>22</v>
      </c>
      <c r="H84" s="78" t="s">
        <v>95</v>
      </c>
      <c r="I84" s="78" t="s">
        <v>95</v>
      </c>
      <c r="J84" s="78">
        <v>101</v>
      </c>
      <c r="K84" s="78" t="s">
        <v>56</v>
      </c>
      <c r="L84" s="78">
        <v>9</v>
      </c>
      <c r="M84" s="78"/>
      <c r="N84" s="39">
        <v>2500</v>
      </c>
      <c r="O84" s="78"/>
      <c r="P84" s="39">
        <v>10</v>
      </c>
    </row>
    <row r="87" spans="1:18" x14ac:dyDescent="0.35">
      <c r="A87" s="3" t="s">
        <v>255</v>
      </c>
      <c r="B87" s="3" t="s">
        <v>97</v>
      </c>
      <c r="C87" s="1">
        <f>D85+0.01</f>
        <v>0.01</v>
      </c>
      <c r="D87" s="1">
        <v>170</v>
      </c>
      <c r="E87" s="1">
        <v>10</v>
      </c>
      <c r="F87" s="1">
        <v>230</v>
      </c>
      <c r="G87" s="1" t="s">
        <v>22</v>
      </c>
      <c r="H87" s="1" t="s">
        <v>95</v>
      </c>
      <c r="I87" s="1" t="s">
        <v>95</v>
      </c>
      <c r="J87" s="1">
        <v>30</v>
      </c>
      <c r="K87" s="1" t="s">
        <v>56</v>
      </c>
      <c r="L87" s="1">
        <v>8</v>
      </c>
      <c r="N87" s="1"/>
      <c r="O87"/>
      <c r="P87" s="1"/>
      <c r="R87">
        <v>418</v>
      </c>
    </row>
    <row r="88" spans="1:18" x14ac:dyDescent="0.35">
      <c r="A88" s="3" t="s">
        <v>256</v>
      </c>
      <c r="B88" s="3" t="s">
        <v>97</v>
      </c>
      <c r="C88" s="1">
        <f>D87+0.01</f>
        <v>170.01</v>
      </c>
      <c r="D88" s="1">
        <v>250</v>
      </c>
      <c r="E88" s="1">
        <v>10</v>
      </c>
      <c r="F88" s="1">
        <v>230</v>
      </c>
      <c r="G88" s="1" t="s">
        <v>22</v>
      </c>
      <c r="H88" s="1" t="s">
        <v>95</v>
      </c>
      <c r="I88" s="1" t="s">
        <v>95</v>
      </c>
      <c r="J88" s="1">
        <v>30</v>
      </c>
      <c r="K88" s="1" t="s">
        <v>56</v>
      </c>
      <c r="L88" s="1">
        <v>8</v>
      </c>
      <c r="N88" s="1"/>
      <c r="O88"/>
      <c r="P88" s="1"/>
      <c r="R88">
        <v>474</v>
      </c>
    </row>
    <row r="89" spans="1:18" x14ac:dyDescent="0.35">
      <c r="A89" s="3" t="s">
        <v>257</v>
      </c>
      <c r="B89" s="3" t="s">
        <v>97</v>
      </c>
      <c r="C89" s="1">
        <f>D88+0.01</f>
        <v>250.01</v>
      </c>
      <c r="D89" s="1">
        <v>250</v>
      </c>
      <c r="E89" s="1">
        <v>15</v>
      </c>
      <c r="F89" s="1">
        <v>230</v>
      </c>
      <c r="G89" s="1" t="s">
        <v>22</v>
      </c>
      <c r="H89" s="1" t="s">
        <v>95</v>
      </c>
      <c r="I89" s="1" t="s">
        <v>95</v>
      </c>
      <c r="J89" s="1">
        <v>30</v>
      </c>
      <c r="K89" s="1" t="s">
        <v>56</v>
      </c>
      <c r="L89" s="1">
        <v>7</v>
      </c>
      <c r="N89" s="1"/>
      <c r="O89"/>
      <c r="P89" s="1"/>
    </row>
    <row r="90" spans="1:18" s="69" customFormat="1" x14ac:dyDescent="0.35">
      <c r="A90" s="67" t="s">
        <v>258</v>
      </c>
      <c r="B90" s="67" t="s">
        <v>97</v>
      </c>
      <c r="C90" s="68">
        <f>D89+0.01</f>
        <v>250.01</v>
      </c>
      <c r="D90" s="68">
        <v>450</v>
      </c>
      <c r="E90" s="68">
        <v>7</v>
      </c>
      <c r="F90" s="68">
        <v>230</v>
      </c>
      <c r="G90" s="68" t="s">
        <v>22</v>
      </c>
      <c r="H90" s="68" t="s">
        <v>95</v>
      </c>
      <c r="I90" s="68" t="s">
        <v>95</v>
      </c>
      <c r="J90" s="68">
        <v>40</v>
      </c>
      <c r="K90" s="68" t="s">
        <v>56</v>
      </c>
      <c r="L90" s="68">
        <v>5</v>
      </c>
      <c r="M90" s="68"/>
      <c r="O90" s="68"/>
    </row>
  </sheetData>
  <autoFilter ref="A1:P1" xr:uid="{5FB77DDB-B6D9-4CBA-9145-50EF6FDCE517}"/>
  <phoneticPr fontId="1"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2:L44"/>
  <sheetViews>
    <sheetView workbookViewId="0">
      <selection activeCell="D18" sqref="D18"/>
    </sheetView>
  </sheetViews>
  <sheetFormatPr defaultRowHeight="14.5" x14ac:dyDescent="0.35"/>
  <cols>
    <col min="1" max="1" width="14" bestFit="1" customWidth="1"/>
    <col min="2" max="2" width="14.81640625" customWidth="1"/>
    <col min="3" max="3" width="11.54296875" customWidth="1"/>
    <col min="4" max="4" width="9.81640625" customWidth="1"/>
    <col min="6" max="6" width="11.54296875" customWidth="1"/>
    <col min="7" max="7" width="13.453125" bestFit="1" customWidth="1"/>
    <col min="8" max="8" width="11.1796875" customWidth="1"/>
    <col min="9" max="9" width="15.1796875" customWidth="1"/>
    <col min="11" max="11" width="12.26953125" customWidth="1"/>
    <col min="12" max="12" width="18.26953125" bestFit="1" customWidth="1"/>
  </cols>
  <sheetData>
    <row r="2" spans="1:12" x14ac:dyDescent="0.35">
      <c r="A2" t="s">
        <v>117</v>
      </c>
      <c r="B2" t="s">
        <v>88</v>
      </c>
      <c r="C2" t="s">
        <v>87</v>
      </c>
      <c r="D2" t="s">
        <v>89</v>
      </c>
      <c r="E2" t="s">
        <v>90</v>
      </c>
      <c r="F2" t="s">
        <v>92</v>
      </c>
      <c r="G2" t="s">
        <v>114</v>
      </c>
      <c r="H2" t="s">
        <v>14</v>
      </c>
      <c r="I2" t="s">
        <v>115</v>
      </c>
      <c r="J2" t="s">
        <v>116</v>
      </c>
      <c r="K2" t="s">
        <v>242</v>
      </c>
      <c r="L2" t="s">
        <v>250</v>
      </c>
    </row>
    <row r="4" spans="1:12" x14ac:dyDescent="0.35">
      <c r="A4" t="s">
        <v>118</v>
      </c>
      <c r="B4">
        <v>12</v>
      </c>
      <c r="C4">
        <v>48</v>
      </c>
      <c r="D4">
        <f>C4/B4</f>
        <v>4</v>
      </c>
      <c r="E4" t="s">
        <v>233</v>
      </c>
      <c r="F4">
        <v>70</v>
      </c>
      <c r="G4" s="25">
        <f>F4*D4</f>
        <v>280</v>
      </c>
      <c r="H4">
        <v>32</v>
      </c>
      <c r="I4">
        <f>H4/D4</f>
        <v>8</v>
      </c>
      <c r="J4">
        <v>240</v>
      </c>
    </row>
    <row r="5" spans="1:12" x14ac:dyDescent="0.35">
      <c r="A5" t="s">
        <v>118</v>
      </c>
      <c r="B5">
        <v>15</v>
      </c>
      <c r="C5">
        <v>48</v>
      </c>
      <c r="D5">
        <f t="shared" ref="D5:D9" si="0">C5/B5</f>
        <v>3.2</v>
      </c>
      <c r="F5">
        <v>70</v>
      </c>
      <c r="G5" s="25">
        <f t="shared" ref="G5:G9" si="1">F5*D5</f>
        <v>224</v>
      </c>
      <c r="H5">
        <v>32</v>
      </c>
      <c r="I5">
        <f t="shared" ref="I5:I8" si="2">H5/D5</f>
        <v>10</v>
      </c>
      <c r="J5">
        <v>240</v>
      </c>
    </row>
    <row r="6" spans="1:12" x14ac:dyDescent="0.35">
      <c r="A6" t="s">
        <v>118</v>
      </c>
      <c r="B6">
        <v>19</v>
      </c>
      <c r="C6">
        <v>48</v>
      </c>
      <c r="D6" s="36">
        <f t="shared" si="0"/>
        <v>2.5263157894736841</v>
      </c>
      <c r="F6">
        <v>70</v>
      </c>
      <c r="G6" s="25">
        <f t="shared" si="1"/>
        <v>176.84210526315789</v>
      </c>
      <c r="H6">
        <v>32</v>
      </c>
      <c r="I6" s="36">
        <f t="shared" si="2"/>
        <v>12.666666666666668</v>
      </c>
      <c r="J6">
        <v>240</v>
      </c>
    </row>
    <row r="7" spans="1:12" x14ac:dyDescent="0.35">
      <c r="A7" t="s">
        <v>118</v>
      </c>
      <c r="B7">
        <v>12</v>
      </c>
      <c r="C7">
        <v>57</v>
      </c>
      <c r="D7">
        <f t="shared" si="0"/>
        <v>4.75</v>
      </c>
      <c r="F7">
        <v>70</v>
      </c>
      <c r="G7" s="25">
        <f t="shared" si="1"/>
        <v>332.5</v>
      </c>
      <c r="H7">
        <v>32</v>
      </c>
      <c r="I7" s="36">
        <f t="shared" si="2"/>
        <v>6.7368421052631575</v>
      </c>
      <c r="J7">
        <v>240</v>
      </c>
    </row>
    <row r="8" spans="1:12" x14ac:dyDescent="0.35">
      <c r="A8" t="s">
        <v>118</v>
      </c>
      <c r="B8">
        <v>15</v>
      </c>
      <c r="C8">
        <v>57</v>
      </c>
      <c r="D8">
        <f t="shared" si="0"/>
        <v>3.8</v>
      </c>
      <c r="F8">
        <v>70</v>
      </c>
      <c r="G8" s="25">
        <f t="shared" si="1"/>
        <v>266</v>
      </c>
      <c r="H8">
        <v>32</v>
      </c>
      <c r="I8" s="36">
        <f t="shared" si="2"/>
        <v>8.4210526315789469</v>
      </c>
      <c r="J8">
        <v>240</v>
      </c>
    </row>
    <row r="9" spans="1:12" x14ac:dyDescent="0.35">
      <c r="A9" t="s">
        <v>118</v>
      </c>
      <c r="B9">
        <v>19</v>
      </c>
      <c r="C9">
        <v>57</v>
      </c>
      <c r="D9">
        <f t="shared" si="0"/>
        <v>3</v>
      </c>
      <c r="E9" t="s">
        <v>91</v>
      </c>
      <c r="F9">
        <v>70</v>
      </c>
      <c r="G9" s="25">
        <f t="shared" si="1"/>
        <v>210</v>
      </c>
      <c r="H9">
        <v>32</v>
      </c>
      <c r="I9" s="36">
        <f>H9/D9</f>
        <v>10.666666666666666</v>
      </c>
      <c r="J9">
        <v>240</v>
      </c>
    </row>
    <row r="11" spans="1:12" x14ac:dyDescent="0.35">
      <c r="A11" t="s">
        <v>119</v>
      </c>
      <c r="B11">
        <v>12</v>
      </c>
      <c r="C11">
        <v>48</v>
      </c>
      <c r="D11">
        <f>C11/B11</f>
        <v>4</v>
      </c>
      <c r="E11" t="s">
        <v>233</v>
      </c>
      <c r="F11">
        <v>90</v>
      </c>
      <c r="G11" s="25">
        <f>F11*D11</f>
        <v>360</v>
      </c>
      <c r="H11">
        <v>24</v>
      </c>
      <c r="I11">
        <f t="shared" ref="I11:I16" si="3">H11/D11</f>
        <v>6</v>
      </c>
      <c r="J11">
        <v>240</v>
      </c>
    </row>
    <row r="12" spans="1:12" x14ac:dyDescent="0.35">
      <c r="A12" t="s">
        <v>119</v>
      </c>
      <c r="B12">
        <v>15</v>
      </c>
      <c r="C12">
        <v>48</v>
      </c>
      <c r="D12">
        <f t="shared" ref="D12:D16" si="4">C12/B12</f>
        <v>3.2</v>
      </c>
      <c r="F12">
        <v>90</v>
      </c>
      <c r="G12" s="25">
        <f t="shared" ref="G12:G16" si="5">F12*D12</f>
        <v>288</v>
      </c>
      <c r="H12">
        <v>24</v>
      </c>
      <c r="I12">
        <f t="shared" si="3"/>
        <v>7.5</v>
      </c>
      <c r="J12">
        <v>240</v>
      </c>
    </row>
    <row r="13" spans="1:12" x14ac:dyDescent="0.35">
      <c r="A13" t="s">
        <v>119</v>
      </c>
      <c r="B13">
        <v>19</v>
      </c>
      <c r="C13">
        <v>48</v>
      </c>
      <c r="D13" s="36">
        <f t="shared" si="4"/>
        <v>2.5263157894736841</v>
      </c>
      <c r="F13">
        <v>90</v>
      </c>
      <c r="G13" s="25">
        <f t="shared" si="5"/>
        <v>227.36842105263156</v>
      </c>
      <c r="H13">
        <v>24</v>
      </c>
      <c r="I13">
        <f t="shared" si="3"/>
        <v>9.5</v>
      </c>
      <c r="J13">
        <v>240</v>
      </c>
    </row>
    <row r="14" spans="1:12" x14ac:dyDescent="0.35">
      <c r="A14" t="s">
        <v>119</v>
      </c>
      <c r="B14">
        <v>12</v>
      </c>
      <c r="C14">
        <v>57</v>
      </c>
      <c r="D14">
        <f t="shared" si="4"/>
        <v>4.75</v>
      </c>
      <c r="F14">
        <v>90</v>
      </c>
      <c r="G14" s="25">
        <f t="shared" si="5"/>
        <v>427.5</v>
      </c>
      <c r="H14">
        <v>24</v>
      </c>
      <c r="I14" s="36">
        <f t="shared" si="3"/>
        <v>5.0526315789473681</v>
      </c>
      <c r="J14">
        <v>240</v>
      </c>
    </row>
    <row r="15" spans="1:12" x14ac:dyDescent="0.35">
      <c r="A15" t="s">
        <v>119</v>
      </c>
      <c r="B15">
        <v>15</v>
      </c>
      <c r="C15">
        <v>57</v>
      </c>
      <c r="D15">
        <f t="shared" si="4"/>
        <v>3.8</v>
      </c>
      <c r="F15">
        <v>90</v>
      </c>
      <c r="G15" s="25">
        <f t="shared" si="5"/>
        <v>342</v>
      </c>
      <c r="H15">
        <v>24</v>
      </c>
      <c r="I15" s="36">
        <f t="shared" si="3"/>
        <v>6.3157894736842106</v>
      </c>
      <c r="J15">
        <v>240</v>
      </c>
    </row>
    <row r="16" spans="1:12" x14ac:dyDescent="0.35">
      <c r="A16" s="84" t="s">
        <v>119</v>
      </c>
      <c r="B16" s="84">
        <v>19</v>
      </c>
      <c r="C16" s="84">
        <v>57</v>
      </c>
      <c r="D16" s="84">
        <f t="shared" si="4"/>
        <v>3</v>
      </c>
      <c r="E16" s="84" t="s">
        <v>91</v>
      </c>
      <c r="F16" s="84">
        <v>90</v>
      </c>
      <c r="G16" s="85">
        <f t="shared" si="5"/>
        <v>270</v>
      </c>
      <c r="H16" s="84">
        <v>24</v>
      </c>
      <c r="I16" s="84">
        <f t="shared" si="3"/>
        <v>8</v>
      </c>
      <c r="J16" s="84">
        <v>240</v>
      </c>
    </row>
    <row r="18" spans="1:10" x14ac:dyDescent="0.35">
      <c r="A18" t="s">
        <v>120</v>
      </c>
      <c r="B18">
        <v>12</v>
      </c>
      <c r="C18">
        <v>48</v>
      </c>
      <c r="D18">
        <f>C18/B18</f>
        <v>4</v>
      </c>
      <c r="E18" t="s">
        <v>233</v>
      </c>
      <c r="F18">
        <v>90</v>
      </c>
      <c r="G18" s="25">
        <f>F18*D18</f>
        <v>360</v>
      </c>
      <c r="H18">
        <v>32</v>
      </c>
      <c r="I18">
        <f t="shared" ref="I18" si="6">H18/D18</f>
        <v>8</v>
      </c>
      <c r="J18">
        <v>415</v>
      </c>
    </row>
    <row r="19" spans="1:10" x14ac:dyDescent="0.35">
      <c r="A19" t="s">
        <v>120</v>
      </c>
      <c r="B19">
        <v>15</v>
      </c>
      <c r="C19">
        <v>48</v>
      </c>
      <c r="D19">
        <f t="shared" ref="D19:D23" si="7">C19/B19</f>
        <v>3.2</v>
      </c>
      <c r="F19">
        <v>90</v>
      </c>
      <c r="G19" s="25">
        <f t="shared" ref="G19:G23" si="8">F19*D19</f>
        <v>288</v>
      </c>
      <c r="H19">
        <v>32</v>
      </c>
      <c r="I19">
        <f t="shared" ref="I19:I23" si="9">H19/D19</f>
        <v>10</v>
      </c>
      <c r="J19">
        <v>415</v>
      </c>
    </row>
    <row r="20" spans="1:10" x14ac:dyDescent="0.35">
      <c r="A20" t="s">
        <v>120</v>
      </c>
      <c r="B20">
        <v>19</v>
      </c>
      <c r="C20">
        <v>48</v>
      </c>
      <c r="D20" s="36">
        <f t="shared" si="7"/>
        <v>2.5263157894736841</v>
      </c>
      <c r="F20">
        <v>90</v>
      </c>
      <c r="G20" s="25">
        <f t="shared" si="8"/>
        <v>227.36842105263156</v>
      </c>
      <c r="H20">
        <v>32</v>
      </c>
      <c r="I20" s="36">
        <f t="shared" si="9"/>
        <v>12.666666666666668</v>
      </c>
      <c r="J20">
        <v>415</v>
      </c>
    </row>
    <row r="21" spans="1:10" x14ac:dyDescent="0.35">
      <c r="A21" s="84" t="s">
        <v>120</v>
      </c>
      <c r="B21" s="84">
        <v>12</v>
      </c>
      <c r="C21" s="84">
        <v>57</v>
      </c>
      <c r="D21" s="84">
        <f t="shared" si="7"/>
        <v>4.75</v>
      </c>
      <c r="E21" s="84"/>
      <c r="F21" s="84">
        <v>90</v>
      </c>
      <c r="G21" s="85">
        <f t="shared" si="8"/>
        <v>427.5</v>
      </c>
      <c r="H21" s="84">
        <v>32</v>
      </c>
      <c r="I21" s="86">
        <f t="shared" si="9"/>
        <v>6.7368421052631575</v>
      </c>
      <c r="J21" s="84">
        <v>415</v>
      </c>
    </row>
    <row r="22" spans="1:10" x14ac:dyDescent="0.35">
      <c r="A22" t="s">
        <v>120</v>
      </c>
      <c r="B22">
        <v>15</v>
      </c>
      <c r="C22">
        <v>57</v>
      </c>
      <c r="D22">
        <f t="shared" si="7"/>
        <v>3.8</v>
      </c>
      <c r="F22">
        <v>90</v>
      </c>
      <c r="G22" s="25">
        <f t="shared" si="8"/>
        <v>342</v>
      </c>
      <c r="H22">
        <v>32</v>
      </c>
      <c r="I22" s="36">
        <f t="shared" si="9"/>
        <v>8.4210526315789469</v>
      </c>
      <c r="J22">
        <v>415</v>
      </c>
    </row>
    <row r="23" spans="1:10" x14ac:dyDescent="0.35">
      <c r="A23" t="s">
        <v>120</v>
      </c>
      <c r="B23">
        <v>19</v>
      </c>
      <c r="C23">
        <v>57</v>
      </c>
      <c r="D23">
        <f t="shared" si="7"/>
        <v>3</v>
      </c>
      <c r="E23" t="s">
        <v>91</v>
      </c>
      <c r="F23">
        <v>90</v>
      </c>
      <c r="G23" s="25">
        <f t="shared" si="8"/>
        <v>270</v>
      </c>
      <c r="H23">
        <v>32</v>
      </c>
      <c r="I23" s="36">
        <f t="shared" si="9"/>
        <v>10.666666666666666</v>
      </c>
      <c r="J23">
        <v>415</v>
      </c>
    </row>
    <row r="25" spans="1:10" x14ac:dyDescent="0.35">
      <c r="A25" t="s">
        <v>121</v>
      </c>
      <c r="B25">
        <v>12</v>
      </c>
      <c r="C25">
        <v>48</v>
      </c>
      <c r="D25">
        <f>C25/B25</f>
        <v>4</v>
      </c>
      <c r="E25" t="s">
        <v>233</v>
      </c>
      <c r="F25">
        <v>140</v>
      </c>
      <c r="G25" s="25">
        <f>F25*D25</f>
        <v>560</v>
      </c>
      <c r="H25">
        <v>22</v>
      </c>
      <c r="I25">
        <f>H25/D25</f>
        <v>5.5</v>
      </c>
      <c r="J25">
        <v>415</v>
      </c>
    </row>
    <row r="26" spans="1:10" x14ac:dyDescent="0.35">
      <c r="A26" t="s">
        <v>121</v>
      </c>
      <c r="B26">
        <v>15</v>
      </c>
      <c r="C26">
        <v>48</v>
      </c>
      <c r="D26">
        <f t="shared" ref="D26:D37" si="10">C26/B26</f>
        <v>3.2</v>
      </c>
      <c r="F26">
        <v>140</v>
      </c>
      <c r="G26" s="25">
        <f t="shared" ref="G26:G31" si="11">F26*D26</f>
        <v>448</v>
      </c>
      <c r="H26">
        <v>22</v>
      </c>
      <c r="I26">
        <f t="shared" ref="I26:I29" si="12">H26/D26</f>
        <v>6.875</v>
      </c>
      <c r="J26">
        <v>415</v>
      </c>
    </row>
    <row r="27" spans="1:10" x14ac:dyDescent="0.35">
      <c r="A27" t="s">
        <v>121</v>
      </c>
      <c r="B27">
        <v>19</v>
      </c>
      <c r="C27">
        <v>48</v>
      </c>
      <c r="D27" s="36">
        <f t="shared" si="10"/>
        <v>2.5263157894736841</v>
      </c>
      <c r="F27">
        <v>140</v>
      </c>
      <c r="G27" s="25">
        <f t="shared" si="11"/>
        <v>353.68421052631578</v>
      </c>
      <c r="H27">
        <v>22</v>
      </c>
      <c r="I27">
        <f t="shared" si="12"/>
        <v>8.7083333333333339</v>
      </c>
      <c r="J27">
        <v>415</v>
      </c>
    </row>
    <row r="28" spans="1:10" x14ac:dyDescent="0.35">
      <c r="A28" t="s">
        <v>121</v>
      </c>
      <c r="B28">
        <v>12</v>
      </c>
      <c r="C28">
        <v>57</v>
      </c>
      <c r="D28">
        <f t="shared" si="10"/>
        <v>4.75</v>
      </c>
      <c r="F28">
        <v>140</v>
      </c>
      <c r="G28" s="25">
        <f t="shared" si="11"/>
        <v>665</v>
      </c>
      <c r="H28">
        <v>22</v>
      </c>
      <c r="I28" s="36">
        <f t="shared" si="12"/>
        <v>4.6315789473684212</v>
      </c>
      <c r="J28">
        <v>415</v>
      </c>
    </row>
    <row r="29" spans="1:10" x14ac:dyDescent="0.35">
      <c r="A29" t="s">
        <v>121</v>
      </c>
      <c r="B29">
        <v>15</v>
      </c>
      <c r="C29">
        <v>57</v>
      </c>
      <c r="D29">
        <f t="shared" si="10"/>
        <v>3.8</v>
      </c>
      <c r="F29">
        <v>140</v>
      </c>
      <c r="G29" s="25">
        <f t="shared" si="11"/>
        <v>532</v>
      </c>
      <c r="H29">
        <v>22</v>
      </c>
      <c r="I29" s="36">
        <f t="shared" si="12"/>
        <v>5.7894736842105265</v>
      </c>
      <c r="J29">
        <v>415</v>
      </c>
    </row>
    <row r="30" spans="1:10" x14ac:dyDescent="0.35">
      <c r="A30" t="s">
        <v>121</v>
      </c>
      <c r="B30">
        <v>19</v>
      </c>
      <c r="C30">
        <v>57</v>
      </c>
      <c r="D30">
        <f t="shared" si="10"/>
        <v>3</v>
      </c>
      <c r="E30" t="s">
        <v>91</v>
      </c>
      <c r="F30">
        <v>140</v>
      </c>
      <c r="G30" s="25">
        <f t="shared" si="11"/>
        <v>420</v>
      </c>
      <c r="H30">
        <v>22</v>
      </c>
      <c r="I30">
        <f>H30/D30</f>
        <v>7.333333333333333</v>
      </c>
      <c r="J30">
        <v>415</v>
      </c>
    </row>
    <row r="31" spans="1:10" x14ac:dyDescent="0.35">
      <c r="G31" s="25">
        <f t="shared" si="11"/>
        <v>0</v>
      </c>
    </row>
    <row r="32" spans="1:10" x14ac:dyDescent="0.35">
      <c r="A32" t="s">
        <v>261</v>
      </c>
      <c r="B32">
        <v>12</v>
      </c>
      <c r="C32">
        <v>48</v>
      </c>
      <c r="D32">
        <f t="shared" si="10"/>
        <v>4</v>
      </c>
      <c r="E32" t="s">
        <v>233</v>
      </c>
      <c r="F32">
        <v>150</v>
      </c>
      <c r="G32" s="25">
        <f>F32*D32</f>
        <v>600</v>
      </c>
      <c r="H32">
        <v>48</v>
      </c>
      <c r="I32">
        <f t="shared" ref="I31:I37" si="13">H32/D32</f>
        <v>12</v>
      </c>
      <c r="J32">
        <v>415</v>
      </c>
    </row>
    <row r="33" spans="1:10" x14ac:dyDescent="0.35">
      <c r="A33" t="s">
        <v>261</v>
      </c>
      <c r="B33">
        <v>15</v>
      </c>
      <c r="C33">
        <v>48</v>
      </c>
      <c r="D33">
        <f t="shared" si="10"/>
        <v>3.2</v>
      </c>
      <c r="E33" t="s">
        <v>233</v>
      </c>
      <c r="F33">
        <v>150</v>
      </c>
      <c r="G33" s="25">
        <f t="shared" ref="G33:G37" si="14">F33*D33</f>
        <v>480</v>
      </c>
      <c r="H33">
        <v>48</v>
      </c>
      <c r="I33">
        <f t="shared" si="13"/>
        <v>15</v>
      </c>
      <c r="J33">
        <v>415</v>
      </c>
    </row>
    <row r="34" spans="1:10" x14ac:dyDescent="0.35">
      <c r="A34" t="s">
        <v>261</v>
      </c>
      <c r="B34">
        <v>19</v>
      </c>
      <c r="C34">
        <v>48</v>
      </c>
      <c r="D34">
        <f t="shared" si="10"/>
        <v>2.5263157894736841</v>
      </c>
      <c r="F34">
        <v>150</v>
      </c>
      <c r="G34" s="25">
        <f t="shared" si="14"/>
        <v>378.9473684210526</v>
      </c>
      <c r="H34">
        <v>48</v>
      </c>
      <c r="I34">
        <f t="shared" si="13"/>
        <v>19</v>
      </c>
      <c r="J34">
        <v>415</v>
      </c>
    </row>
    <row r="35" spans="1:10" x14ac:dyDescent="0.35">
      <c r="A35" t="s">
        <v>261</v>
      </c>
      <c r="B35">
        <v>12</v>
      </c>
      <c r="C35">
        <v>57</v>
      </c>
      <c r="D35">
        <f t="shared" si="10"/>
        <v>4.75</v>
      </c>
      <c r="F35">
        <v>150</v>
      </c>
      <c r="G35" s="25">
        <f t="shared" si="14"/>
        <v>712.5</v>
      </c>
      <c r="H35">
        <v>48</v>
      </c>
      <c r="I35">
        <f t="shared" si="13"/>
        <v>10.105263157894736</v>
      </c>
      <c r="J35">
        <v>415</v>
      </c>
    </row>
    <row r="36" spans="1:10" x14ac:dyDescent="0.35">
      <c r="A36" t="s">
        <v>261</v>
      </c>
      <c r="B36">
        <v>15</v>
      </c>
      <c r="C36">
        <v>57</v>
      </c>
      <c r="D36">
        <f t="shared" si="10"/>
        <v>3.8</v>
      </c>
      <c r="F36">
        <v>150</v>
      </c>
      <c r="G36" s="25">
        <f t="shared" si="14"/>
        <v>570</v>
      </c>
      <c r="H36">
        <v>48</v>
      </c>
      <c r="I36">
        <f t="shared" si="13"/>
        <v>12.631578947368421</v>
      </c>
      <c r="J36">
        <v>415</v>
      </c>
    </row>
    <row r="37" spans="1:10" x14ac:dyDescent="0.35">
      <c r="A37" t="s">
        <v>261</v>
      </c>
      <c r="B37">
        <v>19</v>
      </c>
      <c r="C37">
        <v>57</v>
      </c>
      <c r="D37">
        <f t="shared" si="10"/>
        <v>3</v>
      </c>
      <c r="E37" t="s">
        <v>91</v>
      </c>
      <c r="F37">
        <v>150</v>
      </c>
      <c r="G37" s="25">
        <f t="shared" si="14"/>
        <v>450</v>
      </c>
      <c r="H37">
        <v>48</v>
      </c>
      <c r="I37">
        <f t="shared" si="13"/>
        <v>16</v>
      </c>
    </row>
    <row r="39" spans="1:10" x14ac:dyDescent="0.35">
      <c r="A39" t="s">
        <v>122</v>
      </c>
      <c r="B39">
        <v>12</v>
      </c>
      <c r="C39">
        <v>48</v>
      </c>
      <c r="D39">
        <f>C39/B39</f>
        <v>4</v>
      </c>
      <c r="E39" t="s">
        <v>233</v>
      </c>
      <c r="F39">
        <v>220</v>
      </c>
      <c r="G39" s="25">
        <f>F39*D39</f>
        <v>880</v>
      </c>
      <c r="H39">
        <v>24</v>
      </c>
      <c r="I39">
        <f>H39/D39</f>
        <v>6</v>
      </c>
      <c r="J39">
        <v>415</v>
      </c>
    </row>
    <row r="40" spans="1:10" x14ac:dyDescent="0.35">
      <c r="A40" t="s">
        <v>122</v>
      </c>
      <c r="B40">
        <v>15</v>
      </c>
      <c r="C40">
        <v>48</v>
      </c>
      <c r="D40">
        <f t="shared" ref="D40:D44" si="15">C40/B40</f>
        <v>3.2</v>
      </c>
      <c r="F40">
        <v>220</v>
      </c>
      <c r="G40" s="25">
        <f t="shared" ref="G40:G44" si="16">F40*D40</f>
        <v>704</v>
      </c>
      <c r="H40">
        <v>24</v>
      </c>
      <c r="I40">
        <f t="shared" ref="I40:I43" si="17">H40/D40</f>
        <v>7.5</v>
      </c>
      <c r="J40">
        <v>415</v>
      </c>
    </row>
    <row r="41" spans="1:10" x14ac:dyDescent="0.35">
      <c r="A41" t="s">
        <v>122</v>
      </c>
      <c r="B41">
        <v>19</v>
      </c>
      <c r="C41">
        <v>48</v>
      </c>
      <c r="D41" s="36">
        <f t="shared" si="15"/>
        <v>2.5263157894736841</v>
      </c>
      <c r="F41">
        <v>220</v>
      </c>
      <c r="G41" s="25">
        <f t="shared" si="16"/>
        <v>555.78947368421052</v>
      </c>
      <c r="H41">
        <v>24</v>
      </c>
      <c r="I41">
        <f t="shared" si="17"/>
        <v>9.5</v>
      </c>
      <c r="J41">
        <v>415</v>
      </c>
    </row>
    <row r="42" spans="1:10" x14ac:dyDescent="0.35">
      <c r="A42" t="s">
        <v>122</v>
      </c>
      <c r="B42">
        <v>12</v>
      </c>
      <c r="C42">
        <v>57</v>
      </c>
      <c r="D42">
        <f t="shared" si="15"/>
        <v>4.75</v>
      </c>
      <c r="F42">
        <v>220</v>
      </c>
      <c r="G42" s="25">
        <f t="shared" si="16"/>
        <v>1045</v>
      </c>
      <c r="H42">
        <v>24</v>
      </c>
      <c r="I42" s="36">
        <f t="shared" si="17"/>
        <v>5.0526315789473681</v>
      </c>
      <c r="J42">
        <v>415</v>
      </c>
    </row>
    <row r="43" spans="1:10" x14ac:dyDescent="0.35">
      <c r="A43" t="s">
        <v>122</v>
      </c>
      <c r="B43">
        <v>15</v>
      </c>
      <c r="C43">
        <v>57</v>
      </c>
      <c r="D43">
        <f t="shared" si="15"/>
        <v>3.8</v>
      </c>
      <c r="F43">
        <v>220</v>
      </c>
      <c r="G43" s="25">
        <f t="shared" si="16"/>
        <v>836</v>
      </c>
      <c r="H43">
        <v>24</v>
      </c>
      <c r="I43" s="36">
        <f t="shared" si="17"/>
        <v>6.3157894736842106</v>
      </c>
      <c r="J43">
        <v>415</v>
      </c>
    </row>
    <row r="44" spans="1:10" x14ac:dyDescent="0.35">
      <c r="A44" t="s">
        <v>122</v>
      </c>
      <c r="B44">
        <v>19</v>
      </c>
      <c r="C44">
        <v>57</v>
      </c>
      <c r="D44">
        <f t="shared" si="15"/>
        <v>3</v>
      </c>
      <c r="E44" t="s">
        <v>91</v>
      </c>
      <c r="F44">
        <v>220</v>
      </c>
      <c r="G44" s="25">
        <f t="shared" si="16"/>
        <v>660</v>
      </c>
      <c r="H44">
        <v>24</v>
      </c>
      <c r="I44">
        <f>H44/D44</f>
        <v>8</v>
      </c>
      <c r="J44">
        <v>415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2:J18"/>
  <sheetViews>
    <sheetView workbookViewId="0">
      <selection activeCell="C3" sqref="C3:C4"/>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s>
  <sheetData>
    <row r="2" spans="2:10" x14ac:dyDescent="0.35">
      <c r="B2" s="9" t="s">
        <v>230</v>
      </c>
      <c r="C2" s="9" t="s">
        <v>231</v>
      </c>
      <c r="D2" s="9" t="s">
        <v>234</v>
      </c>
      <c r="E2" s="9" t="s">
        <v>232</v>
      </c>
      <c r="F2" s="9" t="s">
        <v>234</v>
      </c>
      <c r="G2" s="9" t="s">
        <v>244</v>
      </c>
      <c r="H2" s="9" t="s">
        <v>245</v>
      </c>
      <c r="I2" s="9" t="s">
        <v>279</v>
      </c>
      <c r="J2" s="9" t="s">
        <v>333</v>
      </c>
    </row>
    <row r="3" spans="2:10" x14ac:dyDescent="0.35">
      <c r="B3" s="6" t="s">
        <v>91</v>
      </c>
      <c r="C3" s="87">
        <v>15</v>
      </c>
      <c r="D3" s="6">
        <v>25.4</v>
      </c>
      <c r="E3" s="6">
        <v>57</v>
      </c>
      <c r="F3" s="6">
        <v>30</v>
      </c>
      <c r="G3" s="6">
        <v>18000</v>
      </c>
      <c r="H3">
        <f>0.5*25.4</f>
        <v>12.7</v>
      </c>
      <c r="I3" s="6">
        <v>18000</v>
      </c>
      <c r="J3" s="6">
        <f>E3/C3</f>
        <v>3.8</v>
      </c>
    </row>
    <row r="4" spans="2:10" x14ac:dyDescent="0.35">
      <c r="B4" s="6" t="s">
        <v>91</v>
      </c>
      <c r="C4" s="87">
        <v>19</v>
      </c>
      <c r="D4" s="6">
        <v>25.4</v>
      </c>
      <c r="E4" s="6">
        <v>57</v>
      </c>
      <c r="F4" s="6">
        <v>30</v>
      </c>
      <c r="G4" s="6">
        <v>18000</v>
      </c>
      <c r="H4">
        <f>0.5*25.4</f>
        <v>12.7</v>
      </c>
      <c r="I4" s="6">
        <v>18000</v>
      </c>
      <c r="J4" s="6">
        <f t="shared" ref="J4:J10" si="0">E4/C4</f>
        <v>3</v>
      </c>
    </row>
    <row r="5" spans="2:10" x14ac:dyDescent="0.35">
      <c r="B5" s="64" t="s">
        <v>233</v>
      </c>
      <c r="C5" s="6">
        <v>12</v>
      </c>
      <c r="D5" s="6">
        <v>25.4</v>
      </c>
      <c r="E5" s="6">
        <v>57</v>
      </c>
      <c r="F5" s="6" t="s">
        <v>235</v>
      </c>
      <c r="G5" s="6">
        <v>22400</v>
      </c>
      <c r="H5" s="70">
        <f>0.625*25.4</f>
        <v>15.875</v>
      </c>
      <c r="I5" s="6">
        <v>22400</v>
      </c>
      <c r="J5" s="6">
        <f t="shared" si="0"/>
        <v>4.75</v>
      </c>
    </row>
    <row r="6" spans="2:10" x14ac:dyDescent="0.35">
      <c r="B6" s="64" t="s">
        <v>233</v>
      </c>
      <c r="C6" s="6">
        <v>18</v>
      </c>
      <c r="D6" s="6">
        <v>25.4</v>
      </c>
      <c r="E6" s="6">
        <v>57</v>
      </c>
      <c r="F6" s="6" t="s">
        <v>235</v>
      </c>
      <c r="G6" s="6">
        <v>22400</v>
      </c>
      <c r="H6" s="70">
        <f>0.625*25.4</f>
        <v>15.875</v>
      </c>
      <c r="I6" s="6">
        <v>22400</v>
      </c>
      <c r="J6" s="6">
        <f t="shared" si="0"/>
        <v>3.1666666666666665</v>
      </c>
    </row>
    <row r="7" spans="2:10" x14ac:dyDescent="0.35">
      <c r="B7" s="6" t="s">
        <v>236</v>
      </c>
      <c r="C7" s="6">
        <v>12</v>
      </c>
      <c r="D7" s="6">
        <v>30</v>
      </c>
      <c r="E7" s="6">
        <v>57</v>
      </c>
      <c r="F7" s="6" t="s">
        <v>237</v>
      </c>
      <c r="G7" s="6">
        <v>29000</v>
      </c>
      <c r="H7" s="70">
        <f>0.75*25.4</f>
        <v>19.049999999999997</v>
      </c>
      <c r="I7" s="6">
        <v>29000</v>
      </c>
      <c r="J7" s="6">
        <f t="shared" si="0"/>
        <v>4.75</v>
      </c>
    </row>
    <row r="8" spans="2:10" x14ac:dyDescent="0.35">
      <c r="B8" s="6" t="s">
        <v>236</v>
      </c>
      <c r="C8" s="6">
        <v>15</v>
      </c>
      <c r="D8" s="6">
        <v>30</v>
      </c>
      <c r="E8" s="6">
        <v>57</v>
      </c>
      <c r="F8" s="6" t="s">
        <v>237</v>
      </c>
      <c r="G8" s="6">
        <v>29000</v>
      </c>
      <c r="H8" s="70">
        <f>0.75*25.4</f>
        <v>19.049999999999997</v>
      </c>
      <c r="I8" s="6">
        <v>29000</v>
      </c>
      <c r="J8" s="6">
        <f t="shared" si="0"/>
        <v>3.8</v>
      </c>
    </row>
    <row r="9" spans="2:10" x14ac:dyDescent="0.35">
      <c r="B9" s="6" t="s">
        <v>238</v>
      </c>
      <c r="C9" s="6">
        <v>15</v>
      </c>
      <c r="D9" s="6">
        <v>40</v>
      </c>
      <c r="E9" s="6">
        <v>57</v>
      </c>
      <c r="F9" s="6" t="s">
        <v>239</v>
      </c>
      <c r="G9" s="6">
        <v>60000</v>
      </c>
      <c r="H9">
        <v>25.4</v>
      </c>
      <c r="I9" s="6">
        <v>60000</v>
      </c>
      <c r="J9" s="6">
        <f t="shared" si="0"/>
        <v>3.8</v>
      </c>
    </row>
    <row r="10" spans="2:10" x14ac:dyDescent="0.35">
      <c r="B10" s="6" t="s">
        <v>240</v>
      </c>
      <c r="C10" s="6">
        <v>15</v>
      </c>
      <c r="D10" s="6">
        <v>55</v>
      </c>
      <c r="E10" s="6">
        <v>57</v>
      </c>
      <c r="F10" s="6" t="s">
        <v>241</v>
      </c>
      <c r="G10" s="6">
        <v>95000</v>
      </c>
      <c r="H10">
        <f>1.25*25.4</f>
        <v>31.75</v>
      </c>
      <c r="I10" s="6">
        <v>95000</v>
      </c>
      <c r="J10" s="6">
        <f t="shared" si="0"/>
        <v>3.8</v>
      </c>
    </row>
    <row r="16" spans="2:10" x14ac:dyDescent="0.35">
      <c r="B16" s="65"/>
    </row>
    <row r="18" spans="2:2" x14ac:dyDescent="0.35">
      <c r="B18" s="6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Lath</vt:lpstr>
      <vt:lpstr>Endlock</vt:lpstr>
      <vt:lpstr>Bottom lath</vt:lpstr>
      <vt:lpstr>Guides</vt:lpstr>
      <vt:lpstr>Axles</vt:lpstr>
      <vt:lpstr>Motors</vt:lpstr>
      <vt:lpstr>Chaindrive</vt:lpstr>
      <vt:lpstr>Chain</vt:lpstr>
      <vt:lpstr>Bearings</vt:lpstr>
      <vt:lpstr>SafetyB</vt:lpstr>
      <vt:lpstr>Endplate</vt:lpstr>
      <vt:lpstr>Wicket 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2025-09-05T00:02:24Z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