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68" yWindow="780" windowWidth="16608" windowHeight="9372"/>
  </bookViews>
  <sheets>
    <sheet name="Optimizer" sheetId="1" r:id="rId1"/>
    <sheet name="Sheet3" sheetId="3" r:id="rId2"/>
  </sheets>
  <definedNames>
    <definedName name="solver_adj" localSheetId="0" hidden="1">Optimizer!$B$25:$B$28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Optimizer!$B$30</definedName>
    <definedName name="solver_lhs2" localSheetId="0" hidden="1">Optimizer!$B$30</definedName>
    <definedName name="solver_lhs3" localSheetId="0" hidden="1">Optimizer!$B$30</definedName>
    <definedName name="solver_lhs4" localSheetId="0" hidden="1">Optimizer!$B$35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Optimizer!$B$36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hs1" localSheetId="0" hidden="1">1</definedName>
    <definedName name="solver_rhs2" localSheetId="0" hidden="1">1</definedName>
    <definedName name="solver_rhs3" localSheetId="0" hidden="1">1</definedName>
    <definedName name="solver_rhs4" localSheetId="0" hidden="1">0.125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B36" i="1" l="1"/>
  <c r="J10" i="1"/>
  <c r="J9" i="1"/>
  <c r="J8" i="1"/>
  <c r="J7" i="1"/>
  <c r="J6" i="1"/>
  <c r="G24" i="1" l="1"/>
  <c r="F24" i="1"/>
  <c r="E24" i="1"/>
  <c r="D24" i="1"/>
  <c r="C24" i="1"/>
  <c r="B35" i="1" l="1"/>
  <c r="B30" i="1"/>
  <c r="F19" i="1"/>
  <c r="G29" i="1" s="1"/>
  <c r="F18" i="1"/>
  <c r="G28" i="1" s="1"/>
  <c r="F17" i="1"/>
  <c r="G27" i="1" s="1"/>
  <c r="F16" i="1"/>
  <c r="G26" i="1" s="1"/>
  <c r="F15" i="1"/>
  <c r="G25" i="1" s="1"/>
  <c r="E19" i="1"/>
  <c r="F29" i="1" s="1"/>
  <c r="E18" i="1"/>
  <c r="F28" i="1" s="1"/>
  <c r="E17" i="1"/>
  <c r="F27" i="1" s="1"/>
  <c r="E16" i="1"/>
  <c r="F26" i="1" s="1"/>
  <c r="E15" i="1"/>
  <c r="F25" i="1" s="1"/>
  <c r="D19" i="1"/>
  <c r="E29" i="1" s="1"/>
  <c r="D18" i="1"/>
  <c r="E28" i="1" s="1"/>
  <c r="D17" i="1"/>
  <c r="E27" i="1" s="1"/>
  <c r="D16" i="1"/>
  <c r="E26" i="1" s="1"/>
  <c r="D15" i="1"/>
  <c r="E25" i="1" s="1"/>
  <c r="C19" i="1"/>
  <c r="D29" i="1" s="1"/>
  <c r="C18" i="1"/>
  <c r="D28" i="1" s="1"/>
  <c r="C17" i="1"/>
  <c r="D27" i="1" s="1"/>
  <c r="C16" i="1"/>
  <c r="D26" i="1" s="1"/>
  <c r="C15" i="1"/>
  <c r="D25" i="1" s="1"/>
  <c r="B19" i="1"/>
  <c r="C29" i="1" s="1"/>
  <c r="B18" i="1"/>
  <c r="C28" i="1" s="1"/>
  <c r="B17" i="1"/>
  <c r="C27" i="1" s="1"/>
  <c r="B16" i="1"/>
  <c r="C26" i="1" s="1"/>
  <c r="B15" i="1"/>
  <c r="C25" i="1" s="1"/>
  <c r="B33" i="1" l="1"/>
  <c r="B34" i="1" s="1"/>
</calcChain>
</file>

<file path=xl/sharedStrings.xml><?xml version="1.0" encoding="utf-8"?>
<sst xmlns="http://schemas.openxmlformats.org/spreadsheetml/2006/main" count="44" uniqueCount="20">
  <si>
    <t>Asset Class</t>
  </si>
  <si>
    <t>1.00</t>
  </si>
  <si>
    <t>Covariance Matrix</t>
  </si>
  <si>
    <t>Weights</t>
  </si>
  <si>
    <t>Sum</t>
  </si>
  <si>
    <t>Portfolio Variance</t>
  </si>
  <si>
    <t>Expected Return</t>
  </si>
  <si>
    <t>Sharpe Ratio</t>
  </si>
  <si>
    <t>Sharpe</t>
  </si>
  <si>
    <t>Large Stocks</t>
  </si>
  <si>
    <t>Small Stocks</t>
  </si>
  <si>
    <t>Value Stocks</t>
  </si>
  <si>
    <t>Growth Stocks</t>
  </si>
  <si>
    <t>Portfolio Std. Deviation</t>
  </si>
  <si>
    <t>Correlation with:</t>
  </si>
  <si>
    <t>Std. Deviation</t>
  </si>
  <si>
    <t>Bordered Covariance Matrix (Covariance Matrix multiplied by Weights)</t>
  </si>
  <si>
    <t>ANNUAL Expected Returns, Standard Deviations, and Correlations (1927-2014, 88 years), Portfolios are Top or Bottom Decile in Size or Book-to-Market Ratio</t>
  </si>
  <si>
    <t>Risk-Free Rate</t>
  </si>
  <si>
    <t xml:space="preserve">Source for U.S. Stock Returns and U.S. Treasury Bill Rates: Kenneth R. French Data Library (http://mba.tuck.dartmouth.edu/pages/faculty/ken.french/data_library.html)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</si>
</sst>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2" xfId="0" applyNumberFormat="1" applyFont="1" applyFill="1" applyBorder="1" applyAlignment="1" applyProtection="1">
      <alignment horizontal="left" vertical="top"/>
    </xf>
    <xf numFmtId="0" fontId="3" fillId="0" borderId="2" xfId="0" applyNumberFormat="1" applyFont="1" applyFill="1" applyBorder="1" applyAlignment="1" applyProtection="1">
      <alignment horizontal="left" vertical="top" indent="1"/>
    </xf>
    <xf numFmtId="0" fontId="3" fillId="0" borderId="0" xfId="0" applyNumberFormat="1" applyFont="1" applyFill="1" applyBorder="1" applyAlignment="1" applyProtection="1">
      <alignment horizontal="left" vertical="top"/>
    </xf>
    <xf numFmtId="10" fontId="3" fillId="0" borderId="0" xfId="0" applyNumberFormat="1" applyFont="1" applyFill="1" applyBorder="1" applyAlignment="1" applyProtection="1">
      <alignment horizontal="center" vertical="top"/>
    </xf>
    <xf numFmtId="10" fontId="3" fillId="0" borderId="4" xfId="0" applyNumberFormat="1" applyFont="1" applyFill="1" applyBorder="1" applyAlignment="1" applyProtection="1">
      <alignment horizontal="center" vertical="top"/>
    </xf>
    <xf numFmtId="0" fontId="1" fillId="0" borderId="0" xfId="0" applyFont="1"/>
    <xf numFmtId="0" fontId="4" fillId="0" borderId="5" xfId="0" applyFont="1" applyBorder="1"/>
    <xf numFmtId="2" fontId="3" fillId="0" borderId="0" xfId="0" applyNumberFormat="1" applyFont="1" applyFill="1" applyBorder="1" applyAlignment="1" applyProtection="1">
      <alignment horizontal="center" vertical="top"/>
    </xf>
    <xf numFmtId="2" fontId="3" fillId="0" borderId="4" xfId="0" applyNumberFormat="1" applyFont="1" applyFill="1" applyBorder="1" applyAlignment="1" applyProtection="1">
      <alignment horizontal="center" vertical="top"/>
    </xf>
    <xf numFmtId="0" fontId="5" fillId="0" borderId="0" xfId="0" applyNumberFormat="1" applyFont="1" applyFill="1" applyBorder="1" applyAlignment="1" applyProtection="1">
      <alignment horizontal="left" vertical="top"/>
    </xf>
    <xf numFmtId="0" fontId="2" fillId="0" borderId="0" xfId="0" applyNumberFormat="1" applyFont="1" applyFill="1" applyBorder="1" applyAlignment="1" applyProtection="1">
      <alignment horizontal="left" vertical="top"/>
    </xf>
    <xf numFmtId="0" fontId="4" fillId="0" borderId="0" xfId="0" applyFont="1" applyBorder="1"/>
    <xf numFmtId="0" fontId="0" fillId="0" borderId="0" xfId="0" applyBorder="1"/>
    <xf numFmtId="10" fontId="0" fillId="0" borderId="0" xfId="0" applyNumberFormat="1" applyBorder="1"/>
    <xf numFmtId="0" fontId="5" fillId="0" borderId="1" xfId="0" applyNumberFormat="1" applyFont="1" applyFill="1" applyBorder="1" applyAlignment="1" applyProtection="1">
      <alignment horizontal="left" vertical="top"/>
    </xf>
    <xf numFmtId="10" fontId="0" fillId="0" borderId="1" xfId="0" applyNumberFormat="1" applyFill="1" applyBorder="1"/>
    <xf numFmtId="10" fontId="0" fillId="0" borderId="1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10" fontId="0" fillId="0" borderId="0" xfId="0" applyNumberFormat="1"/>
    <xf numFmtId="0" fontId="3" fillId="0" borderId="1" xfId="0" applyNumberFormat="1" applyFont="1" applyFill="1" applyBorder="1" applyAlignment="1" applyProtection="1">
      <alignment horizontal="center" vertical="top"/>
    </xf>
    <xf numFmtId="164" fontId="0" fillId="0" borderId="0" xfId="0" applyNumberFormat="1"/>
    <xf numFmtId="164" fontId="0" fillId="0" borderId="0" xfId="0" applyNumberFormat="1" applyBorder="1"/>
    <xf numFmtId="164" fontId="0" fillId="0" borderId="1" xfId="0" applyNumberFormat="1" applyBorder="1"/>
    <xf numFmtId="164" fontId="0" fillId="0" borderId="5" xfId="0" applyNumberFormat="1" applyBorder="1"/>
    <xf numFmtId="2" fontId="0" fillId="0" borderId="0" xfId="0" applyNumberFormat="1"/>
    <xf numFmtId="0" fontId="3" fillId="0" borderId="0" xfId="0" applyNumberFormat="1" applyFont="1" applyFill="1" applyBorder="1" applyAlignment="1" applyProtection="1">
      <alignment horizontal="center" vertical="top"/>
    </xf>
    <xf numFmtId="0" fontId="5" fillId="0" borderId="7" xfId="0" applyNumberFormat="1" applyFont="1" applyFill="1" applyBorder="1" applyAlignment="1" applyProtection="1">
      <alignment horizontal="left" vertical="top"/>
    </xf>
    <xf numFmtId="0" fontId="5" fillId="0" borderId="9" xfId="0" applyNumberFormat="1" applyFont="1" applyFill="1" applyBorder="1" applyAlignment="1" applyProtection="1">
      <alignment horizontal="left" vertical="top"/>
    </xf>
    <xf numFmtId="0" fontId="5" fillId="0" borderId="1" xfId="0" applyNumberFormat="1" applyFont="1" applyFill="1" applyBorder="1" applyAlignment="1" applyProtection="1">
      <alignment horizontal="center" vertical="top"/>
    </xf>
    <xf numFmtId="0" fontId="6" fillId="0" borderId="0" xfId="0" applyFont="1" applyAlignment="1">
      <alignment horizontal="left" vertical="center" readingOrder="1"/>
    </xf>
    <xf numFmtId="0" fontId="7" fillId="0" borderId="0" xfId="0" applyFont="1" applyAlignment="1">
      <alignment horizontal="left" vertical="center" readingOrder="1"/>
    </xf>
    <xf numFmtId="0" fontId="2" fillId="0" borderId="1" xfId="0" applyNumberFormat="1" applyFont="1" applyFill="1" applyBorder="1" applyAlignment="1" applyProtection="1">
      <alignment horizontal="left" vertical="top"/>
    </xf>
    <xf numFmtId="0" fontId="3" fillId="0" borderId="3" xfId="0" applyNumberFormat="1" applyFont="1" applyFill="1" applyBorder="1" applyAlignment="1" applyProtection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/>
  </sheetViews>
  <sheetFormatPr defaultRowHeight="14.4" x14ac:dyDescent="0.3"/>
  <cols>
    <col min="1" max="1" width="21.6640625" customWidth="1"/>
    <col min="2" max="2" width="15.33203125" customWidth="1"/>
    <col min="3" max="3" width="13.33203125" customWidth="1"/>
    <col min="4" max="4" width="11.109375" customWidth="1"/>
    <col min="5" max="5" width="12.88671875" customWidth="1"/>
    <col min="6" max="6" width="16.44140625" customWidth="1"/>
    <col min="7" max="7" width="20.44140625" customWidth="1"/>
    <col min="8" max="8" width="13.44140625" customWidth="1"/>
    <col min="9" max="9" width="6.33203125" customWidth="1"/>
    <col min="10" max="10" width="11.88671875" customWidth="1"/>
  </cols>
  <sheetData>
    <row r="1" spans="1:11" x14ac:dyDescent="0.3">
      <c r="A1" s="34" t="s">
        <v>19</v>
      </c>
    </row>
    <row r="2" spans="1:11" ht="15" x14ac:dyDescent="0.3">
      <c r="A2" s="33"/>
    </row>
    <row r="3" spans="1:11" x14ac:dyDescent="0.3">
      <c r="A3" s="35" t="s">
        <v>17</v>
      </c>
      <c r="B3" s="35"/>
      <c r="C3" s="35"/>
      <c r="D3" s="35"/>
      <c r="E3" s="35"/>
      <c r="F3" s="35"/>
      <c r="G3" s="35"/>
      <c r="H3" s="35"/>
      <c r="J3" t="s">
        <v>18</v>
      </c>
      <c r="K3" s="22">
        <v>3.5000000000000003E-2</v>
      </c>
    </row>
    <row r="4" spans="1:11" ht="15" thickBot="1" x14ac:dyDescent="0.35">
      <c r="A4" s="1"/>
      <c r="B4" s="1"/>
      <c r="C4" s="2"/>
      <c r="D4" s="36" t="s">
        <v>14</v>
      </c>
      <c r="E4" s="36"/>
      <c r="F4" s="36"/>
      <c r="G4" s="36"/>
      <c r="H4" s="36"/>
    </row>
    <row r="5" spans="1:11" x14ac:dyDescent="0.3">
      <c r="A5" s="3" t="s">
        <v>0</v>
      </c>
      <c r="B5" s="23" t="s">
        <v>6</v>
      </c>
      <c r="C5" s="23" t="s">
        <v>15</v>
      </c>
      <c r="D5" s="32" t="s">
        <v>9</v>
      </c>
      <c r="E5" s="32" t="s">
        <v>10</v>
      </c>
      <c r="F5" s="32" t="s">
        <v>11</v>
      </c>
      <c r="G5" s="32" t="s">
        <v>12</v>
      </c>
      <c r="H5" s="32"/>
      <c r="J5" s="29" t="s">
        <v>7</v>
      </c>
      <c r="K5" s="3"/>
    </row>
    <row r="6" spans="1:11" x14ac:dyDescent="0.3">
      <c r="A6" s="30" t="s">
        <v>9</v>
      </c>
      <c r="B6" s="4">
        <v>0.112</v>
      </c>
      <c r="C6" s="4">
        <v>0.192</v>
      </c>
      <c r="D6" s="8" t="s">
        <v>1</v>
      </c>
      <c r="E6" s="8">
        <v>0.69</v>
      </c>
      <c r="F6" s="8">
        <v>0.8</v>
      </c>
      <c r="G6" s="8">
        <v>0.94</v>
      </c>
      <c r="H6" s="8"/>
      <c r="J6" s="28">
        <f>(B6-K3)/C6</f>
        <v>0.40104166666666663</v>
      </c>
    </row>
    <row r="7" spans="1:11" x14ac:dyDescent="0.3">
      <c r="A7" s="30" t="s">
        <v>10</v>
      </c>
      <c r="B7" s="4">
        <v>0.19</v>
      </c>
      <c r="C7" s="4">
        <v>0.39400000000000002</v>
      </c>
      <c r="D7" s="8">
        <v>0.69</v>
      </c>
      <c r="E7" s="8" t="s">
        <v>1</v>
      </c>
      <c r="F7" s="8">
        <v>0.84</v>
      </c>
      <c r="G7" s="8">
        <v>0.65</v>
      </c>
      <c r="H7" s="8"/>
      <c r="J7" s="28">
        <f>(B7-K3)/C7</f>
        <v>0.39340101522842635</v>
      </c>
    </row>
    <row r="8" spans="1:11" x14ac:dyDescent="0.3">
      <c r="A8" s="30" t="s">
        <v>11</v>
      </c>
      <c r="B8" s="4">
        <v>0.17499999999999999</v>
      </c>
      <c r="C8" s="4">
        <v>0.33400000000000002</v>
      </c>
      <c r="D8" s="8">
        <v>0.8</v>
      </c>
      <c r="E8" s="8">
        <v>0.84</v>
      </c>
      <c r="F8" s="8" t="s">
        <v>1</v>
      </c>
      <c r="G8" s="8">
        <v>0.7</v>
      </c>
      <c r="H8" s="8"/>
      <c r="J8" s="28">
        <f>(B8-K3)/C8</f>
        <v>0.4191616766467065</v>
      </c>
    </row>
    <row r="9" spans="1:11" x14ac:dyDescent="0.3">
      <c r="A9" s="30" t="s">
        <v>12</v>
      </c>
      <c r="B9" s="4">
        <v>0.111</v>
      </c>
      <c r="C9" s="4">
        <v>0.22500000000000001</v>
      </c>
      <c r="D9" s="8">
        <v>0.94</v>
      </c>
      <c r="E9" s="8">
        <v>0.65</v>
      </c>
      <c r="F9" s="8">
        <v>0.7</v>
      </c>
      <c r="G9" s="8" t="s">
        <v>1</v>
      </c>
      <c r="H9" s="8"/>
      <c r="J9" s="28">
        <f>(B9-K3)/C9</f>
        <v>0.33777777777777779</v>
      </c>
    </row>
    <row r="10" spans="1:11" ht="15" thickBot="1" x14ac:dyDescent="0.35">
      <c r="A10" s="31"/>
      <c r="B10" s="5"/>
      <c r="C10" s="5"/>
      <c r="D10" s="9"/>
      <c r="E10" s="9"/>
      <c r="F10" s="9"/>
      <c r="G10" s="9"/>
      <c r="H10" s="9"/>
      <c r="J10" s="28" t="e">
        <f>(B10-K3)/C10</f>
        <v>#DIV/0!</v>
      </c>
    </row>
    <row r="13" spans="1:11" x14ac:dyDescent="0.3">
      <c r="A13" s="6" t="s">
        <v>2</v>
      </c>
    </row>
    <row r="14" spans="1:11" x14ac:dyDescent="0.3">
      <c r="A14" s="7"/>
      <c r="B14" s="32" t="s">
        <v>9</v>
      </c>
      <c r="C14" s="32" t="s">
        <v>10</v>
      </c>
      <c r="D14" s="32" t="s">
        <v>11</v>
      </c>
      <c r="E14" s="32" t="s">
        <v>12</v>
      </c>
      <c r="F14" s="32"/>
    </row>
    <row r="15" spans="1:11" x14ac:dyDescent="0.3">
      <c r="A15" s="30" t="s">
        <v>9</v>
      </c>
      <c r="B15" s="27">
        <f>$C$6*$C6*$D6</f>
        <v>3.6864000000000001E-2</v>
      </c>
      <c r="C15" s="27">
        <f>$C$7*$C6*$E6</f>
        <v>5.219712E-2</v>
      </c>
      <c r="D15" s="27">
        <f>$C$8*$C6*F6</f>
        <v>5.1302400000000005E-2</v>
      </c>
      <c r="E15" s="27">
        <f>$C$9*$C6*G6</f>
        <v>4.0607999999999998E-2</v>
      </c>
      <c r="F15" s="27">
        <f>$C$10*$C6*H6</f>
        <v>0</v>
      </c>
    </row>
    <row r="16" spans="1:11" x14ac:dyDescent="0.3">
      <c r="A16" s="30" t="s">
        <v>10</v>
      </c>
      <c r="B16" s="27">
        <f>$C$6*$C7*$D7</f>
        <v>5.219712E-2</v>
      </c>
      <c r="C16" s="27">
        <f t="shared" ref="C16:C19" si="0">$C$7*$C7*$E7</f>
        <v>0.15523600000000001</v>
      </c>
      <c r="D16" s="27">
        <f t="shared" ref="D16:D19" si="1">$C$8*$C7*F7</f>
        <v>0.11054064000000001</v>
      </c>
      <c r="E16" s="27">
        <f t="shared" ref="E16:E19" si="2">$C$9*$C7*G7</f>
        <v>5.7622500000000007E-2</v>
      </c>
      <c r="F16" s="27">
        <f t="shared" ref="F16:F19" si="3">$C$10*$C7*H7</f>
        <v>0</v>
      </c>
    </row>
    <row r="17" spans="1:7" x14ac:dyDescent="0.3">
      <c r="A17" s="30" t="s">
        <v>11</v>
      </c>
      <c r="B17" s="27">
        <f t="shared" ref="B17:B19" si="4">$C$6*$C8*$D8</f>
        <v>5.1302400000000005E-2</v>
      </c>
      <c r="C17" s="27">
        <f t="shared" si="0"/>
        <v>0.11054064000000001</v>
      </c>
      <c r="D17" s="27">
        <f t="shared" si="1"/>
        <v>0.11155600000000002</v>
      </c>
      <c r="E17" s="27">
        <f t="shared" si="2"/>
        <v>5.2605000000000006E-2</v>
      </c>
      <c r="F17" s="27">
        <f t="shared" si="3"/>
        <v>0</v>
      </c>
    </row>
    <row r="18" spans="1:7" x14ac:dyDescent="0.3">
      <c r="A18" s="30" t="s">
        <v>12</v>
      </c>
      <c r="B18" s="27">
        <f t="shared" si="4"/>
        <v>4.0607999999999998E-2</v>
      </c>
      <c r="C18" s="27">
        <f t="shared" si="0"/>
        <v>5.7622500000000007E-2</v>
      </c>
      <c r="D18" s="27">
        <f t="shared" si="1"/>
        <v>5.2605000000000006E-2</v>
      </c>
      <c r="E18" s="27">
        <f t="shared" si="2"/>
        <v>5.0625000000000003E-2</v>
      </c>
      <c r="F18" s="27">
        <f t="shared" si="3"/>
        <v>0</v>
      </c>
    </row>
    <row r="19" spans="1:7" ht="15" thickBot="1" x14ac:dyDescent="0.35">
      <c r="A19" s="31"/>
      <c r="B19" s="27">
        <f t="shared" si="4"/>
        <v>0</v>
      </c>
      <c r="C19" s="27">
        <f t="shared" si="0"/>
        <v>0</v>
      </c>
      <c r="D19" s="27">
        <f t="shared" si="1"/>
        <v>0</v>
      </c>
      <c r="E19" s="27">
        <f t="shared" si="2"/>
        <v>0</v>
      </c>
      <c r="F19" s="27">
        <f t="shared" si="3"/>
        <v>0</v>
      </c>
    </row>
    <row r="22" spans="1:7" x14ac:dyDescent="0.3">
      <c r="A22" s="11" t="s">
        <v>16</v>
      </c>
    </row>
    <row r="23" spans="1:7" x14ac:dyDescent="0.3">
      <c r="A23" s="12"/>
      <c r="C23" s="32" t="s">
        <v>9</v>
      </c>
      <c r="D23" s="32" t="s">
        <v>10</v>
      </c>
      <c r="E23" s="32" t="s">
        <v>11</v>
      </c>
      <c r="F23" s="32" t="s">
        <v>12</v>
      </c>
      <c r="G23" s="32"/>
    </row>
    <row r="24" spans="1:7" x14ac:dyDescent="0.3">
      <c r="A24" s="12"/>
      <c r="B24" s="15" t="s">
        <v>3</v>
      </c>
      <c r="C24" s="17">
        <f>B25</f>
        <v>0.25</v>
      </c>
      <c r="D24" s="17">
        <f>B26</f>
        <v>0.25</v>
      </c>
      <c r="E24" s="17">
        <f>B27</f>
        <v>0.25</v>
      </c>
      <c r="F24" s="16">
        <f>B28</f>
        <v>0.25</v>
      </c>
      <c r="G24" s="16">
        <f>B29</f>
        <v>0</v>
      </c>
    </row>
    <row r="25" spans="1:7" x14ac:dyDescent="0.3">
      <c r="A25" s="30" t="s">
        <v>9</v>
      </c>
      <c r="B25" s="18">
        <v>0.25</v>
      </c>
      <c r="C25" s="25">
        <f t="shared" ref="C25:G29" si="5">$B25*C$24*B15</f>
        <v>2.3040000000000001E-3</v>
      </c>
      <c r="D25" s="25">
        <f t="shared" si="5"/>
        <v>3.26232E-3</v>
      </c>
      <c r="E25" s="25">
        <f t="shared" si="5"/>
        <v>3.2064000000000003E-3</v>
      </c>
      <c r="F25" s="25">
        <f t="shared" si="5"/>
        <v>2.5379999999999999E-3</v>
      </c>
      <c r="G25" s="25">
        <f t="shared" si="5"/>
        <v>0</v>
      </c>
    </row>
    <row r="26" spans="1:7" x14ac:dyDescent="0.3">
      <c r="A26" s="30" t="s">
        <v>10</v>
      </c>
      <c r="B26" s="19">
        <v>0.25</v>
      </c>
      <c r="C26" s="25">
        <f t="shared" si="5"/>
        <v>3.26232E-3</v>
      </c>
      <c r="D26" s="25">
        <f t="shared" si="5"/>
        <v>9.7022500000000008E-3</v>
      </c>
      <c r="E26" s="25">
        <f t="shared" si="5"/>
        <v>6.9087900000000006E-3</v>
      </c>
      <c r="F26" s="25">
        <f t="shared" si="5"/>
        <v>3.6014062500000004E-3</v>
      </c>
      <c r="G26" s="25">
        <f t="shared" si="5"/>
        <v>0</v>
      </c>
    </row>
    <row r="27" spans="1:7" x14ac:dyDescent="0.3">
      <c r="A27" s="30" t="s">
        <v>11</v>
      </c>
      <c r="B27" s="19">
        <v>0.25</v>
      </c>
      <c r="C27" s="25">
        <f t="shared" si="5"/>
        <v>3.2064000000000003E-3</v>
      </c>
      <c r="D27" s="25">
        <f t="shared" si="5"/>
        <v>6.9087900000000006E-3</v>
      </c>
      <c r="E27" s="25">
        <f t="shared" si="5"/>
        <v>6.972250000000001E-3</v>
      </c>
      <c r="F27" s="25">
        <f t="shared" si="5"/>
        <v>3.2878125000000004E-3</v>
      </c>
      <c r="G27" s="25">
        <f t="shared" si="5"/>
        <v>0</v>
      </c>
    </row>
    <row r="28" spans="1:7" x14ac:dyDescent="0.3">
      <c r="A28" s="30" t="s">
        <v>12</v>
      </c>
      <c r="B28" s="20">
        <v>0.25</v>
      </c>
      <c r="C28" s="25">
        <f t="shared" si="5"/>
        <v>2.5379999999999999E-3</v>
      </c>
      <c r="D28" s="25">
        <f t="shared" si="5"/>
        <v>3.6014062500000004E-3</v>
      </c>
      <c r="E28" s="25">
        <f t="shared" si="5"/>
        <v>3.2878125000000004E-3</v>
      </c>
      <c r="F28" s="25">
        <f t="shared" si="5"/>
        <v>3.1640625000000002E-3</v>
      </c>
      <c r="G28" s="25">
        <f t="shared" si="5"/>
        <v>0</v>
      </c>
    </row>
    <row r="29" spans="1:7" ht="15" thickBot="1" x14ac:dyDescent="0.35">
      <c r="A29" s="31"/>
      <c r="B29" s="21">
        <v>0</v>
      </c>
      <c r="C29" s="26">
        <f t="shared" si="5"/>
        <v>0</v>
      </c>
      <c r="D29" s="26">
        <f t="shared" si="5"/>
        <v>0</v>
      </c>
      <c r="E29" s="26">
        <f t="shared" si="5"/>
        <v>0</v>
      </c>
      <c r="F29" s="26">
        <f t="shared" si="5"/>
        <v>0</v>
      </c>
      <c r="G29" s="26">
        <f t="shared" si="5"/>
        <v>0</v>
      </c>
    </row>
    <row r="30" spans="1:7" x14ac:dyDescent="0.3">
      <c r="A30" s="10" t="s">
        <v>4</v>
      </c>
      <c r="B30" s="14">
        <f>SUM(B25:B29)</f>
        <v>1</v>
      </c>
      <c r="C30" s="13"/>
      <c r="D30" s="13"/>
      <c r="E30" s="13"/>
      <c r="F30" s="13"/>
      <c r="G30" s="13"/>
    </row>
    <row r="31" spans="1:7" x14ac:dyDescent="0.3">
      <c r="A31" s="10"/>
      <c r="B31" s="14"/>
      <c r="C31" s="13"/>
      <c r="D31" s="13"/>
      <c r="E31" s="13"/>
      <c r="F31" s="13"/>
      <c r="G31" s="13"/>
    </row>
    <row r="32" spans="1:7" x14ac:dyDescent="0.3">
      <c r="A32" s="13"/>
      <c r="B32" s="13"/>
      <c r="C32" s="13"/>
      <c r="D32" s="13"/>
      <c r="E32" s="13"/>
      <c r="F32" s="13"/>
      <c r="G32" s="13"/>
    </row>
    <row r="33" spans="1:2" x14ac:dyDescent="0.3">
      <c r="A33" s="10" t="s">
        <v>5</v>
      </c>
      <c r="B33" s="24">
        <f>SUM(C25:G29)</f>
        <v>6.7752019999999982E-2</v>
      </c>
    </row>
    <row r="34" spans="1:2" x14ac:dyDescent="0.3">
      <c r="A34" s="10" t="s">
        <v>13</v>
      </c>
      <c r="B34" s="22">
        <f>SQRT(B33)</f>
        <v>0.26029218198017395</v>
      </c>
    </row>
    <row r="35" spans="1:2" x14ac:dyDescent="0.3">
      <c r="A35" s="10" t="s">
        <v>6</v>
      </c>
      <c r="B35" s="22">
        <f>B25*B6+B26*B7+B27*B8+B28*B9+B10*B29</f>
        <v>0.14699999999999999</v>
      </c>
    </row>
    <row r="36" spans="1:2" x14ac:dyDescent="0.3">
      <c r="A36" s="10" t="s">
        <v>8</v>
      </c>
      <c r="B36">
        <f>(B35-K3)/B34</f>
        <v>0.43028568567814629</v>
      </c>
    </row>
  </sheetData>
  <mergeCells count="2">
    <mergeCell ref="A3:H3"/>
    <mergeCell ref="D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Optimizer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Weisbenner, Scott J</dc:creator>
  <cp:lastModifiedBy>Weisbenner, Scott J</cp:lastModifiedBy>
  <dcterms:created xsi:type="dcterms:W3CDTF">2013-11-15T05:39:38Z</dcterms:created>
  <dcterms:modified xsi:type="dcterms:W3CDTF">2015-05-18T20:22:54Z</dcterms:modified>
</cp:coreProperties>
</file>