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8"/>
  <workbookPr defaultThemeVersion="166925"/>
  <mc:AlternateContent xmlns:mc="http://schemas.openxmlformats.org/markup-compatibility/2006">
    <mc:Choice Requires="x15">
      <x15ac:absPath xmlns:x15ac="http://schemas.microsoft.com/office/spreadsheetml/2010/11/ac" url="/Users/Shared/Local/PKC2020/00 2020 CONFERENCE FOLDER/2020 Program/"/>
    </mc:Choice>
  </mc:AlternateContent>
  <xr:revisionPtr revIDLastSave="0" documentId="8_{1CD41824-798E-664C-8D9A-24320205B319}" xr6:coauthVersionLast="45" xr6:coauthVersionMax="45" xr10:uidLastSave="{00000000-0000-0000-0000-000000000000}"/>
  <bookViews>
    <workbookView xWindow="0" yWindow="460" windowWidth="30460" windowHeight="19860" activeTab="1" xr2:uid="{092007C7-23D5-4113-AFC0-D9D85CC35C84}"/>
  </bookViews>
  <sheets>
    <sheet name="Paste_page" sheetId="2" r:id="rId1"/>
    <sheet name="Builder" sheetId="1" r:id="rId2"/>
    <sheet name="Variable_decomp" sheetId="4" r:id="rId3"/>
  </sheets>
  <definedNames>
    <definedName name="_xlnm._FilterDatabase" localSheetId="1" hidden="1">Builder!$A$1:$X$1139</definedName>
    <definedName name="_xlnm._FilterDatabase" localSheetId="2" hidden="1">Variable_decomp!$B$1:$H$877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82" i="1" l="1"/>
  <c r="C881" i="1"/>
  <c r="C880" i="1"/>
  <c r="C810" i="1"/>
  <c r="C809" i="1"/>
  <c r="C808" i="1"/>
  <c r="C866" i="1"/>
  <c r="C865" i="1"/>
  <c r="C864" i="1"/>
  <c r="C796" i="1"/>
  <c r="C795" i="1"/>
  <c r="C794" i="1"/>
  <c r="C828" i="1"/>
  <c r="C827" i="1"/>
  <c r="C826" i="1"/>
  <c r="Q844" i="1"/>
  <c r="C844" i="1" s="1"/>
  <c r="Q843" i="1"/>
  <c r="C843" i="1" s="1"/>
  <c r="Q842" i="1"/>
  <c r="C842" i="1" s="1"/>
  <c r="Q777" i="1"/>
  <c r="C777" i="1" s="1"/>
  <c r="Q776" i="1"/>
  <c r="C776" i="1" s="1"/>
  <c r="Q775" i="1"/>
  <c r="C775" i="1" s="1"/>
  <c r="C764" i="1"/>
  <c r="C763" i="1"/>
  <c r="C762" i="1"/>
  <c r="Q698" i="1"/>
  <c r="C698" i="1" s="1"/>
  <c r="Q700" i="1"/>
  <c r="C700" i="1" s="1"/>
  <c r="Q699" i="1"/>
  <c r="C699" i="1" s="1"/>
  <c r="C725" i="1"/>
  <c r="C724" i="1"/>
  <c r="C723" i="1"/>
  <c r="C715" i="1"/>
  <c r="C714" i="1"/>
  <c r="C713" i="1"/>
  <c r="C690" i="1"/>
  <c r="C689" i="1"/>
  <c r="C688" i="1"/>
  <c r="C888" i="1" l="1"/>
  <c r="Q772" i="1" l="1"/>
  <c r="Q839" i="1"/>
  <c r="Q841" i="1"/>
  <c r="C813" i="1" l="1"/>
  <c r="C812" i="1"/>
  <c r="C811" i="1"/>
  <c r="C807" i="1"/>
  <c r="C806" i="1"/>
  <c r="C805" i="1"/>
  <c r="C804" i="1"/>
  <c r="C803" i="1"/>
  <c r="C802" i="1"/>
  <c r="C801" i="1"/>
  <c r="C800" i="1"/>
  <c r="C799" i="1"/>
  <c r="C798" i="1"/>
  <c r="C797" i="1"/>
  <c r="C793" i="1"/>
  <c r="C792" i="1"/>
  <c r="C791" i="1"/>
  <c r="C790" i="1"/>
  <c r="C789" i="1"/>
  <c r="C788" i="1"/>
  <c r="C787" i="1"/>
  <c r="C786" i="1"/>
  <c r="C785" i="1"/>
  <c r="C784" i="1"/>
  <c r="C783" i="1"/>
  <c r="C782" i="1"/>
  <c r="C781" i="1"/>
  <c r="C780" i="1"/>
  <c r="C779" i="1"/>
  <c r="C778" i="1"/>
  <c r="Q774" i="1"/>
  <c r="C774" i="1" s="1"/>
  <c r="Q773" i="1"/>
  <c r="C773" i="1" s="1"/>
  <c r="C772" i="1"/>
  <c r="Q771" i="1"/>
  <c r="C771" i="1" s="1"/>
  <c r="C770" i="1"/>
  <c r="C769" i="1"/>
  <c r="C768" i="1"/>
  <c r="C767" i="1"/>
  <c r="C766" i="1"/>
  <c r="C765" i="1"/>
  <c r="C761" i="1"/>
  <c r="C760" i="1"/>
  <c r="C759" i="1"/>
  <c r="C758" i="1"/>
  <c r="C757" i="1"/>
  <c r="C756" i="1"/>
  <c r="C755" i="1"/>
  <c r="C754" i="1"/>
  <c r="C753" i="1"/>
  <c r="C752" i="1"/>
  <c r="C751" i="1"/>
  <c r="C750" i="1"/>
  <c r="C885" i="1"/>
  <c r="C884" i="1"/>
  <c r="C883" i="1"/>
  <c r="C879" i="1"/>
  <c r="C878" i="1"/>
  <c r="C877" i="1"/>
  <c r="C876" i="1"/>
  <c r="C870" i="1"/>
  <c r="C869" i="1"/>
  <c r="C868" i="1"/>
  <c r="C863" i="1"/>
  <c r="C862" i="1"/>
  <c r="C861" i="1"/>
  <c r="C860" i="1"/>
  <c r="C859" i="1"/>
  <c r="C858" i="1"/>
  <c r="C825" i="1"/>
  <c r="C824" i="1"/>
  <c r="C823" i="1"/>
  <c r="C822" i="1"/>
  <c r="C821" i="1"/>
  <c r="C820" i="1"/>
  <c r="C819" i="1"/>
  <c r="C835" i="1"/>
  <c r="C834" i="1"/>
  <c r="C833" i="1"/>
  <c r="C849" i="1"/>
  <c r="C848" i="1"/>
  <c r="C847" i="1"/>
  <c r="C846" i="1"/>
  <c r="C845" i="1"/>
  <c r="C841" i="1"/>
  <c r="Q840" i="1"/>
  <c r="C840" i="1" s="1"/>
  <c r="C839" i="1"/>
  <c r="Q838" i="1"/>
  <c r="C838" i="1" s="1"/>
  <c r="C837" i="1"/>
  <c r="C836" i="1"/>
  <c r="C871" i="1" l="1"/>
  <c r="C874" i="1"/>
  <c r="C747" i="1"/>
  <c r="C744" i="1"/>
  <c r="C708" i="1"/>
  <c r="C854" i="1"/>
  <c r="C739" i="1"/>
  <c r="C850" i="1"/>
  <c r="C735" i="1"/>
  <c r="C830" i="1"/>
  <c r="C731" i="1"/>
  <c r="C717" i="1"/>
  <c r="C707" i="1"/>
  <c r="C702" i="1"/>
  <c r="C692" i="1"/>
  <c r="C892" i="1"/>
  <c r="C1148" i="1"/>
  <c r="C891" i="1"/>
  <c r="C890" i="1"/>
  <c r="C889" i="1"/>
  <c r="C886" i="1"/>
  <c r="C875" i="1"/>
  <c r="C873" i="1"/>
  <c r="C867" i="1"/>
  <c r="C857" i="1"/>
  <c r="C856" i="1"/>
  <c r="C855" i="1"/>
  <c r="C853" i="1"/>
  <c r="C746" i="1"/>
  <c r="C908" i="1"/>
  <c r="C907" i="1"/>
  <c r="C916" i="1"/>
  <c r="C749" i="1"/>
  <c r="C748" i="1"/>
  <c r="C722" i="1"/>
  <c r="C721" i="1"/>
  <c r="C720" i="1"/>
  <c r="C719" i="1"/>
  <c r="C718" i="1"/>
  <c r="C716" i="1"/>
  <c r="C872" i="1"/>
  <c r="C745" i="1"/>
  <c r="C738" i="1"/>
  <c r="C701" i="1"/>
  <c r="C712" i="1"/>
  <c r="C711" i="1"/>
  <c r="C710" i="1"/>
  <c r="C709" i="1"/>
  <c r="C851" i="1" l="1"/>
  <c r="C832" i="1"/>
  <c r="C736" i="1"/>
  <c r="C734" i="1"/>
  <c r="C683" i="1"/>
  <c r="C693" i="1"/>
  <c r="C691" i="1"/>
  <c r="C831" i="1"/>
  <c r="C65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5" i="1"/>
  <c r="C914" i="1"/>
  <c r="C913" i="1"/>
  <c r="C912" i="1"/>
  <c r="C911" i="1"/>
  <c r="C906" i="1"/>
  <c r="C905" i="1"/>
  <c r="C904" i="1"/>
  <c r="C903" i="1"/>
  <c r="C902" i="1"/>
  <c r="C901" i="1"/>
  <c r="C900" i="1"/>
  <c r="C899" i="1"/>
  <c r="C898" i="1"/>
  <c r="C897" i="1"/>
  <c r="C896" i="1"/>
  <c r="C895" i="1"/>
  <c r="C894" i="1"/>
  <c r="C893" i="1"/>
  <c r="C887" i="1"/>
  <c r="C910" i="1"/>
  <c r="C909" i="1"/>
  <c r="C852" i="1"/>
  <c r="C829" i="1"/>
  <c r="C818" i="1"/>
  <c r="C817" i="1"/>
  <c r="C816" i="1"/>
  <c r="C815" i="1"/>
  <c r="C743" i="1"/>
  <c r="C742" i="1"/>
  <c r="C740" i="1"/>
  <c r="C814" i="1"/>
  <c r="C737" i="1"/>
  <c r="C733" i="1"/>
  <c r="C732" i="1"/>
  <c r="C730" i="1"/>
  <c r="C741" i="1"/>
  <c r="C729" i="1"/>
  <c r="C728" i="1"/>
  <c r="C727" i="1"/>
  <c r="C726" i="1"/>
  <c r="C706" i="1"/>
  <c r="C705" i="1"/>
  <c r="C703" i="1"/>
  <c r="C687" i="1"/>
  <c r="C686" i="1"/>
  <c r="C685" i="1"/>
  <c r="C684" i="1"/>
  <c r="C704" i="1"/>
  <c r="C681" i="1"/>
  <c r="C680" i="1"/>
  <c r="C678" i="1"/>
  <c r="C677" i="1"/>
  <c r="C682" i="1"/>
  <c r="C676" i="1"/>
  <c r="C675" i="1"/>
  <c r="C674" i="1"/>
  <c r="C673" i="1"/>
  <c r="C672" i="1"/>
  <c r="C671" i="1"/>
  <c r="C670" i="1"/>
  <c r="C669" i="1"/>
  <c r="C668" i="1"/>
  <c r="C667" i="1"/>
  <c r="C666" i="1"/>
  <c r="C665" i="1"/>
  <c r="Q697" i="1"/>
  <c r="C697" i="1" s="1"/>
  <c r="C210" i="1" l="1"/>
  <c r="C211" i="1"/>
  <c r="C212" i="1"/>
  <c r="C82" i="1"/>
  <c r="C209" i="1"/>
  <c r="C213" i="1"/>
  <c r="C381" i="1"/>
  <c r="C382" i="1"/>
  <c r="Q696" i="1" l="1"/>
  <c r="C696" i="1" s="1"/>
  <c r="Q695" i="1"/>
  <c r="C695" i="1" s="1"/>
  <c r="Q679" i="1"/>
  <c r="C679" i="1" s="1"/>
  <c r="Q694" i="1"/>
  <c r="C694" i="1" s="1"/>
  <c r="A345" i="4" l="1"/>
  <c r="A344" i="4"/>
  <c r="A343" i="4"/>
  <c r="A342" i="4"/>
  <c r="A341" i="4"/>
  <c r="A340" i="4"/>
  <c r="A339" i="4"/>
  <c r="A338" i="4"/>
  <c r="A4" i="4"/>
  <c r="A3" i="4"/>
  <c r="A424" i="4"/>
  <c r="A877" i="4"/>
  <c r="A876" i="4"/>
  <c r="A875" i="4"/>
  <c r="A874" i="4"/>
  <c r="A873" i="4"/>
  <c r="A872" i="4"/>
  <c r="A871" i="4"/>
  <c r="A870" i="4"/>
  <c r="A869" i="4"/>
  <c r="A868" i="4"/>
  <c r="A867" i="4"/>
  <c r="A866" i="4"/>
  <c r="A865" i="4"/>
  <c r="A864" i="4"/>
  <c r="A863" i="4"/>
  <c r="A862" i="4"/>
  <c r="A861" i="4"/>
  <c r="A859" i="4"/>
  <c r="A858" i="4"/>
  <c r="A857" i="4"/>
  <c r="A856" i="4"/>
  <c r="A855" i="4"/>
  <c r="A854" i="4"/>
  <c r="A853" i="4"/>
  <c r="A852" i="4"/>
  <c r="A851" i="4"/>
  <c r="A850" i="4"/>
  <c r="A849" i="4"/>
  <c r="A848" i="4"/>
  <c r="A847" i="4"/>
  <c r="A846" i="4"/>
  <c r="A845" i="4"/>
  <c r="A844" i="4"/>
  <c r="A843" i="4"/>
  <c r="A842" i="4"/>
  <c r="A841" i="4"/>
  <c r="A840" i="4"/>
  <c r="A839" i="4"/>
  <c r="A838" i="4"/>
  <c r="A837" i="4"/>
  <c r="A836" i="4"/>
  <c r="A835" i="4"/>
  <c r="A834" i="4"/>
  <c r="A833" i="4"/>
  <c r="A832" i="4"/>
  <c r="A831" i="4"/>
  <c r="A830" i="4"/>
  <c r="A829" i="4"/>
  <c r="A828" i="4"/>
  <c r="A827" i="4"/>
  <c r="A826" i="4"/>
  <c r="A825" i="4"/>
  <c r="A824" i="4"/>
  <c r="A823" i="4"/>
  <c r="A822" i="4"/>
  <c r="A821" i="4"/>
  <c r="A820" i="4"/>
  <c r="A819" i="4"/>
  <c r="A818" i="4"/>
  <c r="A817" i="4"/>
  <c r="A816" i="4"/>
  <c r="A815" i="4"/>
  <c r="A814" i="4"/>
  <c r="A813" i="4"/>
  <c r="A812" i="4"/>
  <c r="A811" i="4"/>
  <c r="A810" i="4"/>
  <c r="A809" i="4"/>
  <c r="A808" i="4"/>
  <c r="A807" i="4"/>
  <c r="A806" i="4"/>
  <c r="A805" i="4"/>
  <c r="A804" i="4"/>
  <c r="A803" i="4"/>
  <c r="A802" i="4"/>
  <c r="A801" i="4"/>
  <c r="A800" i="4"/>
  <c r="A799" i="4"/>
  <c r="A798" i="4"/>
  <c r="A797" i="4"/>
  <c r="A796" i="4"/>
  <c r="A795" i="4"/>
  <c r="A794" i="4"/>
  <c r="A793" i="4"/>
  <c r="A792" i="4"/>
  <c r="A791" i="4"/>
  <c r="A790" i="4"/>
  <c r="A789" i="4"/>
  <c r="A788" i="4"/>
  <c r="A787" i="4"/>
  <c r="A786" i="4"/>
  <c r="A785" i="4"/>
  <c r="A784" i="4"/>
  <c r="A783" i="4"/>
  <c r="A782" i="4"/>
  <c r="A781" i="4"/>
  <c r="A780" i="4"/>
  <c r="A779" i="4"/>
  <c r="A778" i="4"/>
  <c r="A777" i="4"/>
  <c r="A776" i="4"/>
  <c r="A775" i="4"/>
  <c r="A774" i="4"/>
  <c r="A773" i="4"/>
  <c r="A772" i="4"/>
  <c r="A771" i="4"/>
  <c r="A770" i="4"/>
  <c r="A769" i="4"/>
  <c r="A768" i="4"/>
  <c r="A767" i="4"/>
  <c r="A766" i="4"/>
  <c r="A765" i="4"/>
  <c r="A764" i="4"/>
  <c r="A763" i="4"/>
  <c r="A762" i="4"/>
  <c r="A761" i="4"/>
  <c r="A760" i="4"/>
  <c r="A759" i="4"/>
  <c r="A758" i="4"/>
  <c r="A757" i="4"/>
  <c r="A756" i="4"/>
  <c r="A755" i="4"/>
  <c r="A754" i="4"/>
  <c r="A753" i="4"/>
  <c r="A752" i="4"/>
  <c r="A751" i="4"/>
  <c r="A750" i="4"/>
  <c r="A749" i="4"/>
  <c r="A748" i="4"/>
  <c r="A747" i="4"/>
  <c r="A746" i="4"/>
  <c r="A745" i="4"/>
  <c r="A744" i="4"/>
  <c r="A743" i="4"/>
  <c r="A742" i="4"/>
  <c r="A741" i="4"/>
  <c r="A740" i="4"/>
  <c r="A739" i="4"/>
  <c r="A738" i="4"/>
  <c r="A737" i="4"/>
  <c r="A736" i="4"/>
  <c r="A735" i="4"/>
  <c r="A734" i="4"/>
  <c r="A733" i="4"/>
  <c r="A732" i="4"/>
  <c r="A731" i="4"/>
  <c r="A730" i="4"/>
  <c r="A729" i="4"/>
  <c r="A728" i="4"/>
  <c r="A727" i="4"/>
  <c r="A726" i="4"/>
  <c r="A725" i="4"/>
  <c r="A724" i="4"/>
  <c r="A723" i="4"/>
  <c r="A722" i="4"/>
  <c r="A721" i="4"/>
  <c r="A720" i="4"/>
  <c r="A719" i="4"/>
  <c r="A718" i="4"/>
  <c r="A717" i="4"/>
  <c r="A716" i="4"/>
  <c r="A715" i="4"/>
  <c r="A714" i="4"/>
  <c r="A713" i="4"/>
  <c r="A708" i="4"/>
  <c r="A712" i="4"/>
  <c r="A711" i="4"/>
  <c r="A710" i="4"/>
  <c r="A709" i="4"/>
  <c r="A707" i="4"/>
  <c r="A706" i="4"/>
  <c r="A705" i="4"/>
  <c r="A704" i="4"/>
  <c r="A703" i="4"/>
  <c r="A702" i="4"/>
  <c r="A701" i="4"/>
  <c r="A700" i="4"/>
  <c r="A699" i="4"/>
  <c r="A698" i="4"/>
  <c r="A697" i="4"/>
  <c r="A696" i="4"/>
  <c r="A695" i="4"/>
  <c r="A694" i="4"/>
  <c r="A693" i="4"/>
  <c r="A692" i="4"/>
  <c r="A691" i="4"/>
  <c r="A690" i="4"/>
  <c r="A689" i="4"/>
  <c r="A688" i="4"/>
  <c r="A687" i="4"/>
  <c r="A686" i="4"/>
  <c r="A685" i="4"/>
  <c r="A684" i="4"/>
  <c r="A683" i="4"/>
  <c r="A682" i="4"/>
  <c r="A681" i="4"/>
  <c r="A680" i="4"/>
  <c r="A678" i="4"/>
  <c r="A675" i="4"/>
  <c r="A679" i="4"/>
  <c r="A677" i="4"/>
  <c r="A676" i="4"/>
  <c r="A674" i="4"/>
  <c r="A673" i="4"/>
  <c r="A672" i="4"/>
  <c r="A671" i="4"/>
  <c r="A670" i="4"/>
  <c r="A669" i="4"/>
  <c r="A668" i="4"/>
  <c r="A667" i="4"/>
  <c r="A666" i="4"/>
  <c r="A665" i="4"/>
  <c r="A664" i="4"/>
  <c r="A663" i="4"/>
  <c r="A662" i="4"/>
  <c r="A661" i="4"/>
  <c r="A660" i="4"/>
  <c r="A659" i="4"/>
  <c r="A658" i="4"/>
  <c r="A657" i="4"/>
  <c r="A656" i="4"/>
  <c r="A655" i="4"/>
  <c r="A654" i="4"/>
  <c r="A653" i="4"/>
  <c r="A652" i="4"/>
  <c r="A651" i="4"/>
  <c r="A650" i="4"/>
  <c r="A649" i="4"/>
  <c r="A648" i="4"/>
  <c r="A647" i="4"/>
  <c r="A646" i="4"/>
  <c r="A645" i="4"/>
  <c r="A644" i="4"/>
  <c r="A643" i="4"/>
  <c r="A642" i="4"/>
  <c r="A641" i="4"/>
  <c r="A640" i="4"/>
  <c r="A639" i="4"/>
  <c r="A638" i="4"/>
  <c r="A637" i="4"/>
  <c r="A636" i="4"/>
  <c r="A635" i="4"/>
  <c r="A634" i="4"/>
  <c r="A633" i="4"/>
  <c r="A632" i="4"/>
  <c r="A631" i="4"/>
  <c r="A630" i="4"/>
  <c r="A629" i="4"/>
  <c r="A628" i="4"/>
  <c r="A627" i="4"/>
  <c r="A626" i="4"/>
  <c r="A625" i="4"/>
  <c r="A624" i="4"/>
  <c r="A623" i="4"/>
  <c r="A622" i="4"/>
  <c r="A621" i="4"/>
  <c r="A620" i="4"/>
  <c r="A619" i="4"/>
  <c r="A618" i="4"/>
  <c r="A617" i="4"/>
  <c r="A616" i="4"/>
  <c r="A615" i="4"/>
  <c r="A614" i="4"/>
  <c r="A613" i="4"/>
  <c r="A612" i="4"/>
  <c r="A611" i="4"/>
  <c r="A610" i="4"/>
  <c r="A609" i="4"/>
  <c r="A608" i="4"/>
  <c r="A607" i="4"/>
  <c r="A606" i="4"/>
  <c r="A605" i="4"/>
  <c r="A604" i="4"/>
  <c r="A603" i="4"/>
  <c r="A602" i="4"/>
  <c r="A601" i="4"/>
  <c r="A600" i="4"/>
  <c r="A599" i="4"/>
  <c r="A598" i="4"/>
  <c r="A597" i="4"/>
  <c r="A596" i="4"/>
  <c r="A595" i="4"/>
  <c r="A594" i="4"/>
  <c r="A593" i="4"/>
  <c r="A592" i="4"/>
  <c r="A591" i="4"/>
  <c r="A590" i="4"/>
  <c r="A589" i="4"/>
  <c r="A588" i="4"/>
  <c r="A587" i="4"/>
  <c r="A586" i="4"/>
  <c r="A585" i="4"/>
  <c r="A584" i="4"/>
  <c r="A583" i="4"/>
  <c r="A582" i="4"/>
  <c r="A581" i="4"/>
  <c r="A580" i="4"/>
  <c r="A579" i="4"/>
  <c r="A578" i="4"/>
  <c r="A577" i="4"/>
  <c r="A576" i="4"/>
  <c r="A575" i="4"/>
  <c r="A574" i="4"/>
  <c r="A573" i="4"/>
  <c r="A572" i="4"/>
  <c r="A571" i="4"/>
  <c r="A570" i="4"/>
  <c r="A569" i="4"/>
  <c r="A568" i="4"/>
  <c r="A567" i="4"/>
  <c r="A566" i="4"/>
  <c r="A565" i="4"/>
  <c r="A564" i="4"/>
  <c r="A563" i="4"/>
  <c r="A562" i="4"/>
  <c r="A561" i="4"/>
  <c r="A560" i="4"/>
  <c r="A559" i="4"/>
  <c r="A558" i="4"/>
  <c r="A557" i="4"/>
  <c r="A556" i="4"/>
  <c r="A555" i="4"/>
  <c r="A554" i="4"/>
  <c r="A553" i="4"/>
  <c r="A552" i="4"/>
  <c r="A551" i="4"/>
  <c r="A550" i="4"/>
  <c r="A549" i="4"/>
  <c r="A548" i="4"/>
  <c r="A547" i="4"/>
  <c r="A546" i="4"/>
  <c r="A545" i="4"/>
  <c r="A544" i="4"/>
  <c r="A543" i="4"/>
  <c r="A542" i="4"/>
  <c r="A541" i="4"/>
  <c r="A540" i="4"/>
  <c r="A539" i="4"/>
  <c r="A538" i="4"/>
  <c r="A537" i="4"/>
  <c r="A536" i="4"/>
  <c r="A535" i="4"/>
  <c r="A534" i="4"/>
  <c r="A533" i="4"/>
  <c r="A532" i="4"/>
  <c r="A531" i="4"/>
  <c r="A530" i="4"/>
  <c r="A529" i="4"/>
  <c r="A528" i="4"/>
  <c r="A527" i="4"/>
  <c r="A526" i="4"/>
  <c r="A525" i="4"/>
  <c r="A524" i="4"/>
  <c r="A523" i="4"/>
  <c r="A522" i="4"/>
  <c r="A521" i="4"/>
  <c r="A520" i="4"/>
  <c r="A519" i="4"/>
  <c r="A518" i="4"/>
  <c r="A517" i="4"/>
  <c r="A516" i="4"/>
  <c r="A515" i="4"/>
  <c r="A514" i="4"/>
  <c r="A513" i="4"/>
  <c r="A512" i="4"/>
  <c r="A511" i="4"/>
  <c r="A510" i="4"/>
  <c r="A509" i="4"/>
  <c r="A508" i="4"/>
  <c r="A507" i="4"/>
  <c r="A506" i="4"/>
  <c r="A505" i="4"/>
  <c r="A504" i="4"/>
  <c r="A503" i="4"/>
  <c r="A502" i="4"/>
  <c r="A501" i="4"/>
  <c r="A500" i="4"/>
  <c r="A499" i="4"/>
  <c r="A498" i="4"/>
  <c r="A497" i="4"/>
  <c r="A496" i="4"/>
  <c r="A495" i="4"/>
  <c r="A494" i="4"/>
  <c r="A493" i="4"/>
  <c r="A492" i="4"/>
  <c r="A491" i="4"/>
  <c r="A490" i="4"/>
  <c r="A489" i="4"/>
  <c r="A488" i="4"/>
  <c r="A487" i="4"/>
  <c r="A486" i="4"/>
  <c r="A485" i="4"/>
  <c r="A484" i="4"/>
  <c r="A483" i="4"/>
  <c r="A482" i="4"/>
  <c r="A481" i="4"/>
  <c r="A480" i="4"/>
  <c r="A479" i="4"/>
  <c r="A478" i="4"/>
  <c r="A477" i="4"/>
  <c r="A476" i="4"/>
  <c r="A475" i="4"/>
  <c r="A474" i="4"/>
  <c r="A473" i="4"/>
  <c r="A472" i="4"/>
  <c r="A471" i="4"/>
  <c r="A470" i="4"/>
  <c r="A469" i="4"/>
  <c r="A468" i="4"/>
  <c r="A467" i="4"/>
  <c r="A466" i="4"/>
  <c r="A465" i="4"/>
  <c r="A464" i="4"/>
  <c r="A463" i="4"/>
  <c r="A462" i="4"/>
  <c r="A461" i="4"/>
  <c r="A460" i="4"/>
  <c r="A459" i="4"/>
  <c r="A458" i="4"/>
  <c r="A457" i="4"/>
  <c r="A456" i="4"/>
  <c r="A455" i="4"/>
  <c r="A454" i="4"/>
  <c r="A453" i="4"/>
  <c r="A452" i="4"/>
  <c r="A451" i="4"/>
  <c r="A450" i="4"/>
  <c r="A449" i="4"/>
  <c r="A448" i="4"/>
  <c r="A447" i="4"/>
  <c r="A446" i="4"/>
  <c r="A445" i="4"/>
  <c r="A444" i="4"/>
  <c r="A443" i="4"/>
  <c r="A442" i="4"/>
  <c r="A441" i="4"/>
  <c r="A440" i="4"/>
  <c r="A439" i="4"/>
  <c r="A438" i="4"/>
  <c r="A437" i="4"/>
  <c r="A436" i="4"/>
  <c r="A435" i="4"/>
  <c r="A434" i="4"/>
  <c r="A433" i="4"/>
  <c r="A432" i="4"/>
  <c r="A431" i="4"/>
  <c r="A430" i="4"/>
  <c r="A429" i="4"/>
  <c r="A428" i="4"/>
  <c r="A427" i="4"/>
  <c r="A426" i="4"/>
  <c r="A425" i="4"/>
  <c r="A423" i="4"/>
  <c r="A422" i="4"/>
  <c r="A421" i="4"/>
  <c r="A420" i="4"/>
  <c r="A419" i="4"/>
  <c r="A418" i="4"/>
  <c r="A417" i="4"/>
  <c r="A416" i="4"/>
  <c r="A415" i="4"/>
  <c r="A414" i="4"/>
  <c r="A413" i="4"/>
  <c r="A412" i="4"/>
  <c r="A411" i="4"/>
  <c r="A410" i="4"/>
  <c r="A409" i="4"/>
  <c r="A408" i="4"/>
  <c r="A407" i="4"/>
  <c r="A406" i="4"/>
  <c r="A405" i="4"/>
  <c r="A404" i="4"/>
  <c r="A403" i="4"/>
  <c r="A402" i="4"/>
  <c r="A401" i="4"/>
  <c r="A400" i="4"/>
  <c r="A399" i="4"/>
  <c r="A398" i="4"/>
  <c r="A397" i="4"/>
  <c r="A396" i="4"/>
  <c r="A395" i="4"/>
  <c r="A394" i="4"/>
  <c r="A393" i="4"/>
  <c r="A392" i="4"/>
  <c r="A391" i="4"/>
  <c r="A390" i="4"/>
  <c r="A389" i="4"/>
  <c r="A388" i="4"/>
  <c r="A387" i="4"/>
  <c r="A386" i="4"/>
  <c r="A385" i="4"/>
  <c r="A384" i="4"/>
  <c r="A383" i="4"/>
  <c r="A382" i="4"/>
  <c r="A381" i="4"/>
  <c r="A380" i="4"/>
  <c r="A379" i="4"/>
  <c r="A378" i="4"/>
  <c r="A377" i="4"/>
  <c r="A376" i="4"/>
  <c r="A375" i="4"/>
  <c r="A374" i="4"/>
  <c r="A373" i="4"/>
  <c r="A372" i="4"/>
  <c r="A371" i="4"/>
  <c r="A370" i="4"/>
  <c r="A369" i="4"/>
  <c r="A368" i="4"/>
  <c r="A367" i="4"/>
  <c r="A366" i="4"/>
  <c r="A365" i="4"/>
  <c r="A364" i="4"/>
  <c r="A363" i="4"/>
  <c r="A362" i="4"/>
  <c r="A361" i="4"/>
  <c r="A360" i="4"/>
  <c r="A359" i="4"/>
  <c r="A358" i="4"/>
  <c r="A357" i="4"/>
  <c r="A356" i="4"/>
  <c r="A355" i="4"/>
  <c r="A354" i="4"/>
  <c r="A353" i="4"/>
  <c r="A352" i="4"/>
  <c r="A351" i="4"/>
  <c r="A350" i="4"/>
  <c r="A349" i="4"/>
  <c r="A348" i="4"/>
  <c r="A347" i="4"/>
  <c r="A346" i="4"/>
  <c r="A337" i="4"/>
  <c r="A336" i="4"/>
  <c r="A323" i="4"/>
  <c r="A322" i="4"/>
  <c r="A321" i="4"/>
  <c r="A320" i="4"/>
  <c r="A319" i="4"/>
  <c r="A318" i="4"/>
  <c r="A317" i="4"/>
  <c r="A316" i="4"/>
  <c r="A315" i="4"/>
  <c r="A314" i="4"/>
  <c r="A313" i="4"/>
  <c r="A312" i="4"/>
  <c r="A311" i="4"/>
  <c r="A310" i="4"/>
  <c r="A309" i="4"/>
  <c r="A308" i="4"/>
  <c r="A307" i="4"/>
  <c r="A306" i="4"/>
  <c r="A305" i="4"/>
  <c r="A304" i="4"/>
  <c r="A303"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25" i="4"/>
  <c r="A238" i="4"/>
  <c r="A237" i="4"/>
  <c r="A236" i="4"/>
  <c r="A235" i="4"/>
  <c r="A234" i="4"/>
  <c r="A233" i="4"/>
  <c r="A232" i="4"/>
  <c r="A231" i="4"/>
  <c r="A230" i="4"/>
  <c r="A229" i="4"/>
  <c r="A228" i="4"/>
  <c r="A227" i="4"/>
  <c r="A226" i="4"/>
  <c r="A224" i="4"/>
  <c r="A223" i="4"/>
  <c r="A222" i="4"/>
  <c r="A221" i="4"/>
  <c r="A220" i="4"/>
  <c r="A219" i="4"/>
  <c r="A218" i="4"/>
  <c r="A217" i="4"/>
  <c r="A216" i="4"/>
  <c r="A215" i="4"/>
  <c r="A214" i="4"/>
  <c r="A213" i="4"/>
  <c r="A212" i="4"/>
  <c r="A211" i="4"/>
  <c r="A210" i="4"/>
  <c r="A209" i="4"/>
  <c r="A208" i="4"/>
  <c r="A207" i="4"/>
  <c r="A206" i="4"/>
  <c r="A205" i="4"/>
  <c r="A204" i="4"/>
  <c r="A203" i="4"/>
  <c r="A193" i="4"/>
  <c r="A202" i="4"/>
  <c r="A201" i="4"/>
  <c r="A200" i="4"/>
  <c r="A199" i="4"/>
  <c r="A198" i="4"/>
  <c r="A197" i="4"/>
  <c r="A196" i="4"/>
  <c r="A195" i="4"/>
  <c r="A194"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37" i="4"/>
  <c r="A136" i="4"/>
  <c r="A149" i="4"/>
  <c r="A148" i="4"/>
  <c r="A147" i="4"/>
  <c r="A146" i="4"/>
  <c r="A145" i="4"/>
  <c r="A144" i="4"/>
  <c r="A143" i="4"/>
  <c r="A142" i="4"/>
  <c r="A141" i="4"/>
  <c r="A140" i="4"/>
  <c r="A139" i="4"/>
  <c r="A138" i="4"/>
  <c r="A135" i="4"/>
  <c r="A134" i="4"/>
  <c r="A133" i="4"/>
  <c r="A132" i="4"/>
  <c r="A131" i="4"/>
  <c r="A130" i="4"/>
  <c r="A129" i="4"/>
  <c r="A128" i="4"/>
  <c r="A127" i="4"/>
  <c r="A126" i="4"/>
  <c r="A125" i="4"/>
  <c r="A124" i="4"/>
  <c r="A12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26" i="4"/>
  <c r="A25" i="4"/>
  <c r="A24" i="4"/>
  <c r="A23" i="4"/>
  <c r="A28" i="4"/>
  <c r="A27" i="4"/>
  <c r="A22" i="4"/>
  <c r="A21" i="4"/>
  <c r="A20" i="4"/>
  <c r="A19" i="4"/>
  <c r="A18" i="4"/>
  <c r="A17" i="4"/>
  <c r="A16" i="4"/>
  <c r="A15" i="4"/>
  <c r="A14" i="4"/>
  <c r="A13" i="4"/>
  <c r="A12" i="4"/>
  <c r="A11" i="4"/>
  <c r="A10" i="4"/>
  <c r="A9" i="4"/>
  <c r="A8" i="4"/>
  <c r="A7" i="4"/>
  <c r="A6" i="4"/>
  <c r="A5" i="4"/>
  <c r="C497" i="1" l="1"/>
  <c r="C496" i="1"/>
  <c r="C221" i="1"/>
  <c r="C220" i="1"/>
  <c r="C217" i="1"/>
  <c r="C219" i="1"/>
  <c r="C218" i="1"/>
  <c r="C478" i="1"/>
  <c r="C140" i="1" l="1"/>
  <c r="C664" i="1" l="1"/>
  <c r="C663" i="1"/>
  <c r="C662" i="1"/>
  <c r="C661" i="1"/>
  <c r="C660" i="1"/>
  <c r="C659" i="1"/>
  <c r="C658" i="1"/>
  <c r="C657" i="1"/>
  <c r="C656" i="1"/>
  <c r="C655" i="1"/>
  <c r="C654" i="1"/>
  <c r="C653" i="1"/>
  <c r="C652" i="1"/>
  <c r="C651"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5" i="1"/>
  <c r="C494" i="1"/>
  <c r="C493" i="1"/>
  <c r="C492" i="1"/>
  <c r="C491" i="1"/>
  <c r="C490" i="1"/>
  <c r="C489" i="1"/>
  <c r="C488" i="1"/>
  <c r="C487" i="1"/>
  <c r="C486" i="1"/>
  <c r="C485" i="1"/>
  <c r="C484" i="1"/>
  <c r="C483" i="1"/>
  <c r="C482" i="1"/>
  <c r="C481" i="1"/>
  <c r="C480" i="1"/>
  <c r="C479"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16" i="1"/>
  <c r="C215" i="1"/>
  <c r="C223" i="1"/>
  <c r="C222" i="1"/>
  <c r="C214"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1" i="1"/>
  <c r="C80" i="1"/>
  <c r="C79" i="1"/>
  <c r="C78" i="1"/>
  <c r="C77" i="1"/>
  <c r="C76" i="1"/>
  <c r="C75" i="1"/>
  <c r="C74" i="1"/>
  <c r="C73" i="1"/>
  <c r="C72" i="1"/>
  <c r="C71" i="1"/>
  <c r="C70" i="1"/>
  <c r="C68" i="1"/>
  <c r="C67" i="1"/>
  <c r="C66" i="1"/>
  <c r="C65" i="1"/>
  <c r="C64" i="1"/>
  <c r="C63" i="1"/>
  <c r="C62" i="1"/>
  <c r="C61" i="1"/>
  <c r="C60" i="1"/>
  <c r="C69"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l="1"/>
</calcChain>
</file>

<file path=xl/sharedStrings.xml><?xml version="1.0" encoding="utf-8"?>
<sst xmlns="http://schemas.openxmlformats.org/spreadsheetml/2006/main" count="16187" uniqueCount="2292">
  <si>
    <t>open data_5april_2019.xlsx</t>
  </si>
  <si>
    <t>smpl 1995 2016</t>
  </si>
  <si>
    <t>coef(300) p</t>
  </si>
  <si>
    <t>model model</t>
  </si>
  <si>
    <t>'</t>
  </si>
  <si>
    <t>smpl 1996 @last</t>
  </si>
  <si>
    <t>model.scenario baseline</t>
  </si>
  <si>
    <t>smpl @all</t>
  </si>
  <si>
    <t>model.scenario "Scenario 1"</t>
  </si>
  <si>
    <t>smpl 2017 @last</t>
  </si>
  <si>
    <t>r_iba_h = 0.01 + r_iba_h</t>
  </si>
  <si>
    <t>r_ibl_h = 0.01 + r_ibl_h</t>
  </si>
  <si>
    <t>r_ibl_f = 0.01 + r_ibl_f</t>
  </si>
  <si>
    <t>r_iba_f = 0.01 + r_iba_f</t>
  </si>
  <si>
    <t>r_n = 0.01 + r_n</t>
  </si>
  <si>
    <t>smpl 1995 2050</t>
  </si>
  <si>
    <t>Comments</t>
  </si>
  <si>
    <t>=</t>
  </si>
  <si>
    <t>Headers</t>
  </si>
  <si>
    <t>Eviews commands</t>
  </si>
  <si>
    <t xml:space="preserve">.ls(cov = white) </t>
  </si>
  <si>
    <t>Eviews Code</t>
  </si>
  <si>
    <t xml:space="preserve">series </t>
  </si>
  <si>
    <t xml:space="preserve">equation </t>
  </si>
  <si>
    <t xml:space="preserve">model.append </t>
  </si>
  <si>
    <t/>
  </si>
  <si>
    <t>'wfcreate(wf = open, page = annual) a 1995 2015</t>
  </si>
  <si>
    <t>model.solve(i = p)</t>
  </si>
  <si>
    <t xml:space="preserve"> open hamid_dataset.csv</t>
  </si>
  <si>
    <t xml:space="preserve"> open forecasted_Series2.xlsx</t>
  </si>
  <si>
    <t>'there are very small discrepancies in summing the errors across the sectors which show up in the net lending as well. I completely seal the system by making the sum of erros equal to zero</t>
  </si>
  <si>
    <t>@recode(@year = 2007 or @year = 2008,1,0)</t>
  </si>
  <si>
    <t>@recode(@year = 2009,1,0)</t>
  </si>
  <si>
    <t>@recode(@year = 2014,1,0)</t>
  </si>
  <si>
    <t>@recode(@year = 2007,1,0)</t>
  </si>
  <si>
    <t>@recode(@year = 2008,1,0)</t>
  </si>
  <si>
    <t>@recode(@year = 2006,1,0)</t>
  </si>
  <si>
    <t>@recode(@year = 2010,1,0)</t>
  </si>
  <si>
    <t>@recode(@year = 2011,1,0)</t>
  </si>
  <si>
    <t>@recode(@year = 2015,1,0)</t>
  </si>
  <si>
    <t>@recode(@year = 2016,1,0)</t>
  </si>
  <si>
    <t>@recode(@year = 1998,1,0)</t>
  </si>
  <si>
    <t>@recode(@year = 2004,1,0)</t>
  </si>
  <si>
    <t>@cumsum(zz1)</t>
  </si>
  <si>
    <t xml:space="preserve">d41_h_R + d42_h_R + d44_h_R </t>
  </si>
  <si>
    <t xml:space="preserve">d41_h_P </t>
  </si>
  <si>
    <t>iba_nf</t>
  </si>
  <si>
    <t>ibl_row</t>
  </si>
  <si>
    <t>ibl_h_rv</t>
  </si>
  <si>
    <t>iba_h_rv</t>
  </si>
  <si>
    <t>D(ibl_row) - ibl_row_tr</t>
  </si>
  <si>
    <t>ibl_h</t>
  </si>
  <si>
    <t>ibl_h_tr</t>
  </si>
  <si>
    <t>iba_h</t>
  </si>
  <si>
    <t>iba_h_tr</t>
  </si>
  <si>
    <t>(iba_f - ibl_f) - (iba_f_h - ibl_f_h)</t>
  </si>
  <si>
    <t>(iba_f_tr - ibl_f_tr) - (iba_f_h_tr - ibl_f_h_tr)</t>
  </si>
  <si>
    <t>iba_nf_tr - ibl_nf_tr - eqa_g_tr</t>
  </si>
  <si>
    <t>iba_nf_rv - ibl_nf_rv - eqa_g_rv</t>
  </si>
  <si>
    <t xml:space="preserve">iba_g - ibl_g + eqa_g </t>
  </si>
  <si>
    <t xml:space="preserve">nib_g_tr </t>
  </si>
  <si>
    <t>iba_g_tr - ibl_g_tr + eqa_g_tr</t>
  </si>
  <si>
    <t>iba_g_rv - ibl_g_rv + eqa_g_rv</t>
  </si>
  <si>
    <t>iba_row - ibl_row</t>
  </si>
  <si>
    <t>iba_row_tr - ibl_row_tr</t>
  </si>
  <si>
    <t>iba_row_rv - ibl_row_rv1</t>
  </si>
  <si>
    <t>eqa_row - eql_row</t>
  </si>
  <si>
    <t>eqa_row_tr - eql_row_tr</t>
  </si>
  <si>
    <t>eqa_row_rv - eql_row_rv</t>
  </si>
  <si>
    <t>eqa_f - eql_f</t>
  </si>
  <si>
    <t>eqa_f_tr - eql_f_tr</t>
  </si>
  <si>
    <t>eqa_f_rv - eql_f_rv</t>
  </si>
  <si>
    <t>eqa_nf - eql_nf + eqa_g</t>
  </si>
  <si>
    <t>eqa_nf_rv - eql_nf_rv + eqa_g_rv</t>
  </si>
  <si>
    <t>pena_row - penl_row</t>
  </si>
  <si>
    <t>pena_row_tr - penl_row_tr</t>
  </si>
  <si>
    <t>pena_row_rv - penl_row_rv</t>
  </si>
  <si>
    <t>GDP</t>
  </si>
  <si>
    <t>Nu + N</t>
  </si>
  <si>
    <t>LF - N</t>
  </si>
  <si>
    <t xml:space="preserve">GDP_EU </t>
  </si>
  <si>
    <t>ph_k</t>
  </si>
  <si>
    <t>wage</t>
  </si>
  <si>
    <t>d41_nf_R - d41_nf_P - d42_g_R - r_n(-1) * nib_nf(-1)</t>
  </si>
  <si>
    <t>d41_g_R - d41_g_P + d42_g_R - r_n(-1) * nib_g(-1)</t>
  </si>
  <si>
    <t>(d41_row_R - d41_row_P) - (r_n(-1) * nib_row(-1))</t>
  </si>
  <si>
    <t>0</t>
  </si>
  <si>
    <t>r_h_error1 + r_nf_net_error1 + r_g_net_error1 + r_f_net_error1 + r_row_net_error1</t>
  </si>
  <si>
    <t>r_h_error2 + r_nf_net_error2 + r_g_error2 + r_f_net_error2 + r_row_net_error2</t>
  </si>
  <si>
    <t>r_h_error3 + r_f_error3 + r_row_net_error3</t>
  </si>
  <si>
    <t>eql_f / fl_f</t>
  </si>
  <si>
    <t>eq2</t>
  </si>
  <si>
    <t>eq3</t>
  </si>
  <si>
    <t>eq4</t>
  </si>
  <si>
    <t>eq5</t>
  </si>
  <si>
    <t>eq6</t>
  </si>
  <si>
    <t>eq8</t>
  </si>
  <si>
    <t>eq9</t>
  </si>
  <si>
    <t>eq10</t>
  </si>
  <si>
    <t>eq11</t>
  </si>
  <si>
    <t>eq12</t>
  </si>
  <si>
    <t>eq13</t>
  </si>
  <si>
    <t>eq14</t>
  </si>
  <si>
    <t>eq15</t>
  </si>
  <si>
    <t>eq16</t>
  </si>
  <si>
    <t>eq17</t>
  </si>
  <si>
    <t>eq19</t>
  </si>
  <si>
    <t>eq20</t>
  </si>
  <si>
    <t>eq21</t>
  </si>
  <si>
    <t>eq22</t>
  </si>
  <si>
    <t>eq23</t>
  </si>
  <si>
    <t>eq24</t>
  </si>
  <si>
    <t>eq25</t>
  </si>
  <si>
    <t>eq26</t>
  </si>
  <si>
    <t>eq27</t>
  </si>
  <si>
    <t>eq28</t>
  </si>
  <si>
    <t xml:space="preserve">nib_nf_tr + neq_nf_tr </t>
  </si>
  <si>
    <t>nib_nf(-1) + nib_nf_tr + nib_nf_rv</t>
  </si>
  <si>
    <t>D(neq_nf) - neq_nf_rv</t>
  </si>
  <si>
    <t>b2h</t>
  </si>
  <si>
    <t>d(zz_i)</t>
  </si>
  <si>
    <t>'cumulative sum of real capital gains for fhouseholds fixed capital</t>
  </si>
  <si>
    <t>'index of real capital gains for firms capital</t>
  </si>
  <si>
    <t xml:space="preserve">(fa_h_tr - fl_h_tr) </t>
  </si>
  <si>
    <t>iba_h_tr + eqa_h_tr + pena_h_tr</t>
  </si>
  <si>
    <t xml:space="preserve">iba_h_tr </t>
  </si>
  <si>
    <t>iba_h(-1) + iba_h_tr + iba_h_rv</t>
  </si>
  <si>
    <t>eqa_h(-1) + eqa_h_tr + eqa_h_rv</t>
  </si>
  <si>
    <t>pena_h(-1) + pena_h_tr + pena_h_rv</t>
  </si>
  <si>
    <t>iba_h + eqa_h + pena_h</t>
  </si>
  <si>
    <t xml:space="preserve">d41_f_R + d42_f_R </t>
  </si>
  <si>
    <t>d41_f_P + d42_f_P + d44_f_P</t>
  </si>
  <si>
    <t xml:space="preserve">nib_f_tr + neq_f_tr - penl_f_tr + iba_f_h_tr - ibl_f_h_tr </t>
  </si>
  <si>
    <t>cpenh</t>
  </si>
  <si>
    <t>iba_f_h(-1) + iba_f_h_tr + iba_f_h_rv</t>
  </si>
  <si>
    <t>ibl_f_h(-1) + ibl_f_h_tr + ibl_f_h_rv</t>
  </si>
  <si>
    <t>nib_f(-1) + nib_f_tr + nib_f_rv</t>
  </si>
  <si>
    <t>neq_f(-1) + neq_f_tr + neq_f_rv</t>
  </si>
  <si>
    <t>penl_f(-1) + penl_f_tr + penl_f_rv</t>
  </si>
  <si>
    <t>pena_h_rv + npen_row_rv</t>
  </si>
  <si>
    <t>pena_h_tr + npen_row_tr</t>
  </si>
  <si>
    <t>Tax_nf + Tax_f + Tax_h + Tax_row</t>
  </si>
  <si>
    <t xml:space="preserve">fa_g_tr - fl_g_tr </t>
  </si>
  <si>
    <t xml:space="preserve">iba_g_tr + eqa_g_tr </t>
  </si>
  <si>
    <t xml:space="preserve">ibl_g_tr </t>
  </si>
  <si>
    <t>iba_g(-1) + iba_g_tr + iba_g_rv</t>
  </si>
  <si>
    <t>eqa_g(-1) + eqa_g_tr + eqa_g_rv</t>
  </si>
  <si>
    <t>ibl_g(-1) + ibl_g_tr + ibl_g_rv</t>
  </si>
  <si>
    <t>nib_g(-1) + nib_g_tr + nib_g_rv</t>
  </si>
  <si>
    <t>(nib_g)</t>
  </si>
  <si>
    <t>x - m</t>
  </si>
  <si>
    <t xml:space="preserve">cab + fab </t>
  </si>
  <si>
    <t xml:space="preserve">fa_row_tr - fl_row_tr </t>
  </si>
  <si>
    <t xml:space="preserve">nib_row_tr + neq_row_tr + npen_row_tr </t>
  </si>
  <si>
    <t>nib_row(-1) + nib_row_tr + nib_row_rv</t>
  </si>
  <si>
    <t>neq_row(-1) + neq_row_tr + neq_row_rv</t>
  </si>
  <si>
    <t>npen_row(-1) + npen_row_tr + npen_row_rv</t>
  </si>
  <si>
    <t>ibl_row(-1) + ibl_row_tr + ibl_row_rv</t>
  </si>
  <si>
    <t>eql_row(-1) + eql_row_tr + eql_row_rv</t>
  </si>
  <si>
    <t>penl_row(-1) + penl_row_tr + penl_row_rv</t>
  </si>
  <si>
    <t xml:space="preserve">fnw_row </t>
  </si>
  <si>
    <t>LF - n</t>
  </si>
  <si>
    <t>Nu + n</t>
  </si>
  <si>
    <t>wage * n</t>
  </si>
  <si>
    <t>neq_nf_tr + neq_f_tr + eqa_h_tr + neq_row_tr</t>
  </si>
  <si>
    <t>pena_h - penl_f + npen_row</t>
  </si>
  <si>
    <t>pena_h_rv - penl_f_rv + npen_row_rv</t>
  </si>
  <si>
    <t>neq_nf_rv + eqa_h_rv + neq_f_rv + neq_row_rv</t>
  </si>
  <si>
    <t>nib_nf_tr + nib_f_tr + nib_g_tr + nib_row_tr</t>
  </si>
  <si>
    <t>nib_nf + nib_f + nib_g + nib_row</t>
  </si>
  <si>
    <t>HEADER</t>
  </si>
  <si>
    <t>Comment</t>
  </si>
  <si>
    <t>PARAMETERS</t>
  </si>
  <si>
    <t>Error-term interest</t>
  </si>
  <si>
    <t>Create series: Lagged values (initial values - 1995)</t>
  </si>
  <si>
    <t>Create series: Crisis dummies</t>
  </si>
  <si>
    <t>##############################</t>
  </si>
  <si>
    <t>Create series: interest-rates</t>
  </si>
  <si>
    <t>NON-FINANCIAL SECTOR</t>
  </si>
  <si>
    <t>HOUSEHOLD</t>
  </si>
  <si>
    <t>Housing market</t>
  </si>
  <si>
    <t>FINANCIAL CORPORATE SECTOR</t>
  </si>
  <si>
    <t>THIS SECTOR IS COMPLETELY EXOGENOUS AT THE MOMENT</t>
  </si>
  <si>
    <t>HH: Real side</t>
  </si>
  <si>
    <t>NFC: Real side</t>
  </si>
  <si>
    <t>NFC: Financial side</t>
  </si>
  <si>
    <t>NFC: Change in stocks</t>
  </si>
  <si>
    <t>HH: Financial side</t>
  </si>
  <si>
    <t>NFC: Net wealth and net financial wealth</t>
  </si>
  <si>
    <t>HH: Net wealth and net financial wealth</t>
  </si>
  <si>
    <t>FC: Real side</t>
  </si>
  <si>
    <t>FC: Financial side</t>
  </si>
  <si>
    <t>FC: Change in stocks</t>
  </si>
  <si>
    <t>FC: Net wealth and net financial wealth</t>
  </si>
  <si>
    <t>Government</t>
  </si>
  <si>
    <t>GOVT: Real side</t>
  </si>
  <si>
    <t>GOVT: Financial side</t>
  </si>
  <si>
    <t>GOVT: Change in stocks</t>
  </si>
  <si>
    <t>GOVT: Net wealth and net financial wealth</t>
  </si>
  <si>
    <t>REST OF THE WORLD</t>
  </si>
  <si>
    <t>ROW: Real side</t>
  </si>
  <si>
    <t>ROW: Financial side</t>
  </si>
  <si>
    <t>ROW: Net wealth and net financial wealth</t>
  </si>
  <si>
    <t>LABOUR MARKET</t>
  </si>
  <si>
    <t>COMPLETELY SEALING THE SYSTEM</t>
  </si>
  <si>
    <t>CONSISTENCY CHECKS ON TRANSACTIONS</t>
  </si>
  <si>
    <t>SET SAMPLES AND END OF MODEL</t>
  </si>
  <si>
    <t>Scenario 1: Increase the interest rate</t>
  </si>
  <si>
    <t>Index: House price index</t>
  </si>
  <si>
    <t>d_200</t>
  </si>
  <si>
    <t>d_2009</t>
  </si>
  <si>
    <t>d_2014</t>
  </si>
  <si>
    <t>d_2007</t>
  </si>
  <si>
    <t>d_2008</t>
  </si>
  <si>
    <t>d_2006</t>
  </si>
  <si>
    <t>d_2010</t>
  </si>
  <si>
    <t>d_2011</t>
  </si>
  <si>
    <t>d_2015</t>
  </si>
  <si>
    <t>d_2016</t>
  </si>
  <si>
    <t>d_1998</t>
  </si>
  <si>
    <t>d_2004</t>
  </si>
  <si>
    <t>zz</t>
  </si>
  <si>
    <t>zz_i</t>
  </si>
  <si>
    <t>zz_index</t>
  </si>
  <si>
    <t>tobin_q</t>
  </si>
  <si>
    <t>kh_k</t>
  </si>
  <si>
    <t>kcgh_k</t>
  </si>
  <si>
    <t>eqa_nf</t>
  </si>
  <si>
    <t>ibl_nf</t>
  </si>
  <si>
    <t>eql_nf</t>
  </si>
  <si>
    <t>eqa_h</t>
  </si>
  <si>
    <t>pena_h</t>
  </si>
  <si>
    <t>iba_f</t>
  </si>
  <si>
    <t>eqa_f</t>
  </si>
  <si>
    <t>ibl_f</t>
  </si>
  <si>
    <t>eql_f</t>
  </si>
  <si>
    <t>penl_f</t>
  </si>
  <si>
    <t>iba_g</t>
  </si>
  <si>
    <t>eqa_g</t>
  </si>
  <si>
    <t>ibl_g</t>
  </si>
  <si>
    <t>iba_row</t>
  </si>
  <si>
    <t>eqa_row</t>
  </si>
  <si>
    <t>pena_row</t>
  </si>
  <si>
    <t>eql_row</t>
  </si>
  <si>
    <t>penl_row</t>
  </si>
  <si>
    <t>fnw_h</t>
  </si>
  <si>
    <t>fnw_hk</t>
  </si>
  <si>
    <t>nw_hk</t>
  </si>
  <si>
    <t>iba_f_h_rv</t>
  </si>
  <si>
    <t>ibl_f_h_rv</t>
  </si>
  <si>
    <t>ibl_row_rv1</t>
  </si>
  <si>
    <t>iba_f_h</t>
  </si>
  <si>
    <t>iba_f_h_tr</t>
  </si>
  <si>
    <t>ibl_f_h</t>
  </si>
  <si>
    <t>ibl_f_h_tr</t>
  </si>
  <si>
    <t>nib_f</t>
  </si>
  <si>
    <t>nib_f_tr</t>
  </si>
  <si>
    <t>nib_f_rv</t>
  </si>
  <si>
    <t>nib_nf</t>
  </si>
  <si>
    <t>nib_nf_tr</t>
  </si>
  <si>
    <t>nib_nf_rv</t>
  </si>
  <si>
    <t>nib_g</t>
  </si>
  <si>
    <t>nib_g_tr</t>
  </si>
  <si>
    <t>nib_g_rv</t>
  </si>
  <si>
    <t>nib_row</t>
  </si>
  <si>
    <t>nib_row_tr</t>
  </si>
  <si>
    <t>nib_row_rv</t>
  </si>
  <si>
    <t>neq_row</t>
  </si>
  <si>
    <t>neq_row_tr</t>
  </si>
  <si>
    <t>neq_row_rv</t>
  </si>
  <si>
    <t>neq_f</t>
  </si>
  <si>
    <t>neq_f_tr</t>
  </si>
  <si>
    <t>neq_f_rv</t>
  </si>
  <si>
    <t>neq_nf</t>
  </si>
  <si>
    <t>neq_nf_tr</t>
  </si>
  <si>
    <t>neq_nf_rv</t>
  </si>
  <si>
    <t>npen_row</t>
  </si>
  <si>
    <t>npen_row_tr</t>
  </si>
  <si>
    <t>penl_f_tr</t>
  </si>
  <si>
    <t>npen_row_rv</t>
  </si>
  <si>
    <t>y</t>
  </si>
  <si>
    <t>prod</t>
  </si>
  <si>
    <t>yk</t>
  </si>
  <si>
    <t>ydk</t>
  </si>
  <si>
    <t>mk</t>
  </si>
  <si>
    <t>xk</t>
  </si>
  <si>
    <t>pm</t>
  </si>
  <si>
    <t>px</t>
  </si>
  <si>
    <t>py</t>
  </si>
  <si>
    <t>pc</t>
  </si>
  <si>
    <t>pk</t>
  </si>
  <si>
    <t>pg</t>
  </si>
  <si>
    <t>pi</t>
  </si>
  <si>
    <t>yf</t>
  </si>
  <si>
    <t>ws</t>
  </si>
  <si>
    <t>ul_cost</t>
  </si>
  <si>
    <t>ulc</t>
  </si>
  <si>
    <t>yk_eu</t>
  </si>
  <si>
    <t>ik</t>
  </si>
  <si>
    <t>i</t>
  </si>
  <si>
    <t>gk</t>
  </si>
  <si>
    <t>chk</t>
  </si>
  <si>
    <t>s</t>
  </si>
  <si>
    <t>sk</t>
  </si>
  <si>
    <t>private</t>
  </si>
  <si>
    <t>test</t>
  </si>
  <si>
    <t>knf_k</t>
  </si>
  <si>
    <t>hfhf</t>
  </si>
  <si>
    <t>wi</t>
  </si>
  <si>
    <t>infl</t>
  </si>
  <si>
    <t>nx</t>
  </si>
  <si>
    <t>cu</t>
  </si>
  <si>
    <t>profit</t>
  </si>
  <si>
    <t>lev</t>
  </si>
  <si>
    <t>lev1</t>
  </si>
  <si>
    <t>top</t>
  </si>
  <si>
    <t>r_eqdk</t>
  </si>
  <si>
    <t>r_eqrow</t>
  </si>
  <si>
    <t>r_pen</t>
  </si>
  <si>
    <t>r_n</t>
  </si>
  <si>
    <t>r_iba_f</t>
  </si>
  <si>
    <t>r_ibl_f</t>
  </si>
  <si>
    <t>r_ibl_h</t>
  </si>
  <si>
    <t>r_iba_h</t>
  </si>
  <si>
    <t>r_h_error1</t>
  </si>
  <si>
    <t>r_nf_net_error1</t>
  </si>
  <si>
    <t>r_g_net_error1</t>
  </si>
  <si>
    <t>r_row_net_error1</t>
  </si>
  <si>
    <t>r_f_net_error1</t>
  </si>
  <si>
    <t>r_h_error2</t>
  </si>
  <si>
    <t>r_nf_net_error2</t>
  </si>
  <si>
    <t>r_f_net_error2</t>
  </si>
  <si>
    <t>r_row_net_error2</t>
  </si>
  <si>
    <t>r_g_error2</t>
  </si>
  <si>
    <t>r_h_error3</t>
  </si>
  <si>
    <t>r_f_error3</t>
  </si>
  <si>
    <t>r_row_net_error3</t>
  </si>
  <si>
    <t>error_check1</t>
  </si>
  <si>
    <t>error_check2</t>
  </si>
  <si>
    <t>error_check3</t>
  </si>
  <si>
    <t>phi1</t>
  </si>
  <si>
    <t>phi2</t>
  </si>
  <si>
    <t>eqh</t>
  </si>
  <si>
    <t>rho</t>
  </si>
  <si>
    <t>delta</t>
  </si>
  <si>
    <t>beta</t>
  </si>
  <si>
    <t>log(px)</t>
  </si>
  <si>
    <t>log(n)</t>
  </si>
  <si>
    <t>b2</t>
  </si>
  <si>
    <t>log(pena_h)</t>
  </si>
  <si>
    <t>log(pena_h_tr)</t>
  </si>
  <si>
    <t>iba_f_tr</t>
  </si>
  <si>
    <t>log(eql_nf)</t>
  </si>
  <si>
    <t>eqa_nf_tr</t>
  </si>
  <si>
    <t>eqa_h_tr</t>
  </si>
  <si>
    <t>x</t>
  </si>
  <si>
    <t>m</t>
  </si>
  <si>
    <t>wnf</t>
  </si>
  <si>
    <t>b2nf</t>
  </si>
  <si>
    <t>knf</t>
  </si>
  <si>
    <t>snf</t>
  </si>
  <si>
    <t>ctrnf</t>
  </si>
  <si>
    <t>npnf</t>
  </si>
  <si>
    <t>nlnf</t>
  </si>
  <si>
    <t>fnlnf</t>
  </si>
  <si>
    <t>nw_nf</t>
  </si>
  <si>
    <t>fnw_nf</t>
  </si>
  <si>
    <t>sbeh</t>
  </si>
  <si>
    <t>tax_h</t>
  </si>
  <si>
    <t>ch</t>
  </si>
  <si>
    <t>kh</t>
  </si>
  <si>
    <t>zz1</t>
  </si>
  <si>
    <t>scoh</t>
  </si>
  <si>
    <t>tra_h</t>
  </si>
  <si>
    <t>sh</t>
  </si>
  <si>
    <t>nlh</t>
  </si>
  <si>
    <t>fnlh</t>
  </si>
  <si>
    <t>fa_h_tr</t>
  </si>
  <si>
    <t>pena_h_tr</t>
  </si>
  <si>
    <t>fl_h_tr</t>
  </si>
  <si>
    <t>fa_h</t>
  </si>
  <si>
    <t>nw_h</t>
  </si>
  <si>
    <t>sf</t>
  </si>
  <si>
    <t>nlf</t>
  </si>
  <si>
    <t>fnlf</t>
  </si>
  <si>
    <t>cpenf</t>
  </si>
  <si>
    <t>penl_f_rv</t>
  </si>
  <si>
    <t>nw_f</t>
  </si>
  <si>
    <t>sg</t>
  </si>
  <si>
    <t>sbeg</t>
  </si>
  <si>
    <t>b2g</t>
  </si>
  <si>
    <t>nlg</t>
  </si>
  <si>
    <t>fnlg</t>
  </si>
  <si>
    <t>fa_g_tr</t>
  </si>
  <si>
    <t>fl_g_tr</t>
  </si>
  <si>
    <t>eqa_g_tr</t>
  </si>
  <si>
    <t>nw_g</t>
  </si>
  <si>
    <t>fnw_g</t>
  </si>
  <si>
    <t>srow</t>
  </si>
  <si>
    <t>tax_row</t>
  </si>
  <si>
    <t>cab</t>
  </si>
  <si>
    <t>bop</t>
  </si>
  <si>
    <t>fab</t>
  </si>
  <si>
    <t>nlrow</t>
  </si>
  <si>
    <t>testo</t>
  </si>
  <si>
    <t>fnlrow</t>
  </si>
  <si>
    <t>fa_row_tr</t>
  </si>
  <si>
    <t>fl_row_tr</t>
  </si>
  <si>
    <t>nw_row</t>
  </si>
  <si>
    <t>fnw_row</t>
  </si>
  <si>
    <t>n</t>
  </si>
  <si>
    <t>nl_check</t>
  </si>
  <si>
    <t>check_np</t>
  </si>
  <si>
    <t>check_ctr</t>
  </si>
  <si>
    <t>check_tra</t>
  </si>
  <si>
    <t>check_invest</t>
  </si>
  <si>
    <t>check_ibtr</t>
  </si>
  <si>
    <t>check_eqtr</t>
  </si>
  <si>
    <t>check_pentr</t>
  </si>
  <si>
    <t>check_tax</t>
  </si>
  <si>
    <t>check_b2</t>
  </si>
  <si>
    <t>check_wage</t>
  </si>
  <si>
    <t>check_reval_nib</t>
  </si>
  <si>
    <t>check_reval_npen</t>
  </si>
  <si>
    <t>check_reval_neq</t>
  </si>
  <si>
    <t>check_nibtr</t>
  </si>
  <si>
    <t>check_nib</t>
  </si>
  <si>
    <t>check_nib_flow</t>
  </si>
  <si>
    <t>check_ib_flow</t>
  </si>
  <si>
    <t>check_error1</t>
  </si>
  <si>
    <t>check_error2</t>
  </si>
  <si>
    <t>check_error3</t>
  </si>
  <si>
    <t>Imports: Real prices</t>
  </si>
  <si>
    <t>Price deflator: Imports</t>
  </si>
  <si>
    <t>Price deflator: Exports</t>
  </si>
  <si>
    <t>Price deflator: GDP</t>
  </si>
  <si>
    <t>Price deflator: Consumption</t>
  </si>
  <si>
    <t>Price deflator: Investment (excluding dwellings)</t>
  </si>
  <si>
    <t>Price deflator: Government consumption</t>
  </si>
  <si>
    <t>Price deflator: Investment (weighted average of deflators for  housing(pk) and all other investment (pk)) . Proportion of dwellings in total investment is approx 0.22, and pi closely resembles the deflator for total investment reported by ameco.</t>
  </si>
  <si>
    <t>Wage share</t>
  </si>
  <si>
    <t>Government expenditure: Real prices</t>
  </si>
  <si>
    <t>Stock of Capital: Hh: Real prices</t>
  </si>
  <si>
    <t>Inflation rate: Wage inflation</t>
  </si>
  <si>
    <t>Inflation rate: Price inflation</t>
  </si>
  <si>
    <t>Net Exports</t>
  </si>
  <si>
    <t>Leverage ratio: NFC: Funding liabilities</t>
  </si>
  <si>
    <t>Leverage ratio: NFC: Funding liabilities to GDP</t>
  </si>
  <si>
    <t>Profit share (Residual of wage share)</t>
  </si>
  <si>
    <t>Error check</t>
  </si>
  <si>
    <t>Dummy variable</t>
  </si>
  <si>
    <t>Estimated equation: Gross operating surplus: National</t>
  </si>
  <si>
    <t>Test variable: Not used</t>
  </si>
  <si>
    <t>Labour force: Unemployed persons</t>
  </si>
  <si>
    <t>Labour force: Unemployment rate</t>
  </si>
  <si>
    <t>Labour force: Denmark for workers in production</t>
  </si>
  <si>
    <t>Labour force: Employed persons: Danish nationals: Employed abroad</t>
  </si>
  <si>
    <t>Labour force: Employed persons: Danish waged</t>
  </si>
  <si>
    <t>Wages: Change in: (Estimated equation)</t>
  </si>
  <si>
    <t>Sector</t>
  </si>
  <si>
    <t>NFC</t>
  </si>
  <si>
    <t>FC</t>
  </si>
  <si>
    <t>HH</t>
  </si>
  <si>
    <t>GOVT</t>
  </si>
  <si>
    <t>ROW</t>
  </si>
  <si>
    <t>Consistency check</t>
  </si>
  <si>
    <t>Net lending</t>
  </si>
  <si>
    <t>Variable not used: House prices</t>
  </si>
  <si>
    <t>Rate of return: Equities: Denmark</t>
  </si>
  <si>
    <t>Rate of return: Equities: Foreign</t>
  </si>
  <si>
    <t>Rate of return: Pensions</t>
  </si>
  <si>
    <t>Rate of Interest: Morgage lending: Hh: (Ratio of interest payments to interest bearing liabilites of households)</t>
  </si>
  <si>
    <t>Total</t>
  </si>
  <si>
    <t>TOTAL</t>
  </si>
  <si>
    <t>LABOUR</t>
  </si>
  <si>
    <t>GDP, wage share and Unit labour costs</t>
  </si>
  <si>
    <t>Total income: Received</t>
  </si>
  <si>
    <t>Real prices</t>
  </si>
  <si>
    <t>Nominal prices</t>
  </si>
  <si>
    <t>Ratio</t>
  </si>
  <si>
    <t>Stock of Capital</t>
  </si>
  <si>
    <t>Capital Gains on Stock of Housing</t>
  </si>
  <si>
    <t>Depreciation on houses</t>
  </si>
  <si>
    <t>Disposable Income</t>
  </si>
  <si>
    <t>Financial Assets: Interest bearing assets</t>
  </si>
  <si>
    <t>Financial Assets: Equity assets</t>
  </si>
  <si>
    <t>Financial Liabilities: Interest bearing liabilities</t>
  </si>
  <si>
    <t>Financial Liabilities: Equity liabilities</t>
  </si>
  <si>
    <t>Financial Assets: Pension assets</t>
  </si>
  <si>
    <t>Financial net wealth</t>
  </si>
  <si>
    <t>Financial Liabilities: Pension liabilities</t>
  </si>
  <si>
    <t>Revaluations</t>
  </si>
  <si>
    <t>Transactions</t>
  </si>
  <si>
    <t>PvT</t>
  </si>
  <si>
    <t>Index</t>
  </si>
  <si>
    <t>Factor costs</t>
  </si>
  <si>
    <t>Unit price</t>
  </si>
  <si>
    <t>Labour Force: Labour productivity</t>
  </si>
  <si>
    <t>Ordering</t>
  </si>
  <si>
    <t>Variable</t>
  </si>
  <si>
    <t>Equation</t>
  </si>
  <si>
    <t>Depreciation of fixed capital: GOVT</t>
  </si>
  <si>
    <t>Identity</t>
  </si>
  <si>
    <t>Model equation</t>
  </si>
  <si>
    <t>Estimated equation</t>
  </si>
  <si>
    <t>Series definition</t>
  </si>
  <si>
    <t>Consumption</t>
  </si>
  <si>
    <t>Command type</t>
  </si>
  <si>
    <t>Equation: label</t>
  </si>
  <si>
    <t>Equation: specification</t>
  </si>
  <si>
    <t>Comment out equation contents</t>
  </si>
  <si>
    <t>Comment out full line</t>
  </si>
  <si>
    <t>Code line type</t>
  </si>
  <si>
    <t>Command Type</t>
  </si>
  <si>
    <t>Equation type</t>
  </si>
  <si>
    <t>Gross operating surplus</t>
  </si>
  <si>
    <t>Balance of payments</t>
  </si>
  <si>
    <t>Current account balance</t>
  </si>
  <si>
    <t>Financial Liabilities: Change in pension entitlements</t>
  </si>
  <si>
    <t>Capital transfers</t>
  </si>
  <si>
    <t>Depreciation of fixed capital</t>
  </si>
  <si>
    <t>Imports: Real prices: (+ p(23)*d_2007)</t>
  </si>
  <si>
    <t>Prices: Exports</t>
  </si>
  <si>
    <t>Population: Total</t>
  </si>
  <si>
    <t>Gross operating surplus: National</t>
  </si>
  <si>
    <t>Wages: Change in</t>
  </si>
  <si>
    <t>Financial Net Lending (Balance)</t>
  </si>
  <si>
    <t>Financial Assets</t>
  </si>
  <si>
    <t>Financial account balance</t>
  </si>
  <si>
    <t>Financial liabilities</t>
  </si>
  <si>
    <t>Gross fixed capital formation</t>
  </si>
  <si>
    <t>Rate</t>
  </si>
  <si>
    <t>Log-linear</t>
  </si>
  <si>
    <t>Gross fixed capital formation (+ P(32)*d_2009)</t>
  </si>
  <si>
    <t>Estimated equation: Log-linear</t>
  </si>
  <si>
    <t>Social benefit transfers</t>
  </si>
  <si>
    <t>Exports</t>
  </si>
  <si>
    <t>Imports</t>
  </si>
  <si>
    <t>Net financial stock: Equity</t>
  </si>
  <si>
    <t>Net financial stock: Interest bearing</t>
  </si>
  <si>
    <t>Sector Balance</t>
  </si>
  <si>
    <t>Sector Balance (investment for row = 0)</t>
  </si>
  <si>
    <t>Net financial stock: Pension</t>
  </si>
  <si>
    <t>Net purchases of non-financial assets (NP)</t>
  </si>
  <si>
    <t>Net Wealth</t>
  </si>
  <si>
    <t>Financial</t>
  </si>
  <si>
    <t>Net Wealth (No fixed assets)</t>
  </si>
  <si>
    <t>Property income paid</t>
  </si>
  <si>
    <t>Property income received</t>
  </si>
  <si>
    <t>Social contributions to income</t>
  </si>
  <si>
    <t>Pension transactions to social contributions</t>
  </si>
  <si>
    <t>Demand</t>
  </si>
  <si>
    <t>Property income error (d42_g_R - r_eqdk*eqa_g(-1))</t>
  </si>
  <si>
    <t>Property income error</t>
  </si>
  <si>
    <t>Net</t>
  </si>
  <si>
    <t>Rate of interest: Interest bearing liabilities</t>
  </si>
  <si>
    <t>Rate of interest: Interest bearing assets</t>
  </si>
  <si>
    <t>Rate of interest: Interest bearing assets (Ratio of interest payments received to interest bearing assets)</t>
  </si>
  <si>
    <t xml:space="preserve"> 'THE INTEREST RATE ON ASSETS OF HOUSEHOLDS AND INTEREST RATE ON LIABILITES OF THE BANKS ARE VERY SIMILAR. THE RESULTS ALSO DO NOT CHANGE THEREFORE FOR SIMPLICITY WE WILL JUST USE ONE INTEREST RATE (I.E., INTEREST RATE ON LIABILITES OF FINANCE CORP.)</t>
  </si>
  <si>
    <t>Additional comments</t>
  </si>
  <si>
    <t>Rate of return: Mean</t>
  </si>
  <si>
    <t>Equity ratio</t>
  </si>
  <si>
    <t>Social benefit contributions</t>
  </si>
  <si>
    <t>Tax</t>
  </si>
  <si>
    <t>Tax (+ p(10) * d_2009)</t>
  </si>
  <si>
    <t>Tax (+ p(13) * d_2006)</t>
  </si>
  <si>
    <t>Test variable: Stock of Capital (Change in)</t>
  </si>
  <si>
    <t>Test variable: Net property income</t>
  </si>
  <si>
    <t>Index: House price index: Tobin's Q = Ratio between the house price index and the construction cost of housing index</t>
  </si>
  <si>
    <t>Ratio of foreign to domestic trade</t>
  </si>
  <si>
    <t>Transfers</t>
  </si>
  <si>
    <t>Wages</t>
  </si>
  <si>
    <t>But then wages need to be exogenous</t>
  </si>
  <si>
    <t>+ p(23)*d_2007</t>
  </si>
  <si>
    <t>EU</t>
  </si>
  <si>
    <t>GDP of EU: 2010 reference levels (in Euros)</t>
  </si>
  <si>
    <t>needed for export eq.</t>
  </si>
  <si>
    <t>Index: House price: Imported from DST</t>
  </si>
  <si>
    <t>Index: House price: Mark-up pricing on construction costs</t>
  </si>
  <si>
    <t>Differenced index</t>
  </si>
  <si>
    <t>ibl</t>
  </si>
  <si>
    <t xml:space="preserve"> - ( r_f_error3 + r_row_net_error3)</t>
  </si>
  <si>
    <t xml:space="preserve"> - ( r_nf_net_error1 + r_g_net_error1 + r_f_net_error1 + r_row_net_error1) </t>
  </si>
  <si>
    <t xml:space="preserve"> - ( r_nf_net_error2 + r_g_error2 + r_f_net_error2 + r_row_net_error2)</t>
  </si>
  <si>
    <t xml:space="preserve"> - (neq_f + eqa_h + neq_row)</t>
  </si>
  <si>
    <t xml:space="preserve"> - (neq_f_tr + eqa_h_tr + neq_row_tr)</t>
  </si>
  <si>
    <t xml:space="preserve"> - (neq_nf + nib_nf)</t>
  </si>
  <si>
    <t xml:space="preserve"> - (nib_g_rv + nib_row_rv + nib_nf_rv)</t>
  </si>
  <si>
    <t xml:space="preserve"> - (nib_nf_tr + nib_g_tr + nib_row_tr)</t>
  </si>
  <si>
    <t xml:space="preserve"> - tax_g + tax_nf + tax_f + tax_h + tax_row</t>
  </si>
  <si>
    <t>1 - ws</t>
  </si>
  <si>
    <t xml:space="preserve">(iba_f + eqa_f) - (ibl_f + eql_f + penl_f) </t>
  </si>
  <si>
    <t>(iba_g + eqa_g) - (ibl_g)</t>
  </si>
  <si>
    <t xml:space="preserve">(iba_h + eqa_h + pena_h) - (ibl_h) </t>
  </si>
  <si>
    <t>(nib_f + neq_f + iba_f_h) - (ibl_f_h + penl_f)</t>
  </si>
  <si>
    <t>(nib_nf + neq_nf)</t>
  </si>
  <si>
    <t>(nib_row + neq_row + npen_row)</t>
  </si>
  <si>
    <t xml:space="preserve"> - (eqa_h_rv + neq_row_rv + neq_f_rv)</t>
  </si>
  <si>
    <t>(iba_h + eqa_h + pena_h) - (ibl_h)</t>
  </si>
  <si>
    <t xml:space="preserve">iba_nf - ibl_nf - eqa_g + 2 </t>
  </si>
  <si>
    <t xml:space="preserve">iba_row_tr + eqa_row_tr + pena_row_tr </t>
  </si>
  <si>
    <t xml:space="preserve">ibl_row_tr + eql_row_tr + penl_row_tr </t>
  </si>
  <si>
    <t xml:space="preserve">(0.78 * pk + 0.22 * ph) </t>
  </si>
  <si>
    <t xml:space="preserve">wage * Nf </t>
  </si>
  <si>
    <t xml:space="preserve"> - (neq_nf + nib_nf) / y</t>
  </si>
  <si>
    <t>eqa_h_tr / (eql_nf_tr + eql_f_tr)</t>
  </si>
  <si>
    <t>eqa_h / fa_h</t>
  </si>
  <si>
    <t>eqa_nf / fa_nf</t>
  </si>
  <si>
    <t>fnw_h / pc</t>
  </si>
  <si>
    <t xml:space="preserve">fnw_h / pc </t>
  </si>
  <si>
    <t>g / pg</t>
  </si>
  <si>
    <t xml:space="preserve">g / pg </t>
  </si>
  <si>
    <t>gdp / Nf</t>
  </si>
  <si>
    <t>gdp / py</t>
  </si>
  <si>
    <t>Hh / ph_k</t>
  </si>
  <si>
    <t xml:space="preserve">Capital gains: NFC: Index -  / @elem(knf / knf_k, "2010") </t>
  </si>
  <si>
    <t xml:space="preserve">M / pm </t>
  </si>
  <si>
    <t xml:space="preserve">Nw_h / pc </t>
  </si>
  <si>
    <t xml:space="preserve">ul_cost / @elem(ul_cost, "2010") </t>
  </si>
  <si>
    <t>UN / LF</t>
  </si>
  <si>
    <t xml:space="preserve">x / px </t>
  </si>
  <si>
    <t>Capacity Utilisation (Real GNI  /  real capital stock)</t>
  </si>
  <si>
    <t xml:space="preserve">zz_i / @elem(zz_i, "2010") </t>
  </si>
  <si>
    <t>zz_i / pk</t>
  </si>
  <si>
    <t xml:space="preserve">nw_h / pc </t>
  </si>
  <si>
    <t>(1 + wi) * wage(-1)</t>
  </si>
  <si>
    <t>(d41_f_R - d41_f_P) - (r_n(-1) * nib_f(-1) + r_ibl_h(-1) * iba_f_h(-1) - r_iba_h(-1) * ibl_f_h(-1) )</t>
  </si>
  <si>
    <t xml:space="preserve">(d42_nf_P + d42_f_P) / (eql_nf(-1) + eql_f(-1)) </t>
  </si>
  <si>
    <t xml:space="preserve">(d42_row_P) / (eql_row(-1)) </t>
  </si>
  <si>
    <t>(d44_f_P) / (penl_f(-1))</t>
  </si>
  <si>
    <t xml:space="preserve">(d44_row_R - d44_row_P) - r_pen * npen_row(-1) </t>
  </si>
  <si>
    <t>(pc - pc(-1)) / pc(-1)</t>
  </si>
  <si>
    <t>(wage - wage(-1)) / wage(-1)</t>
  </si>
  <si>
    <t>0.943735517579 * wage(-1) - 142.155225633 * ur - 131.01582817 * ur(-2) + 34.2775854816</t>
  </si>
  <si>
    <t xml:space="preserve">d41_h_R - r_iba_h(-1) * iba_h(-1) + (d41_h_P - r_ibl_h(-1) * ibl_h(-1)) </t>
  </si>
  <si>
    <t xml:space="preserve">d44_f_P - r_pen * penl_f(-1) </t>
  </si>
  <si>
    <t xml:space="preserve">d44_h_R - r_pen * pena_h(-1) </t>
  </si>
  <si>
    <t>exp(-12.1636484353 + 0.222912324292 * log(py(-1) / pm(-1)) + 1.76672186633 * log(private) + 0.0560742708115 * d_2009)</t>
  </si>
  <si>
    <t>exp(log(pc(-1)) + 0.446945211915 * d(log(pc(-1))) + 0.268948446621 * d(log(wage(-2))) + 0.0934277596321 * d(log(pm)) - 0.0411256164375 * d(log(pm(-3))) + 0.00939888438739 * d_2008 + 0.00020309409238)</t>
  </si>
  <si>
    <t>exp(log(pc(-1)) + 0.495239524623 * D(LOG(PC(-1))) + 0.299870186224 * D(LOG(PY)) + 0.0823074275464 * D(LOG(PM)) + 0.00204823395223)</t>
  </si>
  <si>
    <t>exp(log(pc(-1)) + 0.462120225875 * D(LOG(PC(-1))) + 0.269934560083 * D(LOG(WAGE(-2))) + 0.10 * D(LOG(PM)) + 0.00819246251177 * D_2008 - 0.000669904612675)</t>
  </si>
  <si>
    <t>exp(log(px(-1)) + 0.0409774893982 * d(log(px(-2))) + 1.05 * d(log(pm)) + 0.269665736139 * d(log(ulc(-1))) + 0.00287674220327)</t>
  </si>
  <si>
    <t>exp(log(wage(-1)) + 0.311016504901 * d(log(wage(-1))) + 0.5033217485 * d(log(wage(-2))) - 0.0113593726518 * d(log(un)) - 0.0209207246283 * d(log(un(-2))) + 0.00274205886526)</t>
  </si>
  <si>
    <t>neq_nf(-1) + neq_nf_tr + neq_nf_rv</t>
  </si>
  <si>
    <t>r_iba_h(-1) * iba_h(-1) - r_iba_h(-1) * ibl_f_h(-1) + r_ibl_h(-1) * ibl_h(-1) - r_ibl_h(-1) * iba_f_h(-1)</t>
  </si>
  <si>
    <t>r_n(-1) * nib_row(-1) + r_n(-1) * nib_g(-1) + r_n(-1) * nib_nf(-1) + r_n(-1) * nib_f(-1)</t>
  </si>
  <si>
    <t>wage(-1) + 0.42652589954 * D(WAGE(-1)) + 0.453061361725 * D(WAGE(-2)) - 101.475779645 * D(UR) + 88.9803626473 * D(UR(-1)) - 126.265628377 * D(UR(-2)) - 4.69192147383 * D_2011 + 0.822995896164</t>
  </si>
  <si>
    <t xml:space="preserve">wage(-1) + 0.599216598125 * d(wage(-1)) + 0.326526179536 * d(wage(-2)) - 80.3296391587 * d(ur) + 116.88553171 * d(ur(-1)) - 269.809166074 * d(ur(-2)) + 139.762096203 * d(ur(-3)) + 0.272714500856 </t>
  </si>
  <si>
    <t>r_ibl_fi_h</t>
  </si>
  <si>
    <t>r_ibl_fl_h</t>
  </si>
  <si>
    <t>Calculated as a residual</t>
  </si>
  <si>
    <t>Rate of Interest: Morgage lending: Flexible rate</t>
  </si>
  <si>
    <t>Rate of Interest: Morgage lending: Fixed rate</t>
  </si>
  <si>
    <t>Financial Liabilities: Interest bearing liabilities: Fixed rate</t>
  </si>
  <si>
    <t>Financial Liabilities: Interest bearing liabilities: Flexible rate</t>
  </si>
  <si>
    <t>ibl_fi_h</t>
  </si>
  <si>
    <t>ibl_fl_h</t>
  </si>
  <si>
    <t>Create series: Labour force</t>
  </si>
  <si>
    <t>Labour force: Wage rate</t>
  </si>
  <si>
    <t>Labour force: Unit labour cost</t>
  </si>
  <si>
    <t>Labour force: Unit labour cost: Price index: Index for the price deflator with reference to 2010 (all other price deflator indices are referenced to 2010)</t>
  </si>
  <si>
    <t>Total income</t>
  </si>
  <si>
    <t>Gross national income</t>
  </si>
  <si>
    <t>Gross income</t>
  </si>
  <si>
    <t>Create series: Inflation and Price deflators</t>
  </si>
  <si>
    <t>Create series: Investment and depreciation</t>
  </si>
  <si>
    <t>Create series: GNI, GDP and main components</t>
  </si>
  <si>
    <t>Create series: Key ratios</t>
  </si>
  <si>
    <t>Create series: Parameters</t>
  </si>
  <si>
    <t>Estimate parameters and equations</t>
  </si>
  <si>
    <t>Eviews commands: Set sample size and coefficient parameter</t>
  </si>
  <si>
    <t>Eviews Commands: Initiate the model</t>
  </si>
  <si>
    <t>Add model equations to the model</t>
  </si>
  <si>
    <t>Labour force: Wage share</t>
  </si>
  <si>
    <t>Gross National Income</t>
  </si>
  <si>
    <t>Gross operating surplus (B2)</t>
  </si>
  <si>
    <t>Dummy variable: High taxes: 2014</t>
  </si>
  <si>
    <t>Create series: Household income</t>
  </si>
  <si>
    <t>Create series: Financial stocks: FC</t>
  </si>
  <si>
    <t>Create series: Financial stocks: GOVT</t>
  </si>
  <si>
    <t>Create series: Financial stocks: HH</t>
  </si>
  <si>
    <t>Create series: Financial stocks: NFC</t>
  </si>
  <si>
    <t>Create series: Financial stocks: ROW</t>
  </si>
  <si>
    <t>fig5.options linepat</t>
  </si>
  <si>
    <t>show fig5</t>
  </si>
  <si>
    <t>fig6.options linepat</t>
  </si>
  <si>
    <t>show fig6</t>
  </si>
  <si>
    <t>graph fig5.line (ibl_fi_h_0)</t>
  </si>
  <si>
    <t>graph fig6.line (ibl_fl_h_0)</t>
  </si>
  <si>
    <t>graph fig7.line (ibl_fi_h_1)</t>
  </si>
  <si>
    <t>fig7.options linepat</t>
  </si>
  <si>
    <t>show fig7</t>
  </si>
  <si>
    <t>graph fig8.line (ibl_fl_h_1)</t>
  </si>
  <si>
    <t>fig8.options linepat</t>
  </si>
  <si>
    <t>show fig8</t>
  </si>
  <si>
    <t>Savings (+ r_g_error2)</t>
  </si>
  <si>
    <t>Savings</t>
  </si>
  <si>
    <t>'##############################</t>
  </si>
  <si>
    <t>'PARAMETERS</t>
  </si>
  <si>
    <t>'Create series: Crisis dummies</t>
  </si>
  <si>
    <t>series d_1998 = @recode(@year = 1998,1,0) 'Series definition: Dummy variable</t>
  </si>
  <si>
    <t>series d_200 = @recode(@year = 2007 or @year = 2008,1,0) 'Series definition: Dummy variable</t>
  </si>
  <si>
    <t>series d_2004 = @recode(@year = 2004,1,0) 'Series definition: Dummy variable</t>
  </si>
  <si>
    <t>series d_2006 = @recode(@year = 2006,1,0) 'Series definition: Dummy variable</t>
  </si>
  <si>
    <t>series d_2007 = @recode(@year = 2007,1,0) 'Series definition: Dummy variable</t>
  </si>
  <si>
    <t>series d_2008 = @recode(@year = 2008,1,0) 'Series definition: Dummy variable</t>
  </si>
  <si>
    <t>series d_2009 = @recode(@year = 2009,1,0) 'Series definition: Dummy variable</t>
  </si>
  <si>
    <t>series d_2010 = @recode(@year = 2010,1,0) 'Series definition: Dummy variable</t>
  </si>
  <si>
    <t>series d_2011 = @recode(@year = 2011,1,0) 'Series definition: Dummy variable</t>
  </si>
  <si>
    <t>series d_2014 = @recode(@year = 2014,1,0) 'Series definition: Dummy variable: High taxes: 2014</t>
  </si>
  <si>
    <t>series d_2015 = @recode(@year = 2015,1,0) 'Series definition: Dummy variable</t>
  </si>
  <si>
    <t>series d_2016 = @recode(@year = 2016,1,0) 'Series definition: Dummy variable</t>
  </si>
  <si>
    <t>'Create series: Lagged values (initial values - 1995)</t>
  </si>
  <si>
    <t>series Knf 'Series definition: Stock of Capital: NFC</t>
  </si>
  <si>
    <t>series KF 'Series definition: Stock of Capital: FC</t>
  </si>
  <si>
    <t>series KG 'Series definition: Stock of Capital: GOVT</t>
  </si>
  <si>
    <t>series KH 'Series definition: Stock of Capital: HH</t>
  </si>
  <si>
    <t>series kh_k = kh / pk 'Series definition: Stock of Capital: HH: Real prices</t>
  </si>
  <si>
    <t>series zz_i = @cumsum(zz1) 'Series definition: Index: House price: Imported from DST: HH: Index</t>
  </si>
  <si>
    <t>series zz_index = zz_i / @elem(zz_i, "2010")  'Series definition: Index: House price: Mark-up pricing on construction costs: HH: Index</t>
  </si>
  <si>
    <t>series tobin_q = zz_i / pk 'Series definition: Index: House price index: Tobin's Q = Ratio between the house price index and the construction cost of housing index: HH</t>
  </si>
  <si>
    <t>series deph_k = deph / pk 'Series definition: Depreciation on houses: HH: Real prices</t>
  </si>
  <si>
    <t>series KH_cg = KH - kcgh 'Series definition: Capital Gains on Stock of Housing: HH</t>
  </si>
  <si>
    <t>series kcgh_k = kcgh / pk 'Series definition: Capital Gains on Stock of Housing: HH: Real prices</t>
  </si>
  <si>
    <t>'Create series: Household income</t>
  </si>
  <si>
    <t>series pirh = d41_h_R + d42_h_R + d44_h_R  'Series definition: Property income received: HH</t>
  </si>
  <si>
    <t>series piph = d41_h_P  'Series definition: Property income paid: HH</t>
  </si>
  <si>
    <t>series yh = wh + b2h + pirh - piph + tra_h  'Series definition: Total income: Received: HH</t>
  </si>
  <si>
    <t>series ydh = yh - tax_h  'Series definition: Disposable Income: HH</t>
  </si>
  <si>
    <t>series ydhk = ydh / pc 'Series definition: Disposable Income: HH: Real prices</t>
  </si>
  <si>
    <t>'Create series: Financial stocks: HH</t>
  </si>
  <si>
    <t>series eqa_h 'Series definition: Financial Assets: Equity assets: HH</t>
  </si>
  <si>
    <t>series iba_h 'Series definition: Financial Assets: Interest bearing assets: HH</t>
  </si>
  <si>
    <t>series iba_f_h_rv = ibl_h_rv 'Series definition: Financial Assets: Interest bearing assets: HH: Revaluations</t>
  </si>
  <si>
    <t>series pena_h 'Series definition: Financial Assets: Pension assets: HH</t>
  </si>
  <si>
    <t>series ibl_h 'Series definition: Financial Liabilities: Interest bearing liabilities: HH</t>
  </si>
  <si>
    <t>series ibl_h_fi = alpha * (ibl_h) 'Series definition: Financial Liabilities: Interest bearing liabilities: Fixed rate: HH</t>
  </si>
  <si>
    <t>series ibl_f_h_rv = iba_h_rv 'Series definition: Financial Liabilities: Interest bearing liabilities: HH: Revaluations</t>
  </si>
  <si>
    <t>series ibl_h_fl = (1 - alpha) * (ibl_h) 'Series definition: Financial Liabilities: Interest bearing liabilities: Flexible rate: HH</t>
  </si>
  <si>
    <t>series iba_f_h = ibl_h 'Series definition: Financial Assets: Interest bearing assets: FC</t>
  </si>
  <si>
    <t>series fnw_h = (iba_h + eqa_h + pena_h) - (ibl_h) 'Series definition: Financial net wealth: HH</t>
  </si>
  <si>
    <t>series fnw_hk = fnw_h / pc  'Series definition: Financial net wealth: HH: Real prices</t>
  </si>
  <si>
    <t>series Nw_h = fnw_h + Kh 'Series definition: Net Wealth: HH: Total</t>
  </si>
  <si>
    <t>series nw_hk = Nw_h / pc  'Series definition: Net Wealth: HH: Real prices</t>
  </si>
  <si>
    <t>'Create series: Financial stocks: FC</t>
  </si>
  <si>
    <t>series eqa_f 'Series definition: Financial Assets: Equity assets: FC</t>
  </si>
  <si>
    <t>series iba_f 'Series definition: Financial Assets: Interest bearing assets: FC</t>
  </si>
  <si>
    <t>series iba_f_h_tr = ibl_h_tr 'Series definition: Financial Assets: Interest bearing assets: FC: Transactions</t>
  </si>
  <si>
    <t>series nib_f_rv = (iba_f_rv - ibl_f_rv) - (ibl_h_rv - iba_h_rv) 'Series definition: Net financial stock: Interest bearing: FC: Revaluations</t>
  </si>
  <si>
    <t>series eql_f 'Series definition: Financial Liabilities: Equity liabilities: FC</t>
  </si>
  <si>
    <t>series ibl_f 'Series definition: Financial Liabilities: Interest bearing liabilities: FC</t>
  </si>
  <si>
    <t>series ibl_f_h = iba_h 'Series definition: Financial Liabilities: Interest bearing liabilities: FC</t>
  </si>
  <si>
    <t>series ibl_f_h_tr = iba_h_tr 'Series definition: Financial Liabilities: Interest bearing liabilities: FC: Transactions</t>
  </si>
  <si>
    <t>series penl_f 'Series definition: Financial Liabilities: Pension liabilities: FC</t>
  </si>
  <si>
    <t>series neq_f = eqa_f - eql_f 'Series definition: Net financial stock: Equity: FC</t>
  </si>
  <si>
    <t>series neq_f_tr = eqa_f_tr - eql_f_tr 'Series definition: Net financial stock: Equity: FC: Transactions</t>
  </si>
  <si>
    <t>series neq_f_rv = eqa_f_rv - eql_f_rv 'Series definition: Net financial stock: Equity: FC: Revaluations</t>
  </si>
  <si>
    <t>series nib_f = (iba_f - ibl_f) - (iba_f_h - ibl_f_h) 'Series definition: Net financial stock: Interest bearing: FC: Total</t>
  </si>
  <si>
    <t>series nib_f_tr = (iba_f_tr - ibl_f_tr) - (iba_f_h_tr - ibl_f_h_tr) 'Series definition: Net financial stock: Interest bearing: FC: Transactions</t>
  </si>
  <si>
    <t>'Create series: Financial stocks: GOVT</t>
  </si>
  <si>
    <t>series eqa_g 'Series definition: Financial Assets: Equity assets: GOVT</t>
  </si>
  <si>
    <t>series iba_g 'Series definition: Financial Assets: Interest bearing assets: GOVT</t>
  </si>
  <si>
    <t>series ibl_g 'Series definition: Financial Liabilities: Interest bearing liabilities: GOVT</t>
  </si>
  <si>
    <t>series nib_g = iba_g - ibl_g + eqa_g  'Series definition: Net financial stock: Interest bearing: GOVT</t>
  </si>
  <si>
    <t>series nib_g_tr = iba_g_tr - ibl_g_tr + eqa_g_tr 'Series definition: Net financial stock: Interest bearing: GOVT: Transactions</t>
  </si>
  <si>
    <t>series nib_g_rv = iba_g_rv - ibl_g_rv + eqa_g_rv 'Series definition: Net financial stock: Interest bearing: GOVT: Revaluations</t>
  </si>
  <si>
    <t>'Create series: Financial stocks: ROW</t>
  </si>
  <si>
    <t>series eqa_row 'Series definition: Financial Assets: Equity assets: ROW</t>
  </si>
  <si>
    <t>series iba_row 'Series definition: Financial Assets: Interest bearing assets: ROW</t>
  </si>
  <si>
    <t>series pena_row 'Series definition: Financial Assets: Pension assets: ROW</t>
  </si>
  <si>
    <t>series eql_row 'Series definition: Financial Liabilities: Equity liabilities: ROW</t>
  </si>
  <si>
    <t>series ibl_row 'Series definition: Financial Liabilities: Interest bearing liabilities: ROW</t>
  </si>
  <si>
    <t>series penl_row 'Series definition: Financial Liabilities: Pension liabilities: ROW</t>
  </si>
  <si>
    <t>series penl_f_tr = neq_f_tr - nlf + iba_f_h_tr - ibl_f_h_tr + nib_f_tr  'Series definition: Financial Liabilities: Pension liabilities: ROW: Transactions</t>
  </si>
  <si>
    <t>series neq_row = eqa_row - eql_row 'Series definition: Net financial stock: Equity: ROW</t>
  </si>
  <si>
    <t>series neq_row_tr = eqa_row_tr - eql_row_tr 'Series definition: Net financial stock: Equity: ROW: Transactions</t>
  </si>
  <si>
    <t>series neq_row_rv = eqa_row_rv - eql_row_rv 'Series definition: Net financial stock: Equity: ROW: Revaluations</t>
  </si>
  <si>
    <t>series nib_row = iba_row - ibl_row 'Series definition: Net financial stock: Interest bearing: ROW</t>
  </si>
  <si>
    <t>series nib_row_tr = iba_row_tr - ibl_row_tr 'Series definition: Net financial stock: Interest bearing: ROW: Transactions</t>
  </si>
  <si>
    <t>series nib_row_rv = iba_row_rv - ibl_row_rv1 'Series definition: Net financial stock: Interest bearing: ROW: Revaluations</t>
  </si>
  <si>
    <t>series npen_row = pena_row - penl_row 'Series definition: Net financial stock: Pension: ROW: Total</t>
  </si>
  <si>
    <t>series npen_row_tr = pena_row_tr - penl_row_tr 'Series definition: Net financial stock: Pension: ROW: Transactions</t>
  </si>
  <si>
    <t>series npen_row_rv = pena_row_rv - penl_row_rv 'Series definition: Net financial stock: Pension: ROW: Revaluations</t>
  </si>
  <si>
    <t>'Create series: Financial stocks: NFC</t>
  </si>
  <si>
    <t>series eqa_nf 'Series definition: Financial Assets: Equity assets: NFC</t>
  </si>
  <si>
    <t>series iba_nf 'Series definition: Financial Assets: Interest bearing assets: NFC</t>
  </si>
  <si>
    <t>series eql_nf 'Series definition: Financial Liabilities: Equity liabilities: NFC</t>
  </si>
  <si>
    <t>series ibl_nf 'Series definition: Financial Liabilities: Interest bearing liabilities: NFC</t>
  </si>
  <si>
    <t>series neq_nf = eqa_nf - eql_nf + eqa_g 'Series definition: Net financial stock: Equity: NFC</t>
  </si>
  <si>
    <t>series neq_nf_tr =  - (neq_f_tr + eqa_h_tr + neq_row_tr) 'Series definition: Net financial stock: Equity: NFC: Transactions</t>
  </si>
  <si>
    <t>series neq_nf_rv = eqa_nf_rv - eql_nf_rv + eqa_g_rv 'Series definition: Net financial stock: Equity: NFC: Revaluations</t>
  </si>
  <si>
    <t>series nib_nf = iba_nf - ibl_nf - eqa_g + 2  'Series definition: Net financial stock: Interest bearing: NFC</t>
  </si>
  <si>
    <t>series nib_nf_tr = iba_nf_tr - ibl_nf_tr - eqa_g_tr 'Series definition: Net financial stock: Interest bearing: NFC: Transactions</t>
  </si>
  <si>
    <t>series nib_nf_rv = iba_nf_rv - ibl_nf_rv - eqa_g_rv 'Series definition: Net financial stock: Interest bearing: NFC: Revaluations</t>
  </si>
  <si>
    <t>'Create series: Inflation and Price deflators</t>
  </si>
  <si>
    <t>series pm 'Series definition: Price deflator: Imports</t>
  </si>
  <si>
    <t>series px 'Series definition: Price deflator: Exports</t>
  </si>
  <si>
    <t>series py 'Series definition: Price deflator: GDP</t>
  </si>
  <si>
    <t>series pc 'Series definition: Price deflator: Consumption</t>
  </si>
  <si>
    <t>series pk 'Series definition: Price deflator: Investment (excluding dwellings)</t>
  </si>
  <si>
    <t>series pg 'Series definition: Price deflator: Government consumption</t>
  </si>
  <si>
    <t>series pi = (0.78 * pk + 0.22 * ph)  'Series definition: Price deflator: Investment (weighted average of deflators for  housing(pk) and all other investment (pk)) . Proportion of dwellings in total investment is approx 0.22, and pi closely resembles the deflator for total investment reported by ameco.: NFC</t>
  </si>
  <si>
    <t>series wi = (wage - wage(-1)) / wage(-1) 'Series definition: Inflation rate: Wage inflation</t>
  </si>
  <si>
    <t>series infl = (pc - pc(-1)) / pc(-1) 'Series definition: Inflation rate: Price inflation: Rate</t>
  </si>
  <si>
    <t>'Create series: Labour force</t>
  </si>
  <si>
    <t>series wage = wh / N 'Series definition: Labour force: Wage rate: LABOUR: Unit price</t>
  </si>
  <si>
    <t>series y = GDP 'Series definition: GDP: TOTAL</t>
  </si>
  <si>
    <t>series Nu = wrow / wage 'Series definition: Labour force: Employed persons: Danish nationals: Employed abroad: LABOUR</t>
  </si>
  <si>
    <t>series Nf = Nu + N 'Series definition: Labour force: Employed persons: Danish waged: LABOUR</t>
  </si>
  <si>
    <t>series prod = gdp / Nf 'Series definition: Labour Force: Labour productivity: LABOUR</t>
  </si>
  <si>
    <t>series UN = LF - N 'Series definition: Labour force: Unemployed persons: LABOUR</t>
  </si>
  <si>
    <t>series UR = UN / LF 'Series definition: Labour force: Unemployment rate: LABOUR</t>
  </si>
  <si>
    <t>series yk = gdp / py 'Series definition: GDP: TOTAL: Real prices</t>
  </si>
  <si>
    <t>series ydk = ydh / py 'Series definition: Disposable Income: TOTAL: Real prices</t>
  </si>
  <si>
    <t>series mk = M / pm  'Series definition: Imports: ROW: Real prices</t>
  </si>
  <si>
    <t>series xk = x / px  'Series definition: Exports: ROW: Real prices</t>
  </si>
  <si>
    <t>series yf = wnf + b2  'Series definition: GDP: TOTAL: Factor costs</t>
  </si>
  <si>
    <t>series ws = wnf / yf  'Series definition: Wage share: LABOUR: Ratio</t>
  </si>
  <si>
    <t>series ul_cost = ws * yf / GDP  'Series definition: Labour force: Unit labour cost: LABOUR</t>
  </si>
  <si>
    <t>series ulc = ul_cost / @elem(ul_cost, "2010")  'Series definition: Labour force: Unit labour cost: Price index: Index for the price deflator with reference to 2010 (all other price deflator indices are referenced to 2010): LABOUR: Index</t>
  </si>
  <si>
    <t>series yk_eu = GDP_EU  'Series definition: GDP of EU: 2010 reference levels (in Euros): EU</t>
  </si>
  <si>
    <t>'Create series: Investment and depreciation</t>
  </si>
  <si>
    <t>series invnf_k = invnf / pk  'Series definition: Gross fixed capital formation: NFC: Real prices</t>
  </si>
  <si>
    <t>series invg_k = invg / pk  'Series definition: Gross fixed capital formation: GOVT: Real prices</t>
  </si>
  <si>
    <t>series invf_k = invf / pk  'Series definition: Gross fixed capital formation: FC: Real prices</t>
  </si>
  <si>
    <t>series invh_k = invh / pk 'Series definition: Gross fixed capital formation: HH: Real prices</t>
  </si>
  <si>
    <t>series ik = invnf_k + invf_k + invg_k + invh_k  'Series definition: Gross fixed capital formation: TOTAL: Real prices</t>
  </si>
  <si>
    <t>series i = invnf + invf + invg + invh  'Series definition: Gross fixed capital formation: NFC</t>
  </si>
  <si>
    <t>series Depnf_k = Depnf / pk  'Series definition: Depreciation of fixed capital: NFC: Real prices</t>
  </si>
  <si>
    <t>series Deph_k = Deph / pk  'Series definition: Depreciation of fixed capital: HH: Real prices</t>
  </si>
  <si>
    <t>series test = d(knf) 'Series definition: Test variable: Stock of Capital (Change in): NFC</t>
  </si>
  <si>
    <t>series ph_k = ph_k 'Series definition: Variable not used: House prices: HH</t>
  </si>
  <si>
    <t>series knf_k = knf / pnfc_k 'Series definition: Stock of Capital: NFC: Real prices</t>
  </si>
  <si>
    <t>series hfhf = Kh_k * ph_k 'Series definition: Test variable: Not used: HH</t>
  </si>
  <si>
    <t>series p_KCGNF = knf / knf_k 'Series definition: Capital gains: NFC: Index -  / @elem(knf / knf_k, "2010") : NFC</t>
  </si>
  <si>
    <t>'Create series: GNI, GDP and main components</t>
  </si>
  <si>
    <t>series gk = g / pg  'Series definition: Government expenditure: Real prices: GOVT: Real prices</t>
  </si>
  <si>
    <t>series chk = ch / pc  'Series definition: Consumption: HH: Real prices</t>
  </si>
  <si>
    <t>series yhk = yh / pc 'Series definition: Total income: HH: Real prices</t>
  </si>
  <si>
    <t>series s = ch + i + g + x  'Series definition: Gross national income: TOTAL: Nominal prices</t>
  </si>
  <si>
    <t>series sk = chk + ik + gk + xk  'Series definition: Gross national income: TOTAL: Real prices</t>
  </si>
  <si>
    <t>series private = sk - gk  'Series definition: Gross income: PvT: Real prices</t>
  </si>
  <si>
    <t>series yk = chk + ik + gk + xk - mk 'Series definition: GDP: TOTAL: Real prices</t>
  </si>
  <si>
    <t>series nx = x - m 'Series definition: Net Exports: ROW</t>
  </si>
  <si>
    <t>'Create series: Key ratios</t>
  </si>
  <si>
    <t>series cu = yk / knf_k 'Series definition: Capacity Utilisation (Real GNI  /  real capital stock): Ratio</t>
  </si>
  <si>
    <t>series profit = 1 - ws 'Series definition: Profit share (Residual of wage share)</t>
  </si>
  <si>
    <t>series lev =  - (neq_nf + nib_nf) / y 'Series definition: Leverage ratio: NFC: Funding liabilities to GDP: NFC: Ratio</t>
  </si>
  <si>
    <t>series lev1 =  - (neq_nf + nib_nf) 'Series definition: Leverage ratio: NFC: Funding liabilities: NFC: Ratio</t>
  </si>
  <si>
    <t>series top = (xk + mk) / yk 'Series definition: Ratio of foreign to domestic trade: NFC</t>
  </si>
  <si>
    <t>'Create series: interest-rates</t>
  </si>
  <si>
    <t>series r_eqdk' = (d42_nf_P + d42_f_P) / (eql_nf(-1) + eql_f(-1))  'Series definition: Rate of return: Equities: Denmark</t>
  </si>
  <si>
    <t>series r_eqrow' = (d42_row_P) / (eql_row(-1))  'Series definition: Rate of return: Equities: Foreign</t>
  </si>
  <si>
    <t>series r_pen' = (d44_f_P) / (penl_f(-1)) 'Series definition: Rate of return: Pensions: HH</t>
  </si>
  <si>
    <t>series r_n' = ( r_iba_f + r_ibl_f) / 2 'Series definition: Rate of return: Mean: FC</t>
  </si>
  <si>
    <t>series r_iba_f' = d41_f_r( + 1) / iba_f  'Series definition: Rate of interest: Interest bearing assets: FC</t>
  </si>
  <si>
    <t>series r_ibl_f' = d41_f_p( + 1) / ibl_f  'Series definition: Rate of interest: Interest bearing liabilities: FC</t>
  </si>
  <si>
    <t>series r_ibl_h' = d41_h_P( + 1) / ibl_h  'Series definition: Rate of Interest: Morgage lending: Hh: (Ratio of interest payments to interest bearing liabilites of households): HH</t>
  </si>
  <si>
    <t>series r_iba_h' = d41_h_R( + 1) / iba_h  'Series definition: Rate of interest: Interest bearing assets (Ratio of interest payments received to interest bearing assets): HH</t>
  </si>
  <si>
    <t>'Error-term interest</t>
  </si>
  <si>
    <t>series r_g_error2 = 0 'Series definition: Property income error (d42_g_R - r_eqdk*eqa_g(-1)): GOVT</t>
  </si>
  <si>
    <t>series error_check1 = r_h_error1 + r_nf_net_error1 + r_g_net_error1 + r_f_net_error1 + r_row_net_error1 'Series definition: Error check</t>
  </si>
  <si>
    <t>series error_check2 = r_h_error2 + r_nf_net_error2 + r_g_error2 + r_f_net_error2 + r_row_net_error2 'Series definition: Error check</t>
  </si>
  <si>
    <t>series error_check3 = r_h_error3 + r_f_error3 + r_row_net_error3 'Series definition: Error check</t>
  </si>
  <si>
    <t>'Create series: Parameters</t>
  </si>
  <si>
    <t>'Eviews commands: Set sample size and coefficient parameter</t>
  </si>
  <si>
    <t>'Estimate parameters and equations</t>
  </si>
  <si>
    <t>equation eq2.ls(cov = white) log(chk) = P(1) + P(2) * log(ydhk) + P(3) * log(nw_hk(-1)) + P(4) * log(chk(-1)) + P(5) * @trend + P(6) * d_2009 'Estimated equation: Log-linear: Consumption: Real prices</t>
  </si>
  <si>
    <t>equation eq3.ls(cov = white) Tax_h = p(7) * yh + p(8) * d_2014  'Estimated equation: Tax: HH</t>
  </si>
  <si>
    <t>equation eq4.ls(cov = white) Tax_nf = p(9) * gdp 'Estimated equation: Tax (+ p(10) * d_2009): NFC</t>
  </si>
  <si>
    <t>equation eq5.ls(cov = white) Tax_f = p(11) * (d41_f_R - d41_f_P) + p(12) * d_2007  'Estimated equation: Tax (+ p(13) * d_2006): FC</t>
  </si>
  <si>
    <t>equation eq6.ls(cov = white) Tax_row = p(14) * wrow + p(15) * pir_row 'Estimated equation: Tax: ROW</t>
  </si>
  <si>
    <t>equation eq8.ls(cov = white) log(mk) = P(20) + P(21) * log(py(-1) / pm(-1)) + P(22) * (log(chk(-1) + ik(-1) + xk(-1))) + p(23) * d_2009  'Estimated equation: Log-linear: Imports: Real prices: (+ p(23)*d_2007): ROW: Real prices</t>
  </si>
  <si>
    <t>equation eq9.ls(cov = white) log(xk) = P(24) + P(25) * log(px(-1) / pm(-1)) + P(26) * log(fee59)  'Estimated equation: Log-linear: Exports: ROW: Real prices</t>
  </si>
  <si>
    <t>equation eq10.ls(cov = white) log(invnf_k) = P(28) + P(30) * log(yk(-1)) - P(31) * log(knf_k(-1))  'Estimated equation: Log-linear: Gross fixed capital formation (+ P(32)*d_2009): NFC: Real prices</t>
  </si>
  <si>
    <t>equation eq11.ls(cov = white) log(px) = P(33) + P(34) * log(pm) + P(35) * log(ulc(-1))  'Estimated equation: Log-linear: Prices: Exports: ROW: Rate</t>
  </si>
  <si>
    <t>equation eq12.ls(cov = white) log(invh_k) = P(36) * log(invh_k(-3)) + P(37) * log(ph_k) + P(38) * log(ph_k(-1)) + P(39) * log(ydhk) + p(40) * log(ydhk(-2)) + P(41) + P(42) * @trend 'Estimated equation: Log-linear: Gross fixed capital formation: HH: Real prices</t>
  </si>
  <si>
    <t>equation eq13.ls(cov = white) log(sbeh) = P(43) + P(44) * log(un) + P(45) * log(wage) + P(46) * @trend  'Estimated equation: Log-linear: Social benefit transfers: HH</t>
  </si>
  <si>
    <t>equation eq14.ls(cov = white) log(n) = P(48) + P(49) * log(yk(-1)) + P(50) * log(lf) + P(51) * @trend 'Estimated equation: Log-linear: Population: Total: LABOUR</t>
  </si>
  <si>
    <t>equation eq15.ls(cov = white) log(sbeg) = P(52) + P(53) * log(un) + P(54) * log(wage) + P(55) * @trend  'Estimated equation: Log-linear: Social benefit transfers: GOVT</t>
  </si>
  <si>
    <t>equation eq16.ls(cov = white) wi = P(57) + P(58) * ur + P(59) * d_2011 + P(60) * @trend  'Estimated equation: Inflation rate: Wage inflation: TOTAL</t>
  </si>
  <si>
    <t>equation eq17.ls(cov = white) b2 = P(62) + P(63) * y + P(64) * @trend + P(65) * d_2009 'Estimated equation: Gross operating surplus: National: NFC</t>
  </si>
  <si>
    <t>equation eq19.ls(cov = white) pena_h = P(68) * yh + P(69) * pena_h(-1) + P(70)  'Estimated equation: Financial Assets: Pension assets: HH</t>
  </si>
  <si>
    <t>equation eq20.ls(cov = white) log(pena_h) = P(71) * log(yh) + P(72) * log(nw_h) + P(73) * @trend 'Estimated equation: Log-linear: Financial Assets: Pension assets: HH</t>
  </si>
  <si>
    <t>equation eq21.ls(cov = white) log(pena_h_tr) = P(74) + P(75) * r_pen + P(76) * log(cpenh) + P(77) * log(fa_h(-1)) 'Estimated equation: Log-linear: Financial Assets: Pension assets: HH: Transactions</t>
  </si>
  <si>
    <t>equation eq23.ls(cov = white) iba_f_tr = p(83) * ( ibl_h_tr) + p(84) * d_2015 + p(85) * d_200 + p(86) * (y - y(-1)) 'Estimated equation: Financial Assets: Interest bearing assets: FC: Transactions</t>
  </si>
  <si>
    <t>equation eq27.ls(cov = white) eqa_h_tr = p(96) * R_EQDK + p(97) * R_IBA_H(-1) + p(98) * IBL_H_TR + p(99) * D_2007 + p(100) * D_2010 'Estimated equation: Financial Assets: Equity assets: HH: Transactions</t>
  </si>
  <si>
    <t>equation eq24.ls(cov = white) log(eql_nf) = p(90) * @trend + p(92) * log(invnf) + p(93) * eql_nf_rv 'Estimated equation: Log-linear: Financial Liabilities: Equity liabilities: NFC: Log-linear</t>
  </si>
  <si>
    <t>equation eq25.ls(cov = white) eqa_nf_tr = p(91) * eql_nf_tr 'Estimated equation: Financial Assets: Equity assets: NFC: Transactions</t>
  </si>
  <si>
    <t>equation eq26.ls(cov = white) pc = p(94) * wage + p(95) * pm + pc(-1) 'Estimated equation: Price deflator: Consumption</t>
  </si>
  <si>
    <t>'Eviews Commands: Initiate the model</t>
  </si>
  <si>
    <t>'Add model equations to the model</t>
  </si>
  <si>
    <t>'GDP, wage share and Unit labour costs</t>
  </si>
  <si>
    <t>model.append yf = wnf + b2  'Model equation: GDP: TOTAL: Factor costs</t>
  </si>
  <si>
    <t>model.append ws = wnf / yf  'Model equation: Labour force: Wage share: LABOUR: Ratio</t>
  </si>
  <si>
    <t>model.append ul_cost = ws * yf / y  'Model equation: Labour force: Unit labour cost: LABOUR: Log-linear</t>
  </si>
  <si>
    <t>model.append ulc = ul_cost / @elem(ul_cost, "2010")  'Model equation: Labour force: Unit labour cost: Price index: Index for the price deflator with reference to 2010 (all other price deflator indices are referenced to 2010): LABOUR</t>
  </si>
  <si>
    <t>'NON-FINANCIAL SECTOR</t>
  </si>
  <si>
    <t>'NFC: Real side</t>
  </si>
  <si>
    <t>model.append y = ch + g + i + x - m  'Model equation: GDP: TOTAL</t>
  </si>
  <si>
    <t>model.append yk = chk + ik + gk + xk - mk 'Model equation: GDP: TOTAL: Real prices</t>
  </si>
  <si>
    <t>model.append sk = chk + ik + gk + xk 'Model equation: Gross National Income: TOTAL</t>
  </si>
  <si>
    <t>model.append gk = g / pg 'Model equation: Government expenditure: Real prices: NFC</t>
  </si>
  <si>
    <t>model.append x = xk * px 'Model equation: Exports: NFC</t>
  </si>
  <si>
    <t>model.append m = mk * pm 'Model equation: Imports: NFC</t>
  </si>
  <si>
    <t>model.append py = y / yk  'Model equation: Price deflator: GDP</t>
  </si>
  <si>
    <t>model.append s = ch + g + i + x 'Model equation: Gross National Income: TOTAL: Nominal prices</t>
  </si>
  <si>
    <t>model.append wnf = wage * Nf  'Model equation: Wages: NFC: Nominal prices</t>
  </si>
  <si>
    <t>model.append b2nf = b2 - (b2h + b2f + b2g)  'Model equation: Gross operating surplus (B2): NFC</t>
  </si>
  <si>
    <t>model.append b2 = P(62) + P(63) * y + P(64) * @trend + P(65) * d_2009 'Model equation: Estimated equation: Gross operating surplus: National: NFC</t>
  </si>
  <si>
    <t>model.append ik = invnf_k + invf_k + invg_k + invh_k 'Model equation: Gross fixed capital formation: NFC</t>
  </si>
  <si>
    <t>model.append knf_k = knf / pnfc_k  'Model equation: Stock of Capital: NFC: Real prices</t>
  </si>
  <si>
    <t>model.append knf = knf(-1) + invnf - Depnf + KCGNF  'Model equation: Stock of Capital: NFC</t>
  </si>
  <si>
    <t>model.append i = invnf + invf + invg + invh 'Model equation: Gross fixed capital formation: NFC</t>
  </si>
  <si>
    <t>model.append invnf = invnf_k * pk 'Model equation: Gross fixed capital formation: NFC</t>
  </si>
  <si>
    <t>model.append cu = yk / knf_k 'Model equation: Capacity Utilisation (Real GNI  /  real capital stock): Ratio</t>
  </si>
  <si>
    <t>model.append invnf_k = exp(log(invnf_k(-1)) - 0.414271821219 * d(log(invnf_k(-1))) + 3.23125209925 * d(log(cu(-1))) - 0.254777552329 * d_2009 + 0.0397927288877) 'Model equation: Gross fixed capital formation: NFC: Real prices</t>
  </si>
  <si>
    <t>model.append Tax_nf = p(9) * y  'Model equation: Tax (+ p(10) * d_2009): NFC</t>
  </si>
  <si>
    <t>model.append snf = y - wnf + b2nf - b2 + r_n(-1) * nib_nf(-1) + r_eqdk * neq_nf(-1) - tax_nf + tra_nf + r_nf_net_error1 + r_nf_net_error2 'Model equation: Savings: NFC</t>
  </si>
  <si>
    <t>model.append ctrnf =  - (ctrh + ctrf + ctrg + ctrrow) 'Model equation: Capital transfers: NFC</t>
  </si>
  <si>
    <t>model.append npnf =  - (nph + npf + npg + nprow) 'Model equation: Net purchases of non-financial assets (NP): NFC</t>
  </si>
  <si>
    <t>model.append nlnf = snf - invnf - npnf + ctrnf  'Model equation: Sector Balance: NFC</t>
  </si>
  <si>
    <t>'NFC: Financial side</t>
  </si>
  <si>
    <t>model.append fnlnf = nib_nf_tr + neq_nf_tr  'Model equation: Financial Net Lending (Balance): NFC</t>
  </si>
  <si>
    <t>'NFC: Change in stocks</t>
  </si>
  <si>
    <t>model.append nib_nf = nib_nf(-1) + nib_nf_tr + nib_nf_rv 'Model equation: Net financial stock: Interest bearing: NFC</t>
  </si>
  <si>
    <t>model.append nib_nf_tr = nlnf - neq_nf_tr 'Model equation: Net financial stock: Interest bearing: NFC: Transactions</t>
  </si>
  <si>
    <t>model.append neq_nf = neq_nf(-1) + neq_nf_tr + neq_nf_rv 'Model equation: Net financial stock: Equity: NFC</t>
  </si>
  <si>
    <t>model.append neq_nf_rv =  - (eqa_h_rv + neq_row_rv + neq_f_rv) 'Model equation: Net financial stock: Equity: NFC: Revaluations</t>
  </si>
  <si>
    <t>'NFC: Net wealth and net financial wealth</t>
  </si>
  <si>
    <t>model.append nw_nf = fnw_nf + Knf  'Model equation: Net Wealth: NFC: Real prices</t>
  </si>
  <si>
    <t>model.append fnw_nf = (nib_nf + neq_nf) 'Model equation: Financial net wealth: NFC</t>
  </si>
  <si>
    <t>'HOUSEHOLD</t>
  </si>
  <si>
    <t>'HH: Real side</t>
  </si>
  <si>
    <t>model.append yh = wh + b2h + r_iba_h(-1) * iba_h(-1) - r_ibl_h(-1) * ibl_h(-1) + r_eqdk * eqa_h(-1) + r_pen * pena_h(-1) - scoh + sbeh + otrh + r_h_error2 + r_h_error3 + r_h_error1 'Model equation: Total income: Received: HH</t>
  </si>
  <si>
    <t>model.append ibl_h_tr = p(79) * invh + p(80) * ibl_h(-1) + p(81) * fa_h_tr + p(82) * r_ibl_h(-1) 'Model equation: Financial Liabilities: Interest bearing liabilities: HH: Transactions</t>
  </si>
  <si>
    <t>model.append sbeh = exp( 0.59 * log(sbeh(-1)) + 0.06 * log(un) + 0.88 * log(wage(-1)) - 0.01 * @trend) 'Model equation: Social benefit transfers: HH</t>
  </si>
  <si>
    <t>model.append ydh = yh - tax_h  'Model equation: Disposable Income: HH</t>
  </si>
  <si>
    <t>model.append ydhk = ydh / pc 'Model equation: Disposable Income: HH: Real prices</t>
  </si>
  <si>
    <t>model.append tax_h = p(7) * yh + p(8) * d_2014 'Model equation: Tax: HH</t>
  </si>
  <si>
    <t>model.append chk = exp(log(chk(-1)) + 0.233173694484 * D(LOG(CHK(-1))) + 0.513151597559 * D(LOG(YDHK)) + 0.387107648882 * D(LOG(YDHK(-2))) + 0.0964585931719 * D(LOG(NW_HK(-1))) - 0.00700214328644) 'Model equation: Consumption: HH: Real prices</t>
  </si>
  <si>
    <t>model.append ch = chk * pc 'Model equation: Consumption: HH: Nominal prices</t>
  </si>
  <si>
    <t>model.append pc = exp(log(pc(-1)) + 0.462120225875 * D(LOG(PC(-1))) + 0.269934560083 * D(LOG(WAGE(-2))) + 0.10 * D(LOG(PM)) + 0.00819246251177 * D_2008 - 0.000669904612675) 'Model equation: Price deflator: Consumption</t>
  </si>
  <si>
    <t>model.append invh = invh_k * pk 'Model equation: Gross fixed capital formation: HH</t>
  </si>
  <si>
    <t>model.append invh_k = exp(log(invh_k(-1)) - 0.36280487765 * d(log(invh_k(-1))) + 2.69627020709 * d(log(ydhk)) + 3.19495217118 * d(log(ydhk(-2))) + 2.54879216558 * d(tobin_q) + 1.91648377822 * d(tobin_q(-1)) - 0.115869704654) 'Model equation: Gross fixed capital formation: HH: Real prices</t>
  </si>
  <si>
    <t>model.append tobin_q = zz_i / pk 'Model equation: Index: House price index: Tobin's Q = Ratio between the house price index and the construction cost of housing index: HH</t>
  </si>
  <si>
    <t>model.append zz1 = d(zz_i) 'Model equation: Index: House price: Imported from DST: HH: Differenced index</t>
  </si>
  <si>
    <t>model.append deph = deph_k * pk 'Model equation: Depreciation on houses: HH: Nominal prices</t>
  </si>
  <si>
    <t>model.append kh = kh(-1) * (1 + zz1) + invh - deph 'Model equation: Stock of Capital: HH</t>
  </si>
  <si>
    <t>model.append kh_k = kh / pk 'Model equation: Stock of Capital: HH: Real prices</t>
  </si>
  <si>
    <t>genr kcgh_sum = @cumsum( kcgh) 'cumulative sum of real capital gains for fhouseholds fixed capital ': 'cumulative sum of real capital gains for fhouseholds fixed capital: HH</t>
  </si>
  <si>
    <t>genr p_kcgh = kcgh_sum / @elem(kcgh_sum, "2010") 'index of real capital gains for firms capital ': 'index of real capital gains for firms capital: HH</t>
  </si>
  <si>
    <t>model.append scoh = phi1 * yh(-1) 'Model equation: Social benefit contributions: HH</t>
  </si>
  <si>
    <t>model.append tra_h = sbeh + otrh - scoh 'Model equation: Transfers: HH</t>
  </si>
  <si>
    <t>model.append sh = ydh - ch + cpenh  'Model equation: Savings: HH</t>
  </si>
  <si>
    <t>model.append nlh = sh - invh - nph + ctrh  'Model equation: Sector Balance: HH</t>
  </si>
  <si>
    <t>'HH: Financial side</t>
  </si>
  <si>
    <t>model.append fnlh = (fa_h_tr - fl_h_tr)  'Model equation: Financial Net Lending (Balance): HH</t>
  </si>
  <si>
    <t>model.append fa_h_tr = iba_h_tr + eqa_h_tr + pena_h_tr 'Model equation: Financial Assets: HH: Transactions</t>
  </si>
  <si>
    <t>model.append iba_h_tr = nlh + ibl_h_tr - eqa_h_tr - pena_h_tr 'Model equation: Financial Assets: Interest bearing assets: HH: Transactions</t>
  </si>
  <si>
    <t>model.append pena_h_tr = 0.248689563511 * pena_h_tr(-1) + 0.163031646201 * wh + 2714501.58026 * r_pen - 212033.200006 'Model equation: Financial Assets: Pension assets: HH: Transactions</t>
  </si>
  <si>
    <t>model.append fl_h_tr = ibl_h_tr 'Model equation: Financial liabilities: HH: Transactions</t>
  </si>
  <si>
    <t>model.append iba_h = iba_h(-1) + iba_h_tr + iba_h_rv 'Model equation: Financial Assets: Interest bearing assets: HH</t>
  </si>
  <si>
    <t>model.append eqa_h = eqa_h(-1) + eqa_h_tr + eqa_h_rv 'Model equation: Financial Assets: Equity assets: HH</t>
  </si>
  <si>
    <t>model.append eqa_h_tr = p(96) * R_EQDK + p(97) * R_IBA_H(-1) + p(98) * IBL_H_TR + p(99) * D_2007 + p(100) * D_2010 'Model equation: Financial Assets: Equity assets: HH: Transactions</t>
  </si>
  <si>
    <t>model.append pena_h = pena_h(-1) + pena_h_tr + pena_h_rv 'Model equation: Financial Assets: Pension assets: HH</t>
  </si>
  <si>
    <t>model.append ibl_h = ibl_h(-1) + ibl_h_tr + ibl_h_rv 'Model equation: Financial Liabilities: Interest bearing liabilities: HH</t>
  </si>
  <si>
    <t>model.append ibl_fi_h = alpha * (ibl_h) 'Model equation: Financial Liabilities: Interest bearing liabilities: Fixed rate: HH</t>
  </si>
  <si>
    <t>model.append ibl_fl_h = (1 - alpha) * (ibl_h) 'Model equation: Financial Liabilities: Interest bearing liabilities: Flexible rate: HH</t>
  </si>
  <si>
    <t>model.append fl_h = ibl_h 'Model equation: Financial liabilities: HH</t>
  </si>
  <si>
    <t>model.append fa_h = iba_h + eqa_h + pena_h 'Model equation: Financial Assets: HH</t>
  </si>
  <si>
    <t>'Housing market</t>
  </si>
  <si>
    <t>'HH: Net wealth and net financial wealth</t>
  </si>
  <si>
    <t>model.append fnw_h = (iba_h + eqa_h + pena_h) - (ibl_h)  'Model equation: Financial net wealth: HH</t>
  </si>
  <si>
    <t>model.append fnw_hk = fnw_h / pc 'Model equation: Financial net wealth: HH</t>
  </si>
  <si>
    <t>model.append nw_h = fnw_h + Kh 'Model equation: Net Wealth: HH: Total</t>
  </si>
  <si>
    <t>model.append nw_hk = nw_h / pc  'Model equation: Net Wealth: HH: Real prices</t>
  </si>
  <si>
    <t>'FINANCIAL CORPORATE SECTOR</t>
  </si>
  <si>
    <t>'THIS SECTOR IS COMPLETELY EXOGENOUS AT THE MOMENT</t>
  </si>
  <si>
    <t>'FC: Real side</t>
  </si>
  <si>
    <t>model.append sf = b2f + r_ibl_h(-1) * iba_f_h(-1) - r_iba_h(-1) * ibl_f_h(-1) + r_n(-1) * nib_f(-1) + r_eqdk * neq_f(-1) - r_pen * penl_f(-1) - tax_f + tra_f - cpenf + r_f_net_error1 + r_f_net_error2 'Model equation: Savings: FC</t>
  </si>
  <si>
    <t>model.append Kf = Kf(-1) + Invf - Depf + KCGF 'Model equation: Stock of Capital: FC</t>
  </si>
  <si>
    <t>model.append nlf = sf - invf - npf + ctrf  'Model equation: Sector Balance: FC</t>
  </si>
  <si>
    <t>'FC: Financial side</t>
  </si>
  <si>
    <t>model.append fnlf = nib_f_tr + neq_f_tr - penl_f_tr + iba_f_h_tr - ibl_f_h_tr  'Model equation: Financial Net Lending (Balance): FC</t>
  </si>
  <si>
    <t>'FC: Change in stocks</t>
  </si>
  <si>
    <t>model.append cpenf = cpenh 'Model equation: Financial Liabilities: Change in pension entitlements: FC</t>
  </si>
  <si>
    <t>model.append iba_f_h_rv = ibl_h_rv 'Model equation: Financial Assets: Interest bearing assets: FC: Revaluations</t>
  </si>
  <si>
    <t>model.append iba_f_h_tr = ibl_h_tr 'Model equation: Financial Assets: Interest bearing assets: FC: Transactions</t>
  </si>
  <si>
    <t>model.append ibl_f_h = ibl_f_h(-1) + ibl_f_h_tr + ibl_f_h_rv 'Model equation: Financial Liabilities: Interest bearing liabilities: FC</t>
  </si>
  <si>
    <t>model.append iba_f_h = iba_f_h(-1) + iba_f_h_tr + iba_f_h_rv 'Model equation: Financial Assets: Interest bearing assets: FC</t>
  </si>
  <si>
    <t>model.append ibl_f_h_rv = iba_h_rv 'Model equation: Financial Liabilities: Interest bearing liabilities: FC: Revaluations</t>
  </si>
  <si>
    <t>model.append ibl_f_h_tr = iba_h_tr  'Model equation: Financial Liabilities: Interest bearing liabilities: FC: Transactions</t>
  </si>
  <si>
    <t>model.append nib_f_tr =  - (nib_nf_tr + nib_g_tr + nib_row_tr) 'Model equation: Net financial stock: Interest bearing: FC: Transactions</t>
  </si>
  <si>
    <t>model.append nib_f = nib_f(-1) + nib_f_tr + nib_f_rv 'Model equation: Net financial stock: Interest bearing: FC</t>
  </si>
  <si>
    <t>model.append nib_f_rv =  - (nib_g_rv + nib_row_rv + nib_nf_rv) 'Model equation: Net financial stock: Interest bearing: FC: Revaluations</t>
  </si>
  <si>
    <t>model.append neq_f_tr = nlf - iba_f_h_tr + ibl_f_h_tr - nib_f_tr + penl_f_tr 'Model equation: Net financial stock: Equity: FC: Transactions</t>
  </si>
  <si>
    <t>model.append neq_f = neq_f(-1) + neq_f_tr + neq_f_rv 'Model equation: Net financial stock: Equity: FC</t>
  </si>
  <si>
    <t>model.append penl_f = penl_f(-1) + penl_f_tr + penl_f_rv 'Model equation: Financial Liabilities: Pension liabilities: FC</t>
  </si>
  <si>
    <t>model.append penl_f_rv = pena_h_rv + npen_row_rv 'Model equation: Financial Liabilities: Pension liabilities: FC: Revaluations</t>
  </si>
  <si>
    <t>model.append penl_f_tr = pena_h_tr + npen_row_tr 'Model equation: Financial Liabilities: Pension liabilities: FC: Transactions</t>
  </si>
  <si>
    <t>'FC: Net wealth and net financial wealth</t>
  </si>
  <si>
    <t>model.append fnw_F = (nib_f + neq_f + iba_f_h) - (ibl_f_h + penl_f) 'Model equation: Financial net wealth: FC</t>
  </si>
  <si>
    <t>model.append nw_f = fnw_f + Kf  'Model equation: Net Wealth: FC: Total</t>
  </si>
  <si>
    <t>'Government</t>
  </si>
  <si>
    <t>'GOVT: Real side</t>
  </si>
  <si>
    <t>model.append Tax_g = Tax_nf + Tax_f + Tax_h + Tax_row 'Model equation: Tax: GOVT</t>
  </si>
  <si>
    <t>model.append Tra_g =  - (Tra_nf + Tra_f + Tra_h + Tra_row) 'Model equation: Transfers: GOVT</t>
  </si>
  <si>
    <t>model.append sg = b2g + r_n(-1) * nib_g(-1) + tax_g + tra_g - g + r_g_net_error1  'Model equation: Savings (+ r_g_error2): GOVT</t>
  </si>
  <si>
    <t>model.append Kg = Kg(-1) + Invg - Depg + KCGg 'Model equation: Stock of Capital: GOVT</t>
  </si>
  <si>
    <t>model.append nlg = sg - invg - npg + ctrg  'Model equation: Sector Balance: GOVT</t>
  </si>
  <si>
    <t>'GOVT: Financial side</t>
  </si>
  <si>
    <t>model.append fnlg = nib_g_tr  'Model equation: Financial Net Lending (Balance): GOVT</t>
  </si>
  <si>
    <t>'GOVT: Change in stocks</t>
  </si>
  <si>
    <t>'###</t>
  </si>
  <si>
    <t>model.append nib_g = nib_g(-1) + nib_g_tr + nib_g_rv 'Model equation: Net financial stock: Interest bearing: GOVT</t>
  </si>
  <si>
    <t>model.append nib_g_tr = nlg  'Model equation: Net financial stock: Interest bearing: GOVT: Transactions</t>
  </si>
  <si>
    <t>'GOVT: Net wealth and net financial wealth</t>
  </si>
  <si>
    <t>model.append nw_g = fnw_g + Kg  'Model equation: Net Wealth: GOVT: Total</t>
  </si>
  <si>
    <t>model.append fnw_g = (nib_g) 'Model equation: Financial net wealth: GOVT</t>
  </si>
  <si>
    <t>'REST OF THE WORLD</t>
  </si>
  <si>
    <t>'ROW: Real side</t>
  </si>
  <si>
    <t>model.append private = sk - gk 'Model equation: Demand: PvT: Real prices</t>
  </si>
  <si>
    <t>model.append px = exp(log(px(-1)) + 0.0409774893982 * d(log(px(-2))) + 1.05 * d(log(pm)) + 0.269665736139 * d(log(ulc(-1))) + 0.00287674220327) 'Model equation: Price deflator: Exports</t>
  </si>
  <si>
    <t>model.append mk = exp(-12.1636484353 + 0.222912324292 * log(py(-1) / pm(-1)) + 1.76672186633 * log(private) + 0.0560742708115 * d_2009) 'Model equation: Imports: ROW: Real prices</t>
  </si>
  <si>
    <t>model.append xk = exp(P(24) + P(25) * log(px(-1) / pm(-1)) + P(26) * log(fee59))  'Model equation: Exports: ROW: Real prices</t>
  </si>
  <si>
    <t>model.append srow =  - (x - m) + r_eqdk * neq_row(-1) + r_pen * npen_row(-1) + r_n(-1) * nib_row(-1) + wrow - tax_row + tra_row + r_row_net_error1 + r_row_net_error2 + r_row_net_error3 'Model equation: Savings: ROW</t>
  </si>
  <si>
    <t>model.append nx = x - m 'Model equation: Net Exports: ROW</t>
  </si>
  <si>
    <t>model.append cab =  - nlrow  'Model equation: Current account balance: ROW</t>
  </si>
  <si>
    <t>model.append bop = cab + fab  'Model equation: Identity: Balance of payments: ROW</t>
  </si>
  <si>
    <t>model.append fab = (fnlrow)  'Model equation: Financial account balance: ROW</t>
  </si>
  <si>
    <t>model.append nlrow = (srow - nprow + ctrrow)  'Model equation: Sector Balance (investment for row = 0): ROW</t>
  </si>
  <si>
    <t>'ROW: Financial side</t>
  </si>
  <si>
    <t>model.append fnlrow = nib_row_tr + neq_row_tr + npen_row_tr  'Model equation: Financial Net Lending (Balance): ROW</t>
  </si>
  <si>
    <t>model.append nib_row = nib_row(-1) + nib_row_tr + nib_row_rv 'Model equation: Net financial stock: Interest bearing: ROW</t>
  </si>
  <si>
    <t>model.append nib_row_tr = nlrow - neq_row_tr - npen_row_tr 'Model equation: Net financial stock: Interest bearing: ROW: Transactions</t>
  </si>
  <si>
    <t>model.append neq_row = neq_row(-1) + neq_row_tr + neq_row_rv 'Model equation: Net financial stock: Equity: ROW</t>
  </si>
  <si>
    <t>model.append npen_row = npen_row(-1) + npen_row_tr + npen_row_rv 'Model equation: Net financial stock: Pension: ROW</t>
  </si>
  <si>
    <t>'ROW: Net wealth and net financial wealth</t>
  </si>
  <si>
    <t>model.append nw_row = fnw_row  'Model equation: Net Wealth (No fixed assets): ROW: Financial</t>
  </si>
  <si>
    <t>model.append fnw_row = (nib_row + neq_row + npen_row) 'Model equation: Financial net wealth: ROW</t>
  </si>
  <si>
    <t>'LABOUR MARKET</t>
  </si>
  <si>
    <t>model.append UN = LF - n 'Model equation: Labour force: Unemployed persons: LABOUR</t>
  </si>
  <si>
    <t>model.append UR = UN / LF 'Model equation: Labour force: Unemployment rate: LABOUR</t>
  </si>
  <si>
    <t>model.append Nf = Nu + n 'Model equation: Labour force: Employed persons: Danish waged: LABOUR</t>
  </si>
  <si>
    <t>model.append Nu = wrow / wage 'Model equation: Labour force: Employed persons: Danish nationals: Employed abroad: LABOUR</t>
  </si>
  <si>
    <t>model.append n = exp(P(48) + P(49) * log(yk(-1)) + P(50) * log(lf) + P(51) * @trend) 'Model equation: Labour force: Denmark for workers in production: LABOUR</t>
  </si>
  <si>
    <t>model.append Wh = wage * n 'Model equation: Wages: HH: Nominal prices</t>
  </si>
  <si>
    <t>model.append wage = wage(-1) + 0.42652589954 * D(WAGE(-1)) + 0.453061361725 * D(WAGE(-2)) - 101.475779645 * D(UR) + 88.9803626473 * D(UR(-1)) - 126.265628377 * D(UR(-2)) - 4.69192147383 * D_2011 + 0.822995896164 'Model equation: Wages: Change in: (Estimated equation): LABOUR</t>
  </si>
  <si>
    <t>'COMPLETELY SEALING THE SYSTEM</t>
  </si>
  <si>
    <t xml:space="preserve"> ': 'there are very small discrepancies in summing the errors across the sectors which show up in the net lending as well. I completely seal the system by making the sum of erros equal to zero</t>
  </si>
  <si>
    <t>model.append r_h_error1 =  - ( r_nf_net_error1 + r_g_net_error1 + r_f_net_error1 + r_row_net_error1)  'Model equation: Property income error: HH</t>
  </si>
  <si>
    <t>model.append r_h_error2 =  - ( r_nf_net_error2 + r_g_error2 + r_f_net_error2 + r_row_net_error2) 'Model equation: Property income error: HH</t>
  </si>
  <si>
    <t>model.append r_h_error3 =  - ( r_f_error3 + r_row_net_error3) 'Model equation: Property income error: HH</t>
  </si>
  <si>
    <t>'CONSISTENCY CHECKS ON TRANSACTIONS</t>
  </si>
  <si>
    <t>model.append nl_check = (nlh + nlf + nlnf + nlg + nlrow) 'Model equation: Consistency check: Net lending</t>
  </si>
  <si>
    <t>model.append check_np = nprow + nph + npf + npnf + npg 'Model equation: Consistency check</t>
  </si>
  <si>
    <t>model.append check_ctr = ctrrow + ctrh + ctrf + ctrnf + ctrg 'Model equation: Consistency check</t>
  </si>
  <si>
    <t>model.append check_tra = tra_h + tra_nf + tra_f + tra_g + tra_row 'Model equation: Consistency check</t>
  </si>
  <si>
    <t>model.append check_invest = i - invnf - invf - invg - invh 'Model equation: Consistency check</t>
  </si>
  <si>
    <t>model.append check_ibtr = iba_h_tr - ibl_f_h_tr + ibl_h_tr - iba_f_h_tr 'Model equation: Consistency check</t>
  </si>
  <si>
    <t>model.append check_eqtr = neq_nf_tr + neq_f_tr + eqa_h_tr + neq_row_tr 'Model equation: Consistency check</t>
  </si>
  <si>
    <t>model.append check_pentr = pena_h - penl_f + npen_row 'Model equation: Consistency check</t>
  </si>
  <si>
    <t>model.append check_tax =  - tax_g + tax_nf + tax_f + tax_h + tax_row 'Model equation: Consistency check</t>
  </si>
  <si>
    <t>model.append check_b2 = b2nf + b2f + b2h + b2g - b2 'Model equation: Consistency check</t>
  </si>
  <si>
    <t>model.append check_wage =  - wnf + wh + wrow 'Model equation: Consistency check</t>
  </si>
  <si>
    <t>model.append check_reval_nib = nib_nf_rv + iba_h_rv + iba_f_h_rv + nib_f_rv + nib_g_rv + nib_row_rv - ibl_h_rv - ibl_f_h_rv 'Model equation: Consistency check</t>
  </si>
  <si>
    <t>model.append check_reval_npen = pena_h_rv - penl_f_rv + npen_row_rv 'Model equation: Consistency check</t>
  </si>
  <si>
    <t>model.append check_reval_neq = neq_nf_rv + eqa_h_rv + neq_f_rv + neq_row_rv 'Model equation: Consistency check</t>
  </si>
  <si>
    <t>model.append check_nibtr = nib_nf_tr + nib_f_tr + nib_g_tr + nib_row_tr 'Model equation: Consistency check</t>
  </si>
  <si>
    <t>model.append check_nib = nib_nf + nib_f + nib_g + nib_row 'Model equation: Consistency check</t>
  </si>
  <si>
    <t>model.append check_nib_flow = r_n(-1) * nib_row(-1) + r_n(-1) * nib_g(-1) + r_n(-1) * nib_nf(-1) + r_n(-1) * nib_f(-1) 'Model equation: Consistency check</t>
  </si>
  <si>
    <t>model.append check_ib_flow = r_iba_h(-1) * iba_h(-1) - r_iba_h(-1) * ibl_f_h(-1) + r_ibl_h(-1) * ibl_h(-1) - r_ibl_h(-1) * iba_f_h(-1) 'Model equation: Consistency check</t>
  </si>
  <si>
    <t>model.append check_error1 = r_h_error1 + r_nf_net_error1 + r_g_net_error1 + r_f_net_error1 + r_row_net_error1 'Model equation: Consistency check</t>
  </si>
  <si>
    <t>model.append check_error2 = r_h_error2 + r_nf_net_error2 + r_g_error2 + r_f_net_error2 + r_row_net_error2 'Model equation: Consistency check</t>
  </si>
  <si>
    <t>model.append check_error3 = r_h_error3 + r_f_error3 + r_row_net_error3 'Model equation: Consistency check</t>
  </si>
  <si>
    <t>'SET SAMPLES AND END OF MODEL</t>
  </si>
  <si>
    <t>'Scenario 1: Increase the interest rate</t>
  </si>
  <si>
    <t>'smpl @all</t>
  </si>
  <si>
    <t>'Set simulation sample</t>
  </si>
  <si>
    <t>'Solve the model for the current sample</t>
  </si>
  <si>
    <t>'model.scenario(n) "Scenario 2"</t>
  </si>
  <si>
    <t>'smpl 2012 @last</t>
  </si>
  <si>
    <t>'Creates the chart in Figure 1</t>
  </si>
  <si>
    <t>r_r_ibl_fi_h</t>
  </si>
  <si>
    <t>r_r_ibl_fl_h</t>
  </si>
  <si>
    <t>Interest paid: Morgage lending: Fixed rate</t>
  </si>
  <si>
    <t>Interest paid: Morgage lending: Flexible rate</t>
  </si>
  <si>
    <t xml:space="preserve">d41_f_r(+1) / iba_f </t>
  </si>
  <si>
    <t xml:space="preserve">d41_f_p(+1) / ibl_f </t>
  </si>
  <si>
    <t xml:space="preserve">d41_h_R(+1) / iba_h </t>
  </si>
  <si>
    <t>Rate collected for long term mortgage loans from finans Danmark and Kim Abildgren</t>
  </si>
  <si>
    <t>Divide by zero error</t>
  </si>
  <si>
    <t>r_ibl_h_sens</t>
  </si>
  <si>
    <t>alpha</t>
  </si>
  <si>
    <t>pip_ibl_fi_h</t>
  </si>
  <si>
    <t>pip_ibl_fl_h</t>
  </si>
  <si>
    <t>Property income paid: Morgage lending: Fixed rate</t>
  </si>
  <si>
    <t>Property income paid: Morgage lending: Flexible rate</t>
  </si>
  <si>
    <t>Interest rate: Mortgage debt: Proportionally weighted interest rate</t>
  </si>
  <si>
    <t>Figure 1</t>
  </si>
  <si>
    <t>Figure 2</t>
  </si>
  <si>
    <t>Figure 3</t>
  </si>
  <si>
    <t>Figure 4</t>
  </si>
  <si>
    <t>Figure 5</t>
  </si>
  <si>
    <t>Figure 6</t>
  </si>
  <si>
    <t>Figure 7</t>
  </si>
  <si>
    <t>Figure 1.a</t>
  </si>
  <si>
    <t>Figure 2.a</t>
  </si>
  <si>
    <t>Figure 3.a</t>
  </si>
  <si>
    <t>Export data to CSV file</t>
  </si>
  <si>
    <t>fig1</t>
  </si>
  <si>
    <t xml:space="preserve">graph </t>
  </si>
  <si>
    <t>linepat</t>
  </si>
  <si>
    <t xml:space="preserve">.options </t>
  </si>
  <si>
    <t xml:space="preserve">show </t>
  </si>
  <si>
    <t>fig1a</t>
  </si>
  <si>
    <t>fig2</t>
  </si>
  <si>
    <t>fig2a</t>
  </si>
  <si>
    <t>fig3</t>
  </si>
  <si>
    <t>fig3a</t>
  </si>
  <si>
    <t xml:space="preserve">.line </t>
  </si>
  <si>
    <t>) lcolor(</t>
  </si>
  <si>
    <t>blue</t>
  </si>
  <si>
    <t>green</t>
  </si>
  <si>
    <t>red</t>
  </si>
  <si>
    <t>black</t>
  </si>
  <si>
    <t>fig4</t>
  </si>
  <si>
    <t>.setelem(</t>
  </si>
  <si>
    <t>1)</t>
  </si>
  <si>
    <t>orange</t>
  </si>
  <si>
    <t>fig5</t>
  </si>
  <si>
    <t>fig6</t>
  </si>
  <si>
    <t>fig7</t>
  </si>
  <si>
    <r>
      <rPr>
        <b/>
        <sz val="11"/>
        <color rgb="FFCEBF7F"/>
        <rFont val="Calibri (Body)"/>
      </rPr>
      <t xml:space="preserve">ibl_fi_h </t>
    </r>
    <r>
      <rPr>
        <b/>
        <sz val="11"/>
        <color theme="1"/>
        <rFont val="Calibri"/>
        <family val="2"/>
        <scheme val="minor"/>
      </rPr>
      <t xml:space="preserve">* </t>
    </r>
    <r>
      <rPr>
        <b/>
        <sz val="11"/>
        <color rgb="FF00B0F0"/>
        <rFont val="Calibri (Body)"/>
      </rPr>
      <t>r_ibl_fi_h</t>
    </r>
  </si>
  <si>
    <r>
      <t xml:space="preserve">@recode(alpha=1,0, </t>
    </r>
    <r>
      <rPr>
        <b/>
        <sz val="11"/>
        <color rgb="FF7030A0"/>
        <rFont val="Calibri (Body)"/>
      </rPr>
      <t>r_ibl_fl_h</t>
    </r>
    <r>
      <rPr>
        <b/>
        <sz val="11"/>
        <color rgb="FF00B050"/>
        <rFont val="Calibri"/>
        <family val="2"/>
        <scheme val="minor"/>
      </rPr>
      <t>/</t>
    </r>
    <r>
      <rPr>
        <b/>
        <sz val="11"/>
        <color rgb="FFFF907D"/>
        <rFont val="Calibri (Body)"/>
      </rPr>
      <t>ibl_fl_h</t>
    </r>
    <r>
      <rPr>
        <b/>
        <sz val="11"/>
        <color rgb="FF00B050"/>
        <rFont val="Calibri"/>
        <family val="2"/>
        <scheme val="minor"/>
      </rPr>
      <t>)</t>
    </r>
  </si>
  <si>
    <r>
      <rPr>
        <b/>
        <sz val="11"/>
        <color rgb="FFFF907D"/>
        <rFont val="Calibri (Body)"/>
      </rPr>
      <t>ibl_fl_h</t>
    </r>
    <r>
      <rPr>
        <b/>
        <sz val="11"/>
        <color theme="1"/>
        <rFont val="Calibri"/>
        <family val="2"/>
        <scheme val="minor"/>
      </rPr>
      <t xml:space="preserve"> * </t>
    </r>
    <r>
      <rPr>
        <b/>
        <sz val="11"/>
        <color rgb="FF7030A0"/>
        <rFont val="Calibri (Body)"/>
      </rPr>
      <t>r_ibl_fl_h</t>
    </r>
  </si>
  <si>
    <r>
      <t>(iba_f_rv - ibl_f_rv) - (</t>
    </r>
    <r>
      <rPr>
        <b/>
        <sz val="11"/>
        <color theme="5" tint="-0.499984740745262"/>
        <rFont val="Calibri (Body)"/>
      </rPr>
      <t>ibl_h_rv</t>
    </r>
    <r>
      <rPr>
        <b/>
        <sz val="11"/>
        <color theme="1"/>
        <rFont val="Calibri"/>
        <family val="2"/>
        <scheme val="minor"/>
      </rPr>
      <t xml:space="preserve"> - iba_h_rv)</t>
    </r>
  </si>
  <si>
    <r>
      <t xml:space="preserve">d41_h_P(+1) / </t>
    </r>
    <r>
      <rPr>
        <b/>
        <sz val="11"/>
        <color theme="0"/>
        <rFont val="Calibri (Body)"/>
      </rPr>
      <t xml:space="preserve">ibl_h </t>
    </r>
  </si>
  <si>
    <r>
      <rPr>
        <b/>
        <sz val="11"/>
        <color theme="0"/>
        <rFont val="Calibri (Body)"/>
      </rPr>
      <t>ibl_h(-1)</t>
    </r>
    <r>
      <rPr>
        <b/>
        <sz val="11"/>
        <color theme="1"/>
        <rFont val="Calibri"/>
        <family val="2"/>
        <scheme val="minor"/>
      </rPr>
      <t xml:space="preserve"> + </t>
    </r>
    <r>
      <rPr>
        <b/>
        <sz val="11"/>
        <color rgb="FFFF0000"/>
        <rFont val="Calibri (Body)"/>
      </rPr>
      <t>ibl_h_tr</t>
    </r>
    <r>
      <rPr>
        <b/>
        <sz val="11"/>
        <color theme="1"/>
        <rFont val="Calibri"/>
        <family val="2"/>
        <scheme val="minor"/>
      </rPr>
      <t xml:space="preserve"> + </t>
    </r>
    <r>
      <rPr>
        <b/>
        <sz val="11"/>
        <color theme="5" tint="-0.499984740745262"/>
        <rFont val="Calibri (Body)"/>
      </rPr>
      <t>ibl_h_rv</t>
    </r>
  </si>
  <si>
    <r>
      <t>iba_h_tr - ibl_f_h_tr +</t>
    </r>
    <r>
      <rPr>
        <b/>
        <sz val="11"/>
        <color rgb="FFFF0000"/>
        <rFont val="Calibri (Body)"/>
      </rPr>
      <t xml:space="preserve"> ibl_h_tr </t>
    </r>
    <r>
      <rPr>
        <b/>
        <sz val="11"/>
        <color theme="1"/>
        <rFont val="Calibri"/>
        <family val="2"/>
        <scheme val="minor"/>
      </rPr>
      <t>- iba_f_h_tr</t>
    </r>
  </si>
  <si>
    <r>
      <t xml:space="preserve">nib_nf_rv + iba_h_rv + iba_f_h_rv + nib_f_rv + nib_g_rv + nib_row_rv - </t>
    </r>
    <r>
      <rPr>
        <b/>
        <sz val="11"/>
        <color theme="5" tint="-0.499984740745262"/>
        <rFont val="Calibri (Body)"/>
      </rPr>
      <t>ibl_h_rv</t>
    </r>
    <r>
      <rPr>
        <b/>
        <sz val="11"/>
        <color theme="1"/>
        <rFont val="Calibri"/>
        <family val="2"/>
        <scheme val="minor"/>
      </rPr>
      <t xml:space="preserve"> - ibl_f_h_rv</t>
    </r>
  </si>
  <si>
    <t>pip_h</t>
  </si>
  <si>
    <t>pir_h</t>
  </si>
  <si>
    <t>y_h_k</t>
  </si>
  <si>
    <t>y_h / pc</t>
  </si>
  <si>
    <t>y_h</t>
  </si>
  <si>
    <t xml:space="preserve">y_h - tax_h </t>
  </si>
  <si>
    <t>phi1 * y_h(-1)</t>
  </si>
  <si>
    <t>y_d_h_k</t>
  </si>
  <si>
    <t>y_d_h</t>
  </si>
  <si>
    <t>y_d_h / pc</t>
  </si>
  <si>
    <t>y_d_h / py</t>
  </si>
  <si>
    <t>inv_h</t>
  </si>
  <si>
    <t>inv_h_k * ph_k</t>
  </si>
  <si>
    <t>inv_h_k</t>
  </si>
  <si>
    <t>exp(log(inv_h_k(-1)) - 0.329072721748 * d(log(inv_h_k(-1))) + 2.39914135074 * zz + 1.61625020131 * zz(-1) + 2.66853866006 * d(log(y_d_h_k)) + 2.93177620953 * d(log(y_d_h_k(-2))) - 4.12657872692)</t>
  </si>
  <si>
    <t>exp(log(inv_h_k(-1)) - 0.333139783457 * D(LOG(inv_h_K(-1))) + 2.67221425603 * D(LOG(y_d_h_k)) + 2.92565274164 * D(LOG(y_d_h_k(-2))) + 2.37210999078 * ZZ1 + 1.59792143582 * ZZ1(-1) - 0.111676356667)</t>
  </si>
  <si>
    <t>eviews command: d(log(inv_h_k)) c d(log(inv_h_k(-1))) zz zz(-1) d(log(y_d_h_k)) d(log(y_d_h_k(-2)))</t>
  </si>
  <si>
    <t xml:space="preserve">inv_h / ph_k </t>
  </si>
  <si>
    <t>inv_h / pk</t>
  </si>
  <si>
    <t>log(inv_h_k)</t>
  </si>
  <si>
    <t>inv_h_k * pk</t>
  </si>
  <si>
    <t>exp(log(inv_h_k(-1)) - 0.36280487765 * d(log(inv_h_k(-1))) + 2.69627020709 * d(log(y_d_h_k)) + 3.19495217118 * d(log(y_d_h_k(-2))) + 2.54879216558 * d(tobin_q) + 1.91648377822 * d(tobin_q(-1)) - 0.115869704654)</t>
  </si>
  <si>
    <t>inv_f_k</t>
  </si>
  <si>
    <t xml:space="preserve">inv_f / pk </t>
  </si>
  <si>
    <t>inv_nf_k</t>
  </si>
  <si>
    <t xml:space="preserve">inv_nf / pk </t>
  </si>
  <si>
    <t>log(inv_nf_k)</t>
  </si>
  <si>
    <t>inv_nf</t>
  </si>
  <si>
    <t>inv_nf_k * pk</t>
  </si>
  <si>
    <t>exp(log(inv_nf_k(-1)) - 0.414271821219 * d(log(inv_nf_k(-1))) + 3.23125209925 * d(log(cu(-1))) - 0.254777552329 * d_2009 + 0.0397927288877)</t>
  </si>
  <si>
    <t>eviews command: d(log(inv_nf_k)) c d(log(inv_nf_k(-1))) d(log(cu(-1))) d_2009</t>
  </si>
  <si>
    <t>exp(log(inv_nf_k(-1)) - 0.389028227773 * D(LOG(inv_nf_K(-1))) + 3.04135584243 * D(LOG(CU(-1))) + 1.25041146348 * D(LOG(TOP)) - 0.00461898829747)</t>
  </si>
  <si>
    <t>inv_g_k</t>
  </si>
  <si>
    <t xml:space="preserve">inv_g / pk </t>
  </si>
  <si>
    <t xml:space="preserve">inv_nf_k + inv_f_k + inv_g_k + inv_h_k </t>
  </si>
  <si>
    <t xml:space="preserve">inv_nf + inv_f + inv_g + inv_h </t>
  </si>
  <si>
    <t>inv_nf_k + inv_f_k + inv_g_k + inv_h_k</t>
  </si>
  <si>
    <t>inv_nf + inv_f + inv_g + inv_h</t>
  </si>
  <si>
    <t>i - inv_nf - inv_f - inv_g - inv_h</t>
  </si>
  <si>
    <t>dep_h_k</t>
  </si>
  <si>
    <t>dep_h / pk</t>
  </si>
  <si>
    <t xml:space="preserve">dep_h / pk </t>
  </si>
  <si>
    <t>dep_h</t>
  </si>
  <si>
    <t>dep_h_k * pk</t>
  </si>
  <si>
    <t>dep_g</t>
  </si>
  <si>
    <t>dep_nf_k</t>
  </si>
  <si>
    <t xml:space="preserve">dep_nf / pk </t>
  </si>
  <si>
    <r>
      <rPr>
        <b/>
        <sz val="11"/>
        <color rgb="FF7A0002"/>
        <rFont val="Calibri (Body)"/>
      </rPr>
      <t>alpha</t>
    </r>
    <r>
      <rPr>
        <b/>
        <sz val="11"/>
        <color theme="1"/>
        <rFont val="Calibri"/>
        <family val="2"/>
        <scheme val="minor"/>
      </rPr>
      <t xml:space="preserve"> * (</t>
    </r>
    <r>
      <rPr>
        <b/>
        <sz val="11"/>
        <color theme="0"/>
        <rFont val="Calibri (Body)"/>
      </rPr>
      <t>ibl_h</t>
    </r>
    <r>
      <rPr>
        <b/>
        <sz val="11"/>
        <color theme="1"/>
        <rFont val="Calibri"/>
        <family val="2"/>
        <scheme val="minor"/>
      </rPr>
      <t>)</t>
    </r>
  </si>
  <si>
    <r>
      <t xml:space="preserve">(1 - </t>
    </r>
    <r>
      <rPr>
        <b/>
        <sz val="11"/>
        <color rgb="FF7A0002"/>
        <rFont val="Calibri (Body)"/>
      </rPr>
      <t>alpha</t>
    </r>
    <r>
      <rPr>
        <b/>
        <sz val="11"/>
        <color theme="1"/>
        <rFont val="Calibri"/>
        <family val="2"/>
        <scheme val="minor"/>
      </rPr>
      <t>) * (</t>
    </r>
    <r>
      <rPr>
        <b/>
        <sz val="11"/>
        <color theme="0"/>
        <rFont val="Calibri (Body)"/>
      </rPr>
      <t>ibl_h</t>
    </r>
    <r>
      <rPr>
        <b/>
        <sz val="11"/>
        <color theme="1"/>
        <rFont val="Calibri"/>
        <family val="2"/>
        <scheme val="minor"/>
      </rPr>
      <t>)</t>
    </r>
  </si>
  <si>
    <r>
      <rPr>
        <b/>
        <sz val="11"/>
        <color rgb="FF7A0002"/>
        <rFont val="Calibri (Body)"/>
      </rPr>
      <t>alpha</t>
    </r>
    <r>
      <rPr>
        <b/>
        <sz val="11"/>
        <color theme="1"/>
        <rFont val="Calibri"/>
        <family val="2"/>
        <scheme val="minor"/>
      </rPr>
      <t xml:space="preserve"> * r_r_ibl_fi_h + (1 - </t>
    </r>
    <r>
      <rPr>
        <b/>
        <sz val="11"/>
        <color rgb="FF7A0002"/>
        <rFont val="Calibri (Body)"/>
      </rPr>
      <t>alpha</t>
    </r>
    <r>
      <rPr>
        <b/>
        <sz val="11"/>
        <color theme="1"/>
        <rFont val="Calibri"/>
        <family val="2"/>
        <scheme val="minor"/>
      </rPr>
      <t>) * r_r_ibl_fl_h</t>
    </r>
  </si>
  <si>
    <r>
      <rPr>
        <b/>
        <sz val="11"/>
        <color rgb="FF7A0002"/>
        <rFont val="Calibri (Body)"/>
      </rPr>
      <t xml:space="preserve">alpha </t>
    </r>
    <r>
      <rPr>
        <b/>
        <sz val="11"/>
        <color rgb="FF00B050"/>
        <rFont val="Calibri"/>
        <family val="2"/>
        <scheme val="minor"/>
      </rPr>
      <t xml:space="preserve">* r_r_ibl_fi_h + (1 - </t>
    </r>
    <r>
      <rPr>
        <b/>
        <sz val="11"/>
        <color rgb="FF7A0002"/>
        <rFont val="Calibri (Body)"/>
      </rPr>
      <t>alpha</t>
    </r>
    <r>
      <rPr>
        <b/>
        <sz val="11"/>
        <color rgb="FF00B050"/>
        <rFont val="Calibri"/>
        <family val="2"/>
        <scheme val="minor"/>
      </rPr>
      <t>) * r_r_ibl_fl_h</t>
    </r>
  </si>
  <si>
    <t>Figure 8</t>
  </si>
  <si>
    <t>fig8</t>
  </si>
  <si>
    <t>Figure 9</t>
  </si>
  <si>
    <t>fig9</t>
  </si>
  <si>
    <t>Figure 10</t>
  </si>
  <si>
    <t>fig10</t>
  </si>
  <si>
    <t>2)</t>
  </si>
  <si>
    <t>4)</t>
  </si>
  <si>
    <t>Inflation rate: Price inflation: foreign</t>
  </si>
  <si>
    <t>infl_m</t>
  </si>
  <si>
    <t>(pm - pm(-1)) / pm(-1)</t>
  </si>
  <si>
    <t>(nl_check_0) (nl_check_1) (nl_check_2)</t>
  </si>
  <si>
    <t>fig11</t>
  </si>
  <si>
    <t>Figure 11</t>
  </si>
  <si>
    <t>pip_iba_fi_h_f</t>
  </si>
  <si>
    <t>pip_iba_fl_h_f</t>
  </si>
  <si>
    <t>Interest Received: Morgage lending: Fixed rate</t>
  </si>
  <si>
    <t>Interest Received: Morgage lending: Flexible rate</t>
  </si>
  <si>
    <t>ARDL estimate</t>
  </si>
  <si>
    <t>ARDL estimate - NW_HK deflated by consumption deflator</t>
  </si>
  <si>
    <t>) lwidth(1) lpat(</t>
  </si>
  <si>
    <t>Shock must carry to assets and liabilities</t>
  </si>
  <si>
    <t>Other interest rates shocked</t>
  </si>
  <si>
    <t>Shock to flexible rates</t>
  </si>
  <si>
    <t>0.8</t>
  </si>
  <si>
    <t>Figure 1.b</t>
  </si>
  <si>
    <t>Figure 1.c</t>
  </si>
  <si>
    <t>fig1c</t>
  </si>
  <si>
    <t>fig1b</t>
  </si>
  <si>
    <t>smpl 2014 2030</t>
  </si>
  <si>
    <t>_date_</t>
  </si>
  <si>
    <t>alpha_as_1</t>
  </si>
  <si>
    <t>b2_0</t>
  </si>
  <si>
    <t>b2_1</t>
  </si>
  <si>
    <t>b2_2</t>
  </si>
  <si>
    <t>b2f</t>
  </si>
  <si>
    <t>b2nf_0</t>
  </si>
  <si>
    <t>b2nf_1</t>
  </si>
  <si>
    <t>b2nf_2</t>
  </si>
  <si>
    <t>bop_0</t>
  </si>
  <si>
    <t>bop_1</t>
  </si>
  <si>
    <t>bop_2</t>
  </si>
  <si>
    <t>cab_0</t>
  </si>
  <si>
    <t>cab_1</t>
  </si>
  <si>
    <t>cab_2</t>
  </si>
  <si>
    <t>cgkf</t>
  </si>
  <si>
    <t>cgkg</t>
  </si>
  <si>
    <t>cgkh</t>
  </si>
  <si>
    <t>cgknf</t>
  </si>
  <si>
    <t>cgsdk</t>
  </si>
  <si>
    <t>cgsrow</t>
  </si>
  <si>
    <t>ch_0</t>
  </si>
  <si>
    <t>ch_1</t>
  </si>
  <si>
    <t>ch_2</t>
  </si>
  <si>
    <t>check_b2_0</t>
  </si>
  <si>
    <t>check_b2_1</t>
  </si>
  <si>
    <t>check_b2_2</t>
  </si>
  <si>
    <t>check_ctr_0</t>
  </si>
  <si>
    <t>check_ctr_1</t>
  </si>
  <si>
    <t>check_ctr_2</t>
  </si>
  <si>
    <t>check_eqtr_0</t>
  </si>
  <si>
    <t>check_eqtr_1</t>
  </si>
  <si>
    <t>check_eqtr_2</t>
  </si>
  <si>
    <t>check_error1_0</t>
  </si>
  <si>
    <t>check_error1_1</t>
  </si>
  <si>
    <t>check_error1_2</t>
  </si>
  <si>
    <t>check_error2_0</t>
  </si>
  <si>
    <t>check_error2_1</t>
  </si>
  <si>
    <t>check_error2_2</t>
  </si>
  <si>
    <t>check_error3_0</t>
  </si>
  <si>
    <t>check_error3_1</t>
  </si>
  <si>
    <t>check_error3_2</t>
  </si>
  <si>
    <t>check_ib_flow_0</t>
  </si>
  <si>
    <t>check_ib_flow_1</t>
  </si>
  <si>
    <t>check_ib_flow_2</t>
  </si>
  <si>
    <t>check_ibtr_0</t>
  </si>
  <si>
    <t>check_ibtr_1</t>
  </si>
  <si>
    <t>check_ibtr_2</t>
  </si>
  <si>
    <t>check_invest_0</t>
  </si>
  <si>
    <t>check_invest_1</t>
  </si>
  <si>
    <t>check_invest_2</t>
  </si>
  <si>
    <t>check_nib_0</t>
  </si>
  <si>
    <t>check_nib_1</t>
  </si>
  <si>
    <t>check_nib_2</t>
  </si>
  <si>
    <t>check_nib_flow_0</t>
  </si>
  <si>
    <t>check_nib_flow_1</t>
  </si>
  <si>
    <t>check_nib_flow_2</t>
  </si>
  <si>
    <t>check_nibtr_0</t>
  </si>
  <si>
    <t>check_nibtr_1</t>
  </si>
  <si>
    <t>check_nibtr_2</t>
  </si>
  <si>
    <t>check_np_0</t>
  </si>
  <si>
    <t>check_np_1</t>
  </si>
  <si>
    <t>check_np_2</t>
  </si>
  <si>
    <t>check_pentr_0</t>
  </si>
  <si>
    <t>check_pentr_1</t>
  </si>
  <si>
    <t>check_pentr_2</t>
  </si>
  <si>
    <t>check_reval_neq_0</t>
  </si>
  <si>
    <t>check_reval_neq_1</t>
  </si>
  <si>
    <t>check_reval_neq_2</t>
  </si>
  <si>
    <t>check_reval_nib_0</t>
  </si>
  <si>
    <t>check_reval_nib_1</t>
  </si>
  <si>
    <t>check_reval_nib_2</t>
  </si>
  <si>
    <t>check_reval_npen_0</t>
  </si>
  <si>
    <t>check_reval_npen_1</t>
  </si>
  <si>
    <t>check_reval_npen_2</t>
  </si>
  <si>
    <t>check_tax_0</t>
  </si>
  <si>
    <t>check_tax_1</t>
  </si>
  <si>
    <t>check_tax_2</t>
  </si>
  <si>
    <t>check_tra_0</t>
  </si>
  <si>
    <t>check_tra_1</t>
  </si>
  <si>
    <t>check_tra_2</t>
  </si>
  <si>
    <t>check_wage_0</t>
  </si>
  <si>
    <t>check_wage_1</t>
  </si>
  <si>
    <t>check_wage_2</t>
  </si>
  <si>
    <t>chk_0</t>
  </si>
  <si>
    <t>chk_1</t>
  </si>
  <si>
    <t>chk_2</t>
  </si>
  <si>
    <t>cpenf_0</t>
  </si>
  <si>
    <t>cpenf_1</t>
  </si>
  <si>
    <t>cpenf_2</t>
  </si>
  <si>
    <t>ctrf</t>
  </si>
  <si>
    <t>ctrg</t>
  </si>
  <si>
    <t>ctrh</t>
  </si>
  <si>
    <t>ctrnf_0</t>
  </si>
  <si>
    <t>ctrnf_1</t>
  </si>
  <si>
    <t>ctrnf_2</t>
  </si>
  <si>
    <t>ctrrow</t>
  </si>
  <si>
    <t>cu_0</t>
  </si>
  <si>
    <t>cu_1</t>
  </si>
  <si>
    <t>cu_2</t>
  </si>
  <si>
    <t>d21</t>
  </si>
  <si>
    <t>d21g</t>
  </si>
  <si>
    <t>d21nf</t>
  </si>
  <si>
    <t>d21row</t>
  </si>
  <si>
    <t>d29g</t>
  </si>
  <si>
    <t>d29nf</t>
  </si>
  <si>
    <t>d31g</t>
  </si>
  <si>
    <t>d31nf</t>
  </si>
  <si>
    <t>d31row</t>
  </si>
  <si>
    <t>d39g</t>
  </si>
  <si>
    <t>d39nf</t>
  </si>
  <si>
    <t>d39row</t>
  </si>
  <si>
    <t>d41_f_p</t>
  </si>
  <si>
    <t>d41_f_r</t>
  </si>
  <si>
    <t>d41_g_p</t>
  </si>
  <si>
    <t>d41_g_r</t>
  </si>
  <si>
    <t>d41_h_p</t>
  </si>
  <si>
    <t>d41_h_r</t>
  </si>
  <si>
    <t>d41_nf_p</t>
  </si>
  <si>
    <t>d41_nf_r</t>
  </si>
  <si>
    <t>d41_row_p</t>
  </si>
  <si>
    <t>d41_row_r</t>
  </si>
  <si>
    <t>d41b_f</t>
  </si>
  <si>
    <t>d41b_g</t>
  </si>
  <si>
    <t>d42_f_p</t>
  </si>
  <si>
    <t>d42_f_r</t>
  </si>
  <si>
    <t>d42_g_r</t>
  </si>
  <si>
    <t>d42_h_r</t>
  </si>
  <si>
    <t>d42_nf_p</t>
  </si>
  <si>
    <t>d42_nf_r</t>
  </si>
  <si>
    <t>d42_row_p</t>
  </si>
  <si>
    <t>d42_row_r</t>
  </si>
  <si>
    <t>d44_f_p</t>
  </si>
  <si>
    <t>d44_h_r</t>
  </si>
  <si>
    <t>d44_row_p</t>
  </si>
  <si>
    <t>d44_row_r</t>
  </si>
  <si>
    <t>dep_f</t>
  </si>
  <si>
    <t>dep_h_0</t>
  </si>
  <si>
    <t>dep_h_1</t>
  </si>
  <si>
    <t>dep_h_2</t>
  </si>
  <si>
    <t>dep_nf</t>
  </si>
  <si>
    <t>eqa_f_rv</t>
  </si>
  <si>
    <t>eqa_f_tr</t>
  </si>
  <si>
    <t>eqa_g_rv</t>
  </si>
  <si>
    <t>eqa_h_0</t>
  </si>
  <si>
    <t>eqa_h_1</t>
  </si>
  <si>
    <t>eqa_h_2</t>
  </si>
  <si>
    <t>eqa_h_rv</t>
  </si>
  <si>
    <t>eqa_h_tr_0</t>
  </si>
  <si>
    <t>eqa_h_tr_1</t>
  </si>
  <si>
    <t>eqa_h_tr_2</t>
  </si>
  <si>
    <t>eqa_nf_rv</t>
  </si>
  <si>
    <t>eqa_row_rv</t>
  </si>
  <si>
    <t>eqa_row_tr</t>
  </si>
  <si>
    <t>eql_f_rv</t>
  </si>
  <si>
    <t>eql_f_tr</t>
  </si>
  <si>
    <t>eql_nf_rv</t>
  </si>
  <si>
    <t>eql_nf_tr</t>
  </si>
  <si>
    <t>eql_row_rv</t>
  </si>
  <si>
    <t>eql_row_tr</t>
  </si>
  <si>
    <t>fa_f</t>
  </si>
  <si>
    <t>fa_f_tr</t>
  </si>
  <si>
    <t>fa_g</t>
  </si>
  <si>
    <t>fa_h_0</t>
  </si>
  <si>
    <t>fa_h_1</t>
  </si>
  <si>
    <t>fa_h_2</t>
  </si>
  <si>
    <t>fa_h_tr_0</t>
  </si>
  <si>
    <t>fa_h_tr_1</t>
  </si>
  <si>
    <t>fa_h_tr_2</t>
  </si>
  <si>
    <t>fa_nf</t>
  </si>
  <si>
    <t>fa_nf_tr</t>
  </si>
  <si>
    <t>fa_row</t>
  </si>
  <si>
    <t>fab_0</t>
  </si>
  <si>
    <t>fab_1</t>
  </si>
  <si>
    <t>fab_2</t>
  </si>
  <si>
    <t>fee59</t>
  </si>
  <si>
    <t>fl_f</t>
  </si>
  <si>
    <t>fl_f_tr</t>
  </si>
  <si>
    <t>fl_g</t>
  </si>
  <si>
    <t>fl_h</t>
  </si>
  <si>
    <t>fl_h_tr_0</t>
  </si>
  <si>
    <t>fl_h_tr_1</t>
  </si>
  <si>
    <t>fl_h_tr_2</t>
  </si>
  <si>
    <t>fl_nf</t>
  </si>
  <si>
    <t>fl_nf_tr</t>
  </si>
  <si>
    <t>fl_row</t>
  </si>
  <si>
    <t>fnlf_0</t>
  </si>
  <si>
    <t>fnlf_1</t>
  </si>
  <si>
    <t>fnlf_2</t>
  </si>
  <si>
    <t>fnlg_0</t>
  </si>
  <si>
    <t>fnlg_1</t>
  </si>
  <si>
    <t>fnlg_2</t>
  </si>
  <si>
    <t>fnlh_0</t>
  </si>
  <si>
    <t>fnlh_1</t>
  </si>
  <si>
    <t>fnlh_2</t>
  </si>
  <si>
    <t>fnlnf_0</t>
  </si>
  <si>
    <t>fnlnf_1</t>
  </si>
  <si>
    <t>fnlnf_2</t>
  </si>
  <si>
    <t>fnlrow_0</t>
  </si>
  <si>
    <t>fnlrow_1</t>
  </si>
  <si>
    <t>fnlrow_2</t>
  </si>
  <si>
    <t>fnw_f</t>
  </si>
  <si>
    <t>fnw_f_0</t>
  </si>
  <si>
    <t>fnw_f_1</t>
  </si>
  <si>
    <t>fnw_f_2</t>
  </si>
  <si>
    <t>fnw_g_0</t>
  </si>
  <si>
    <t>fnw_g_1</t>
  </si>
  <si>
    <t>fnw_g_2</t>
  </si>
  <si>
    <t>fnw_h_0</t>
  </si>
  <si>
    <t>fnw_h_1</t>
  </si>
  <si>
    <t>fnw_h_2</t>
  </si>
  <si>
    <t>fnw_hk_0</t>
  </si>
  <si>
    <t>fnw_hk_1</t>
  </si>
  <si>
    <t>fnw_hk_2</t>
  </si>
  <si>
    <t>fnw_nf_0</t>
  </si>
  <si>
    <t>fnw_nf_1</t>
  </si>
  <si>
    <t>fnw_nf_2</t>
  </si>
  <si>
    <t>fnw_row_0</t>
  </si>
  <si>
    <t>fnw_row_1</t>
  </si>
  <si>
    <t>fnw_row_2</t>
  </si>
  <si>
    <t>g</t>
  </si>
  <si>
    <t>gdp</t>
  </si>
  <si>
    <t>gdp_eu</t>
  </si>
  <si>
    <t>gk_0</t>
  </si>
  <si>
    <t>gk_1</t>
  </si>
  <si>
    <t>gk_2</t>
  </si>
  <si>
    <t>i_0</t>
  </si>
  <si>
    <t>i_1</t>
  </si>
  <si>
    <t>i_2</t>
  </si>
  <si>
    <t>iba_f_h_0</t>
  </si>
  <si>
    <t>iba_f_h_1</t>
  </si>
  <si>
    <t>iba_f_h_2</t>
  </si>
  <si>
    <t>iba_f_h_rv_0</t>
  </si>
  <si>
    <t>iba_f_h_rv_1</t>
  </si>
  <si>
    <t>iba_f_h_rv_2</t>
  </si>
  <si>
    <t>iba_f_h_tr_0</t>
  </si>
  <si>
    <t>iba_f_h_tr_1</t>
  </si>
  <si>
    <t>iba_f_h_tr_2</t>
  </si>
  <si>
    <t>iba_f_rv</t>
  </si>
  <si>
    <t>iba_g_rv</t>
  </si>
  <si>
    <t>iba_g_tr</t>
  </si>
  <si>
    <t>iba_h_0</t>
  </si>
  <si>
    <t>iba_h_1</t>
  </si>
  <si>
    <t>iba_h_2</t>
  </si>
  <si>
    <t>iba_h_tr_0</t>
  </si>
  <si>
    <t>iba_h_tr_1</t>
  </si>
  <si>
    <t>iba_h_tr_2</t>
  </si>
  <si>
    <t>iba_nf_rv</t>
  </si>
  <si>
    <t>iba_nf_tr</t>
  </si>
  <si>
    <t>iba_row_rv</t>
  </si>
  <si>
    <t>iba_row_tr</t>
  </si>
  <si>
    <t>ibl_f_h_0</t>
  </si>
  <si>
    <t>ibl_f_h_1</t>
  </si>
  <si>
    <t>ibl_f_h_2</t>
  </si>
  <si>
    <t>ibl_f_h_rv_0</t>
  </si>
  <si>
    <t>ibl_f_h_rv_1</t>
  </si>
  <si>
    <t>ibl_f_h_rv_2</t>
  </si>
  <si>
    <t>ibl_f_h_tr_0</t>
  </si>
  <si>
    <t>ibl_f_h_tr_1</t>
  </si>
  <si>
    <t>ibl_f_h_tr_2</t>
  </si>
  <si>
    <t>ibl_f_rv</t>
  </si>
  <si>
    <t>ibl_f_tr</t>
  </si>
  <si>
    <t>ibl_fi_h_0</t>
  </si>
  <si>
    <t>ibl_fi_h_1</t>
  </si>
  <si>
    <t>ibl_fi_h_2</t>
  </si>
  <si>
    <t>ibl_fl_h_0</t>
  </si>
  <si>
    <t>ibl_fl_h_1</t>
  </si>
  <si>
    <t>ibl_fl_h_2</t>
  </si>
  <si>
    <t>ibl_g_rv</t>
  </si>
  <si>
    <t>ibl_g_tr</t>
  </si>
  <si>
    <t>ibl_h_0</t>
  </si>
  <si>
    <t>ibl_h_1</t>
  </si>
  <si>
    <t>ibl_h_2</t>
  </si>
  <si>
    <t>ibl_h_tr_0</t>
  </si>
  <si>
    <t>ibl_h_tr_1</t>
  </si>
  <si>
    <t>ibl_h_tr_2</t>
  </si>
  <si>
    <t>ibl_nf_rv</t>
  </si>
  <si>
    <t>ibl_nf_tr</t>
  </si>
  <si>
    <t>ibl_row_rv</t>
  </si>
  <si>
    <t>ibl_row_tr</t>
  </si>
  <si>
    <t>ik_0</t>
  </si>
  <si>
    <t>ik_1</t>
  </si>
  <si>
    <t>ik_2</t>
  </si>
  <si>
    <t>inv_f</t>
  </si>
  <si>
    <t>inv_g</t>
  </si>
  <si>
    <t>inv_h_0</t>
  </si>
  <si>
    <t>inv_h_1</t>
  </si>
  <si>
    <t>inv_h_2</t>
  </si>
  <si>
    <t>inv_h_k_0</t>
  </si>
  <si>
    <t>inv_h_k_1</t>
  </si>
  <si>
    <t>inv_h_k_2</t>
  </si>
  <si>
    <t>inv_nf_0</t>
  </si>
  <si>
    <t>inv_nf_1</t>
  </si>
  <si>
    <t>inv_nf_2</t>
  </si>
  <si>
    <t>inv_nf_k_0</t>
  </si>
  <si>
    <t>inv_nf_k_1</t>
  </si>
  <si>
    <t>inv_nf_k_2</t>
  </si>
  <si>
    <t>kcgf</t>
  </si>
  <si>
    <t>kcgg</t>
  </si>
  <si>
    <t>kcgh</t>
  </si>
  <si>
    <t>kcgh_sum</t>
  </si>
  <si>
    <t>kcgnf</t>
  </si>
  <si>
    <t>kf</t>
  </si>
  <si>
    <t>kf_0</t>
  </si>
  <si>
    <t>kf_1</t>
  </si>
  <si>
    <t>kf_2</t>
  </si>
  <si>
    <t>kg</t>
  </si>
  <si>
    <t>kg_0</t>
  </si>
  <si>
    <t>kg_1</t>
  </si>
  <si>
    <t>kg_2</t>
  </si>
  <si>
    <t>kh_0</t>
  </si>
  <si>
    <t>kh_1</t>
  </si>
  <si>
    <t>kh_2</t>
  </si>
  <si>
    <t>kh_cg</t>
  </si>
  <si>
    <t>kh_k_0</t>
  </si>
  <si>
    <t>kh_k_1</t>
  </si>
  <si>
    <t>kh_k_2</t>
  </si>
  <si>
    <t>knf_0</t>
  </si>
  <si>
    <t>knf_1</t>
  </si>
  <si>
    <t>knf_2</t>
  </si>
  <si>
    <t>knf_k_0</t>
  </si>
  <si>
    <t>knf_k_1</t>
  </si>
  <si>
    <t>knf_k_2</t>
  </si>
  <si>
    <t>lf</t>
  </si>
  <si>
    <t>m_0</t>
  </si>
  <si>
    <t>m_1</t>
  </si>
  <si>
    <t>m_2</t>
  </si>
  <si>
    <t>mk_0</t>
  </si>
  <si>
    <t>mk_1</t>
  </si>
  <si>
    <t>mk_2</t>
  </si>
  <si>
    <t>n_0</t>
  </si>
  <si>
    <t>n_1</t>
  </si>
  <si>
    <t>n_2</t>
  </si>
  <si>
    <t>neq_f_0</t>
  </si>
  <si>
    <t>neq_f_1</t>
  </si>
  <si>
    <t>neq_f_2</t>
  </si>
  <si>
    <t>neq_f_tr_0</t>
  </si>
  <si>
    <t>neq_f_tr_1</t>
  </si>
  <si>
    <t>neq_f_tr_2</t>
  </si>
  <si>
    <t>neq_nf_0</t>
  </si>
  <si>
    <t>neq_nf_1</t>
  </si>
  <si>
    <t>neq_nf_2</t>
  </si>
  <si>
    <t>neq_nf_rv_0</t>
  </si>
  <si>
    <t>neq_nf_rv_1</t>
  </si>
  <si>
    <t>neq_nf_rv_2</t>
  </si>
  <si>
    <t>neq_row_0</t>
  </si>
  <si>
    <t>neq_row_1</t>
  </si>
  <si>
    <t>neq_row_2</t>
  </si>
  <si>
    <t>nf</t>
  </si>
  <si>
    <t>nf_0</t>
  </si>
  <si>
    <t>nf_1</t>
  </si>
  <si>
    <t>nf_2</t>
  </si>
  <si>
    <t>nib_f_0</t>
  </si>
  <si>
    <t>nib_f_1</t>
  </si>
  <si>
    <t>nib_f_2</t>
  </si>
  <si>
    <t>nib_f_rv_0</t>
  </si>
  <si>
    <t>nib_f_rv_1</t>
  </si>
  <si>
    <t>nib_f_rv_2</t>
  </si>
  <si>
    <t>nib_f_tr_0</t>
  </si>
  <si>
    <t>nib_f_tr_1</t>
  </si>
  <si>
    <t>nib_f_tr_2</t>
  </si>
  <si>
    <t>nib_g_0</t>
  </si>
  <si>
    <t>nib_g_1</t>
  </si>
  <si>
    <t>nib_g_2</t>
  </si>
  <si>
    <t>nib_g_tr_0</t>
  </si>
  <si>
    <t>nib_g_tr_1</t>
  </si>
  <si>
    <t>nib_g_tr_2</t>
  </si>
  <si>
    <t>nib_nf_0</t>
  </si>
  <si>
    <t>nib_nf_1</t>
  </si>
  <si>
    <t>nib_nf_2</t>
  </si>
  <si>
    <t>nib_nf_tr_0</t>
  </si>
  <si>
    <t>nib_nf_tr_1</t>
  </si>
  <si>
    <t>nib_nf_tr_2</t>
  </si>
  <si>
    <t>nib_row_0</t>
  </si>
  <si>
    <t>nib_row_1</t>
  </si>
  <si>
    <t>nib_row_2</t>
  </si>
  <si>
    <t>nib_row_tr_0</t>
  </si>
  <si>
    <t>nib_row_tr_1</t>
  </si>
  <si>
    <t>nib_row_tr_2</t>
  </si>
  <si>
    <t>nl_check_0</t>
  </si>
  <si>
    <t>nl_check_1</t>
  </si>
  <si>
    <t>nl_check_2</t>
  </si>
  <si>
    <t>nlf_0</t>
  </si>
  <si>
    <t>nlf_1</t>
  </si>
  <si>
    <t>nlf_2</t>
  </si>
  <si>
    <t>nlg_0</t>
  </si>
  <si>
    <t>nlg_1</t>
  </si>
  <si>
    <t>nlg_2</t>
  </si>
  <si>
    <t>nlh_0</t>
  </si>
  <si>
    <t>nlh_1</t>
  </si>
  <si>
    <t>nlh_2</t>
  </si>
  <si>
    <t>nlnf_0</t>
  </si>
  <si>
    <t>nlnf_1</t>
  </si>
  <si>
    <t>nlnf_2</t>
  </si>
  <si>
    <t>nlrow_0</t>
  </si>
  <si>
    <t>nlrow_1</t>
  </si>
  <si>
    <t>nlrow_2</t>
  </si>
  <si>
    <t>npen_row_0</t>
  </si>
  <si>
    <t>npen_row_1</t>
  </si>
  <si>
    <t>npen_row_2</t>
  </si>
  <si>
    <t>npf</t>
  </si>
  <si>
    <t>npg</t>
  </si>
  <si>
    <t>nph</t>
  </si>
  <si>
    <t>npnf_0</t>
  </si>
  <si>
    <t>npnf_1</t>
  </si>
  <si>
    <t>npnf_2</t>
  </si>
  <si>
    <t>nprow</t>
  </si>
  <si>
    <t>nu</t>
  </si>
  <si>
    <t>nu_0</t>
  </si>
  <si>
    <t>nu_1</t>
  </si>
  <si>
    <t>nu_2</t>
  </si>
  <si>
    <t>nw_f_0</t>
  </si>
  <si>
    <t>nw_f_1</t>
  </si>
  <si>
    <t>nw_f_2</t>
  </si>
  <si>
    <t>nw_g_0</t>
  </si>
  <si>
    <t>nw_g_1</t>
  </si>
  <si>
    <t>nw_g_2</t>
  </si>
  <si>
    <t>nw_h_0</t>
  </si>
  <si>
    <t>nw_h_1</t>
  </si>
  <si>
    <t>nw_h_2</t>
  </si>
  <si>
    <t>nw_hk_0</t>
  </si>
  <si>
    <t>nw_hk_1</t>
  </si>
  <si>
    <t>nw_hk_2</t>
  </si>
  <si>
    <t>nw_nf_0</t>
  </si>
  <si>
    <t>nw_nf_1</t>
  </si>
  <si>
    <t>nw_nf_2</t>
  </si>
  <si>
    <t>nw_row_0</t>
  </si>
  <si>
    <t>nw_row_1</t>
  </si>
  <si>
    <t>nw_row_2</t>
  </si>
  <si>
    <t>nx_0</t>
  </si>
  <si>
    <t>nx_1</t>
  </si>
  <si>
    <t>nx_2</t>
  </si>
  <si>
    <t>otrf</t>
  </si>
  <si>
    <t>otrg</t>
  </si>
  <si>
    <t>otrh</t>
  </si>
  <si>
    <t>otrnf</t>
  </si>
  <si>
    <t>otrrow</t>
  </si>
  <si>
    <t>p_kcgh</t>
  </si>
  <si>
    <t>p_kcgnf</t>
  </si>
  <si>
    <t>p_neq</t>
  </si>
  <si>
    <t>p_nib</t>
  </si>
  <si>
    <t>p_pen</t>
  </si>
  <si>
    <t>pc_0</t>
  </si>
  <si>
    <t>pc_1</t>
  </si>
  <si>
    <t>pc_2</t>
  </si>
  <si>
    <t>pe</t>
  </si>
  <si>
    <t>pena_f</t>
  </si>
  <si>
    <t>pena_f_rv</t>
  </si>
  <si>
    <t>pena_f_tr</t>
  </si>
  <si>
    <t>pena_g</t>
  </si>
  <si>
    <t>pena_h_0</t>
  </si>
  <si>
    <t>pena_h_1</t>
  </si>
  <si>
    <t>pena_h_2</t>
  </si>
  <si>
    <t>pena_h_rv</t>
  </si>
  <si>
    <t>pena_h_tr_0</t>
  </si>
  <si>
    <t>pena_h_tr_1</t>
  </si>
  <si>
    <t>pena_h_tr_2</t>
  </si>
  <si>
    <t>pena_nf</t>
  </si>
  <si>
    <t>pena_row_rv</t>
  </si>
  <si>
    <t>pena_row_tr</t>
  </si>
  <si>
    <t>penl_f_0</t>
  </si>
  <si>
    <t>penl_f_1</t>
  </si>
  <si>
    <t>penl_f_2</t>
  </si>
  <si>
    <t>penl_f_rv_0</t>
  </si>
  <si>
    <t>penl_f_rv_1</t>
  </si>
  <si>
    <t>penl_f_rv_2</t>
  </si>
  <si>
    <t>penl_f_tr_0</t>
  </si>
  <si>
    <t>penl_f_tr_1</t>
  </si>
  <si>
    <t>penl_f_tr_2</t>
  </si>
  <si>
    <t>penl_row_rv</t>
  </si>
  <si>
    <t>penl_row_tr</t>
  </si>
  <si>
    <t>ph</t>
  </si>
  <si>
    <t>ph01</t>
  </si>
  <si>
    <t>pi_f</t>
  </si>
  <si>
    <t>pi_g</t>
  </si>
  <si>
    <t>pi_h</t>
  </si>
  <si>
    <t>pi_nf</t>
  </si>
  <si>
    <t>pi_row</t>
  </si>
  <si>
    <t>pip_f</t>
  </si>
  <si>
    <t>pip_g</t>
  </si>
  <si>
    <t>pip_iba_fi_h_f_0</t>
  </si>
  <si>
    <t>pip_iba_fi_h_f_1</t>
  </si>
  <si>
    <t>pip_iba_fi_h_f_2</t>
  </si>
  <si>
    <t>pip_iba_fl_h_f_0</t>
  </si>
  <si>
    <t>pip_iba_fl_h_f_1</t>
  </si>
  <si>
    <t>pip_iba_fl_h_f_2</t>
  </si>
  <si>
    <t>pip_ibl_fi_h_0</t>
  </si>
  <si>
    <t>pip_ibl_fi_h_1</t>
  </si>
  <si>
    <t>pip_ibl_fi_h_2</t>
  </si>
  <si>
    <t>pip_ibl_fl_h_0</t>
  </si>
  <si>
    <t>pip_ibl_fl_h_1</t>
  </si>
  <si>
    <t>pip_ibl_fl_h_2</t>
  </si>
  <si>
    <t>pip_nf</t>
  </si>
  <si>
    <t>pip_row</t>
  </si>
  <si>
    <t>pir_f</t>
  </si>
  <si>
    <t>pir_g</t>
  </si>
  <si>
    <t>pir_nf</t>
  </si>
  <si>
    <t>pir_row</t>
  </si>
  <si>
    <t>pnfc_k</t>
  </si>
  <si>
    <t>pop</t>
  </si>
  <si>
    <t>pp</t>
  </si>
  <si>
    <t>private_0</t>
  </si>
  <si>
    <t>private_1</t>
  </si>
  <si>
    <t>private_2</t>
  </si>
  <si>
    <t>px_0</t>
  </si>
  <si>
    <t>px_1</t>
  </si>
  <si>
    <t>px_2</t>
  </si>
  <si>
    <t>py_0</t>
  </si>
  <si>
    <t>py_1</t>
  </si>
  <si>
    <t>py_2</t>
  </si>
  <si>
    <t>r_h_error1_0</t>
  </si>
  <si>
    <t>r_h_error1_1</t>
  </si>
  <si>
    <t>r_h_error1_2</t>
  </si>
  <si>
    <t>r_h_error2_0</t>
  </si>
  <si>
    <t>r_h_error2_1</t>
  </si>
  <si>
    <t>r_h_error2_2</t>
  </si>
  <si>
    <t>r_h_error3_0</t>
  </si>
  <si>
    <t>r_h_error3_1</t>
  </si>
  <si>
    <t>r_h_error3_2</t>
  </si>
  <si>
    <t>r_ibl_h_sens_0</t>
  </si>
  <si>
    <t>r_ibl_h_sens_1</t>
  </si>
  <si>
    <t>r_ibl_h_sens_2</t>
  </si>
  <si>
    <t>r_row_net_error101</t>
  </si>
  <si>
    <t>r_row_net_error201</t>
  </si>
  <si>
    <t>r_row_net_error301</t>
  </si>
  <si>
    <t>rrdk</t>
  </si>
  <si>
    <t>rrrow</t>
  </si>
  <si>
    <t>s_0</t>
  </si>
  <si>
    <t>s_1</t>
  </si>
  <si>
    <t>s_2</t>
  </si>
  <si>
    <t>sbef</t>
  </si>
  <si>
    <t>sbeh_0</t>
  </si>
  <si>
    <t>sbeh_1</t>
  </si>
  <si>
    <t>sbeh_2</t>
  </si>
  <si>
    <t>sbenf</t>
  </si>
  <si>
    <t>sberow</t>
  </si>
  <si>
    <t>scof</t>
  </si>
  <si>
    <t>scog</t>
  </si>
  <si>
    <t>scoh_0</t>
  </si>
  <si>
    <t>scoh_1</t>
  </si>
  <si>
    <t>scoh_2</t>
  </si>
  <si>
    <t>sconf</t>
  </si>
  <si>
    <t>scorow</t>
  </si>
  <si>
    <t>sf_0</t>
  </si>
  <si>
    <t>sf_1</t>
  </si>
  <si>
    <t>sf_2</t>
  </si>
  <si>
    <t>sg_0</t>
  </si>
  <si>
    <t>sg_1</t>
  </si>
  <si>
    <t>sg_2</t>
  </si>
  <si>
    <t>sh_0</t>
  </si>
  <si>
    <t>sh_1</t>
  </si>
  <si>
    <t>sh_2</t>
  </si>
  <si>
    <t>sk_0</t>
  </si>
  <si>
    <t>sk_1</t>
  </si>
  <si>
    <t>sk_2</t>
  </si>
  <si>
    <t>snf_0</t>
  </si>
  <si>
    <t>snf_1</t>
  </si>
  <si>
    <t>snf_2</t>
  </si>
  <si>
    <t>srow_0</t>
  </si>
  <si>
    <t>srow_1</t>
  </si>
  <si>
    <t>srow_2</t>
  </si>
  <si>
    <t>tax_f</t>
  </si>
  <si>
    <t>tax_g</t>
  </si>
  <si>
    <t>tax_g_0</t>
  </si>
  <si>
    <t>tax_g_1</t>
  </si>
  <si>
    <t>tax_g_2</t>
  </si>
  <si>
    <t>tax_h_0</t>
  </si>
  <si>
    <t>tax_h_1</t>
  </si>
  <si>
    <t>tax_h_2</t>
  </si>
  <si>
    <t>tax_nf</t>
  </si>
  <si>
    <t>tax_nf_0</t>
  </si>
  <si>
    <t>tax_nf_1</t>
  </si>
  <si>
    <t>tax_nf_2</t>
  </si>
  <si>
    <t>tf</t>
  </si>
  <si>
    <t>tg</t>
  </si>
  <si>
    <t>th</t>
  </si>
  <si>
    <t>tnf</t>
  </si>
  <si>
    <t>tobin_q_0</t>
  </si>
  <si>
    <t>tobin_q_1</t>
  </si>
  <si>
    <t>tobin_q_2</t>
  </si>
  <si>
    <t>tra_f</t>
  </si>
  <si>
    <t>tra_g</t>
  </si>
  <si>
    <t>tra_g_0</t>
  </si>
  <si>
    <t>tra_g_1</t>
  </si>
  <si>
    <t>tra_g_2</t>
  </si>
  <si>
    <t>tra_h_0</t>
  </si>
  <si>
    <t>tra_h_1</t>
  </si>
  <si>
    <t>tra_h_2</t>
  </si>
  <si>
    <t>tra_nf</t>
  </si>
  <si>
    <t>tra_row</t>
  </si>
  <si>
    <t>trow</t>
  </si>
  <si>
    <t>ul_cost_0</t>
  </si>
  <si>
    <t>ul_cost_1</t>
  </si>
  <si>
    <t>ul_cost_2</t>
  </si>
  <si>
    <t>ulc_0</t>
  </si>
  <si>
    <t>ulc_1</t>
  </si>
  <si>
    <t>ulc_2</t>
  </si>
  <si>
    <t>un</t>
  </si>
  <si>
    <t>un_0</t>
  </si>
  <si>
    <t>un_1</t>
  </si>
  <si>
    <t>un_2</t>
  </si>
  <si>
    <t>ur</t>
  </si>
  <si>
    <t>ur_0</t>
  </si>
  <si>
    <t>ur_1</t>
  </si>
  <si>
    <t>ur_2</t>
  </si>
  <si>
    <t>wage_0</t>
  </si>
  <si>
    <t>wage_1</t>
  </si>
  <si>
    <t>wage_2</t>
  </si>
  <si>
    <t>wh</t>
  </si>
  <si>
    <t>wh_0</t>
  </si>
  <si>
    <t>wh_1</t>
  </si>
  <si>
    <t>wh_2</t>
  </si>
  <si>
    <t>wnf_0</t>
  </si>
  <si>
    <t>wnf_1</t>
  </si>
  <si>
    <t>wnf_2</t>
  </si>
  <si>
    <t>wrow</t>
  </si>
  <si>
    <t>ws_0</t>
  </si>
  <si>
    <t>ws_1</t>
  </si>
  <si>
    <t>ws_2</t>
  </si>
  <si>
    <t>x_0</t>
  </si>
  <si>
    <t>x_1</t>
  </si>
  <si>
    <t>x_2</t>
  </si>
  <si>
    <t>xk_0</t>
  </si>
  <si>
    <t>xk_1</t>
  </si>
  <si>
    <t>xk_2</t>
  </si>
  <si>
    <t>xr</t>
  </si>
  <si>
    <t>y_0</t>
  </si>
  <si>
    <t>y_1</t>
  </si>
  <si>
    <t>y_2</t>
  </si>
  <si>
    <t>y_d_f</t>
  </si>
  <si>
    <t>y_d_g</t>
  </si>
  <si>
    <t>y_d_h_0</t>
  </si>
  <si>
    <t>y_d_h_1</t>
  </si>
  <si>
    <t>y_d_h_2</t>
  </si>
  <si>
    <t>y_d_h_k_0</t>
  </si>
  <si>
    <t>y_d_h_k_1</t>
  </si>
  <si>
    <t>y_d_h_k_2</t>
  </si>
  <si>
    <t>y_d_nf</t>
  </si>
  <si>
    <t>y_h_0</t>
  </si>
  <si>
    <t>y_h_1</t>
  </si>
  <si>
    <t>y_h_2</t>
  </si>
  <si>
    <t>year</t>
  </si>
  <si>
    <t>yf_0</t>
  </si>
  <si>
    <t>yf_1</t>
  </si>
  <si>
    <t>yf_2</t>
  </si>
  <si>
    <t>yk_0</t>
  </si>
  <si>
    <t>yk_1</t>
  </si>
  <si>
    <t>yk_2</t>
  </si>
  <si>
    <t>zz1_0</t>
  </si>
  <si>
    <t>zz1_1</t>
  </si>
  <si>
    <t>zz1_2</t>
  </si>
  <si>
    <t>Description</t>
  </si>
  <si>
    <t>Date</t>
  </si>
  <si>
    <t>Scenario</t>
  </si>
  <si>
    <t>Exogenous</t>
  </si>
  <si>
    <t>alpha_as</t>
  </si>
  <si>
    <t>Scenario 1</t>
  </si>
  <si>
    <t>Baseline</t>
  </si>
  <si>
    <t>Scenario 2</t>
  </si>
  <si>
    <t>Capital gains: Real Prices</t>
  </si>
  <si>
    <t>DK</t>
  </si>
  <si>
    <t>Capital gains: Nominal Prices</t>
  </si>
  <si>
    <t>Consistency check: Gross operating surplus</t>
  </si>
  <si>
    <t>G</t>
  </si>
  <si>
    <t>Interest: Paid</t>
  </si>
  <si>
    <t>Distributed income of corporations: Paid</t>
  </si>
  <si>
    <t>Distributed income of corporations: Received</t>
  </si>
  <si>
    <t>Interest: Received</t>
  </si>
  <si>
    <t>Taxes on products</t>
  </si>
  <si>
    <t>Other taxes on production</t>
  </si>
  <si>
    <t>Subsidies D31</t>
  </si>
  <si>
    <t>Subsidies D39</t>
  </si>
  <si>
    <t>Other investment income: Paid</t>
  </si>
  <si>
    <t>Other investment income: Received</t>
  </si>
  <si>
    <t>Dummy variable: 1998</t>
  </si>
  <si>
    <t>Dummy variable: _200</t>
  </si>
  <si>
    <t>Dummy variable: 2004</t>
  </si>
  <si>
    <t>Dummy variable: 2006</t>
  </si>
  <si>
    <t>Dummy variable: 2007</t>
  </si>
  <si>
    <t>Dummy variable: 2008</t>
  </si>
  <si>
    <t>Dummy variable: 2009</t>
  </si>
  <si>
    <t>Dummy variable: 2010</t>
  </si>
  <si>
    <t>Dummy variable: 2011</t>
  </si>
  <si>
    <t>Dummy variable: 2015</t>
  </si>
  <si>
    <t>Dummy variable: 2016</t>
  </si>
  <si>
    <t>Government expenditure: Nominal prices</t>
  </si>
  <si>
    <t>Gross domestic product</t>
  </si>
  <si>
    <t>Gross domestic product: EU</t>
  </si>
  <si>
    <t>Capital Gains</t>
  </si>
  <si>
    <t>Inflation rate: Price inflation: Foreign</t>
  </si>
  <si>
    <t>Other current transfers</t>
  </si>
  <si>
    <t>Price index: Net Equity</t>
  </si>
  <si>
    <t>Price index: Net interest bearing assets</t>
  </si>
  <si>
    <t>Price index: Pensions</t>
  </si>
  <si>
    <t>Price index: Houses</t>
  </si>
  <si>
    <t>Price deflator: Houses</t>
  </si>
  <si>
    <t>Price deflator: Investment (weighted average of deflators for housing(pk) and all other investment (pk)) . Proportion of dwellings in total investment is approx 0.22, and pi closely resembles the deflator for total investment reported by ameco.</t>
  </si>
  <si>
    <t>Price deflator: Investment</t>
  </si>
  <si>
    <t>Price deflator: Unknown</t>
  </si>
  <si>
    <t>Unknown</t>
  </si>
  <si>
    <t>Population</t>
  </si>
  <si>
    <t>Gross national savings</t>
  </si>
  <si>
    <t>Exchange rate</t>
  </si>
  <si>
    <t>Foreign</t>
  </si>
  <si>
    <t>Consistency check: Error 1</t>
  </si>
  <si>
    <t>Consistency check: Error 2</t>
  </si>
  <si>
    <t>Consistency check: Error 3</t>
  </si>
  <si>
    <t>Consistency check: Interest bearing flows</t>
  </si>
  <si>
    <t>Consistency check: Interest bearing transactions</t>
  </si>
  <si>
    <t>Consistency check: Capital transactions</t>
  </si>
  <si>
    <t>Consistency check: Equity Transactions</t>
  </si>
  <si>
    <t>Consistency check: Investment</t>
  </si>
  <si>
    <t>Consistency check: Net interest bearing</t>
  </si>
  <si>
    <t>Consistency check: Net interest bearing: Flows</t>
  </si>
  <si>
    <t>Consistency check: Net interest bearing: Transactions</t>
  </si>
  <si>
    <t>Consistency check: Net purchases of non-financial assets (NP)</t>
  </si>
  <si>
    <t>Consistency check: Pension transactions</t>
  </si>
  <si>
    <t>Consistency check: Net equity: Revaluations</t>
  </si>
  <si>
    <t>Consistency check: Net pensions: Revaluations</t>
  </si>
  <si>
    <t>Consistency check: Net interest bearing: Revaluations</t>
  </si>
  <si>
    <t>Consistency check: Tax</t>
  </si>
  <si>
    <t>Consistency check: Transfers</t>
  </si>
  <si>
    <t>Consistency check: Wages</t>
  </si>
  <si>
    <t>Equity to liabilities ratio</t>
  </si>
  <si>
    <t>Equity to assets ratio</t>
  </si>
  <si>
    <t>Ratio of fixed interest mortgage debt</t>
  </si>
  <si>
    <t>Ratio of fixed interest mortgage debt: Fixed at 1</t>
  </si>
  <si>
    <t>Real Prices</t>
  </si>
  <si>
    <t>Interest rate: Weighted interest on mortgage loans</t>
  </si>
  <si>
    <t>NA</t>
  </si>
  <si>
    <t>variable_name</t>
  </si>
  <si>
    <t>Price_type</t>
  </si>
  <si>
    <t>Transaction_type</t>
  </si>
  <si>
    <t>c</t>
  </si>
  <si>
    <t>cpen</t>
  </si>
  <si>
    <t>ctr</t>
  </si>
  <si>
    <t>d29</t>
  </si>
  <si>
    <t>d31</t>
  </si>
  <si>
    <t>y_d</t>
  </si>
  <si>
    <t>Variable_combined</t>
  </si>
  <si>
    <t>Flow</t>
  </si>
  <si>
    <t>Stock</t>
  </si>
  <si>
    <t>Deflator</t>
  </si>
  <si>
    <t>Danish exports to trading partners: Weighted average total exports (imports by foreign trading partners)</t>
  </si>
  <si>
    <t>kcg_h_k</t>
  </si>
  <si>
    <t>kcg_h / pk</t>
  </si>
  <si>
    <t>exp(log(inv_h_k(-1)) - 0.268270922701 * d(log(inv_h_k(-1))) + 2.36269074136 * d(log(y_d_h_k)) + 2.56003647823 * d(log(y_d_h_k(-2))) + 1.07514977424e - 06 * kcg_h + 6.4234388429e - 07 * kcg_h(-1) - 0.0889747724964)</t>
  </si>
  <si>
    <t>b2_h</t>
  </si>
  <si>
    <t>b2_g</t>
  </si>
  <si>
    <t xml:space="preserve">b2 - (b2_h + b2_f + b2_g) </t>
  </si>
  <si>
    <t>b2_nf + b2_f + b2_h + b2_g - b2</t>
  </si>
  <si>
    <t>b2_nf</t>
  </si>
  <si>
    <t xml:space="preserve">w_nf + b2 </t>
  </si>
  <si>
    <t>w_nf</t>
  </si>
  <si>
    <t>w_h</t>
  </si>
  <si>
    <t>w_h / N</t>
  </si>
  <si>
    <t>0.248689563511 * pena_h_tr(-1) + 0.163031646201 * w_h + 2714501.58026 * r_pen - 212033.200006</t>
  </si>
  <si>
    <t>w_row / wage</t>
  </si>
  <si>
    <t xml:space="preserve"> - w_nf + w_h + w_row</t>
  </si>
  <si>
    <t>sco_h</t>
  </si>
  <si>
    <t>sco_h / y_h</t>
  </si>
  <si>
    <t>pena_h_tr / sco_h</t>
  </si>
  <si>
    <t>exp( 0.59 * log(sbe_h(-1)) + 0.06 * log(un) + 0.88 * log(wage(-1)) - 0.01 * @trend)</t>
  </si>
  <si>
    <t>log(sbe_h)</t>
  </si>
  <si>
    <t>sbe_h</t>
  </si>
  <si>
    <t>sbe_g</t>
  </si>
  <si>
    <t>log(sbe_g)</t>
  </si>
  <si>
    <t>sbe_h + otr_h - sco_h</t>
  </si>
  <si>
    <t>cpen_f</t>
  </si>
  <si>
    <t>exp(4.66344599453 + 1.12141270492 * LOG(R_PEN) + 0.88730632867 * LOG(cpen_h) - 0.000000611626943812 * D( LOG(FA_H(-1))) )</t>
  </si>
  <si>
    <t>exp(-0.372398982121 * log(pena_h_tr(-2)) + 0.664464607179 * log(w_h) + 1.63004423686 * log(r_pen) + 0.799504294612 * log(cpen_h) + 0.510843635559 * log(cpen_h(-2)) - 3.38040096983 - 0.190587645859 * d_2008)</t>
  </si>
  <si>
    <t>cpen_h</t>
  </si>
  <si>
    <t>np_nf</t>
  </si>
  <si>
    <t xml:space="preserve"> - (np_h + np_f + np_g + np_row)</t>
  </si>
  <si>
    <t>np_row + np_h + np_f + np_nf + np_g</t>
  </si>
  <si>
    <t>nl_h + ibl_h_tr - eqa_h_tr - pena_h_tr</t>
  </si>
  <si>
    <t>nl_h</t>
  </si>
  <si>
    <t>fnl_h</t>
  </si>
  <si>
    <t>nl_f</t>
  </si>
  <si>
    <t>fnl_f</t>
  </si>
  <si>
    <t xml:space="preserve">neq_f_tr - nl_f + iba_f_h_tr - ibl_f_h_tr + nib_f_tr </t>
  </si>
  <si>
    <t>nl_f - iba_f_h_tr + ibl_f_h_tr - nib_f_tr + penl_f_tr</t>
  </si>
  <si>
    <t>nl_nf</t>
  </si>
  <si>
    <t>fnl_nf</t>
  </si>
  <si>
    <t>nl_nf - neq_nf_tr</t>
  </si>
  <si>
    <t>fnl_g</t>
  </si>
  <si>
    <t xml:space="preserve">nl_g </t>
  </si>
  <si>
    <t>nl_g</t>
  </si>
  <si>
    <t>ctr_nf</t>
  </si>
  <si>
    <t xml:space="preserve"> - (ctr_h + ctr_f + ctr_g + ctr_row)</t>
  </si>
  <si>
    <t>ctr_row + ctr_h + ctr_f + ctr_nf + ctr_g</t>
  </si>
  <si>
    <t xml:space="preserve">s_h - inv_h - np_h + ctr_h </t>
  </si>
  <si>
    <t>s_h</t>
  </si>
  <si>
    <t>s_f</t>
  </si>
  <si>
    <t xml:space="preserve">s_f - inv_f - np_f + ctr_f </t>
  </si>
  <si>
    <t>s_nf</t>
  </si>
  <si>
    <t xml:space="preserve">s_nf - inv_nf - np_nf + ctr_nf </t>
  </si>
  <si>
    <t xml:space="preserve">s_g - inv_g - np_g + ctr_g </t>
  </si>
  <si>
    <t>s_g</t>
  </si>
  <si>
    <t>s_row</t>
  </si>
  <si>
    <t xml:space="preserve">(s_row - np_row + ctr_row) </t>
  </si>
  <si>
    <t>k_h / pk</t>
  </si>
  <si>
    <t>k_h / (k_h_K)</t>
  </si>
  <si>
    <t>k_h - kcg_h</t>
  </si>
  <si>
    <t>fnw_h + k_h</t>
  </si>
  <si>
    <t>k_h_k * ph_k</t>
  </si>
  <si>
    <t>k_h(-1) * (1 + zz1) + inv_h - dep_h</t>
  </si>
  <si>
    <t>k_h_k(-1) + inv_h_k - dep_h_k + kcg_h_k</t>
  </si>
  <si>
    <t>k_h_k * pk</t>
  </si>
  <si>
    <t>k_h(-1) + inv_h - dep_h</t>
  </si>
  <si>
    <t>k_h_cg / pk</t>
  </si>
  <si>
    <t>zz * k_h_k * pk</t>
  </si>
  <si>
    <t>k_h</t>
  </si>
  <si>
    <t>k_h_k</t>
  </si>
  <si>
    <t>k_h_cg</t>
  </si>
  <si>
    <t>k_f</t>
  </si>
  <si>
    <t>k_f(-1) + inv_f - dep_f + kcg_f</t>
  </si>
  <si>
    <t xml:space="preserve">fnw_f + k_f </t>
  </si>
  <si>
    <t>k_nf_k</t>
  </si>
  <si>
    <t>k_nf</t>
  </si>
  <si>
    <t>d(k_nf)</t>
  </si>
  <si>
    <t xml:space="preserve">k_nf - kcg_nf_SUM </t>
  </si>
  <si>
    <t>k_nf / pnfc_k</t>
  </si>
  <si>
    <t>k_nf / k_nf_k</t>
  </si>
  <si>
    <t xml:space="preserve">k_nf / pnfc_k </t>
  </si>
  <si>
    <t xml:space="preserve">k_nf(-1) + inv_nf - dep_nf + kcg_nf </t>
  </si>
  <si>
    <t xml:space="preserve">fnw_nf + k_nf </t>
  </si>
  <si>
    <t>k_g</t>
  </si>
  <si>
    <t>k_g(-1) + inv_g - dep_g + kcg_g</t>
  </si>
  <si>
    <t xml:space="preserve">fnw_g + k_g </t>
  </si>
  <si>
    <t>eqa_r_h</t>
  </si>
  <si>
    <t xml:space="preserve">d42_h_R - r_eq_dk * eqa_h(-1) </t>
  </si>
  <si>
    <t xml:space="preserve">d42_nf_R - d42_nf_P - r_eq_dk * neq_nf(-1) + d42_g_R </t>
  </si>
  <si>
    <t xml:space="preserve">(d42_f_R - d42_f_P) - r_eq_dk * neq_f(-1) </t>
  </si>
  <si>
    <t xml:space="preserve">(d42_row_R - d42_row_P) - r_eq_dk * neq_row(-1) </t>
  </si>
  <si>
    <t>c(1) * eqa_h_tr(-1) + c(2) * r_eq_dk + c(3) * r_eq_dk(-1) + c(4) * r_eq_dk(-2) + c(6) * r_iba_h(-1) + c(7) * r_iba_h(-2) + c(8) * r_iba_h(-3) + c(9) + c(10) * d_2016</t>
  </si>
  <si>
    <t xml:space="preserve">w_h + b2_h + r_iba_h(-1) * iba_h(-1) + r_eq_dk * eqa_h(-1) + r_pen * pena_h(-1) - sco_h + sbe_h + otr_h + r_h_error2 + r_h_error3 + r_h_error1 - pip_ibl_fi_h(-1)  - pip_ibl_fl_h(-1) </t>
  </si>
  <si>
    <t>w_h + b2_h + r_iba_h(-1)*iba_h(-1) + r_eq_dk*eqa_h(-1) + r_pen*pena_h(-1) - sco_h + sbe_h + otr_h + r_h_error2 + r_h_error3 + r_h_error1 - r_ibl_h(-1)*ibl_h(-1)</t>
  </si>
  <si>
    <t>427062.810696 * r_eq_dk - 581223.16801 * R_IBA_H(-1) + 0.235711420148 * IBL_H_TR - 59072.6981175 * D_2007 - 64431.2275666 * D_2010</t>
  </si>
  <si>
    <t>c(11) * r_eq_dk + c(12) * d_1998 + c(13) * d_2004</t>
  </si>
  <si>
    <t>r_ibl_f(-1) * iba_row(-1) + r_eq_dk * eqa_row(-1) + r_pen * pena_row(-1)</t>
  </si>
  <si>
    <t>r_iba_f(-1) * ibl_row(-1) + r_eq_dk * eql_row(-1) + r_pen * penl_row(-1)</t>
  </si>
  <si>
    <t>r_eq_dk</t>
  </si>
  <si>
    <t>r_eq_row</t>
  </si>
  <si>
    <t>nl_row</t>
  </si>
  <si>
    <t>fnl_row</t>
  </si>
  <si>
    <t xml:space="preserve"> - nl_row </t>
  </si>
  <si>
    <t xml:space="preserve">(fnl_row) </t>
  </si>
  <si>
    <t>nl_row - neq_row_tr - npen_row_tr</t>
  </si>
  <si>
    <t>(nl_h + nl_f + nl_nf + nl_g + nl_row)</t>
  </si>
  <si>
    <t>(nl_h_0 / y_0) (nl_nf_0 / y_0) (nl_f_0 / y_0) (nl_row_0 / y_0) (nl_g_0 / y_0)</t>
  </si>
  <si>
    <t>fnw_h_k</t>
  </si>
  <si>
    <t>nw_h_k</t>
  </si>
  <si>
    <t>c_h_k * pc</t>
  </si>
  <si>
    <t>c_h_k</t>
  </si>
  <si>
    <t>log(c_h_k)</t>
  </si>
  <si>
    <t>estimation command: d(log(c_h_k)) c d(log(c_h_k(-1))) d(log(y_d_h_k)) d(log(y_d_h_k(-2))) d(log(nw_h_k(-1)))</t>
  </si>
  <si>
    <t>exp(log(c_h_k(-1)) + 0.233173694484 * D(LOG(c_h_k(-1))) + 0.513151597559 * D(LOG(y_d_h_k)) + 0.387107648882 * D(LOG(y_d_h_k(-2))) + 0.0964585931719 * D(LOG(NW_h_k(-1))) - 0.00700214328644)</t>
  </si>
  <si>
    <t>g_k</t>
  </si>
  <si>
    <t>s_k - g_k</t>
  </si>
  <si>
    <t>s_k</t>
  </si>
  <si>
    <t xml:space="preserve">s_k - g_k </t>
  </si>
  <si>
    <t xml:space="preserve">i_k * pi </t>
  </si>
  <si>
    <t>i_k</t>
  </si>
  <si>
    <t>y_d_k</t>
  </si>
  <si>
    <t>y_k_eu</t>
  </si>
  <si>
    <t>y_k</t>
  </si>
  <si>
    <t>y_k / k_nf_k</t>
  </si>
  <si>
    <t xml:space="preserve">y / y_k </t>
  </si>
  <si>
    <t>m_k</t>
  </si>
  <si>
    <t>log(m_k)</t>
  </si>
  <si>
    <t>m_k * pm</t>
  </si>
  <si>
    <t>exp(log(m_k(-1)) + 0.109274723315 * d(log(m_k(-2))) - 0.277014740374 * d(log(py(-1) / pm(-1))) + 1.5459531773 * d(log(private)) + 0.00312219382121)</t>
  </si>
  <si>
    <t>exp (log(x_k(-1)) + 0.378637769824 * D(LOG(x_k(-1))) + 0.401423295285 * D(LOG(PX / PM)) + 0.581035198097 * D(LOG(FEE59)) - 0.00724081316519)</t>
  </si>
  <si>
    <t>x_k</t>
  </si>
  <si>
    <t>log(x_k)</t>
  </si>
  <si>
    <t xml:space="preserve">c_h_k + i_k + g_k + x_k </t>
  </si>
  <si>
    <t>c_h_k + i_k + g_k + x_k - m_k</t>
  </si>
  <si>
    <t>(x_k + m_k) / y_k</t>
  </si>
  <si>
    <t>c_h_k + i_k + g_k + x_k</t>
  </si>
  <si>
    <t>x_k * px</t>
  </si>
  <si>
    <t>y_f</t>
  </si>
  <si>
    <t xml:space="preserve">w_nf / y_f </t>
  </si>
  <si>
    <t xml:space="preserve">ws * y_f / GDP </t>
  </si>
  <si>
    <t xml:space="preserve">ws * y_f / y </t>
  </si>
  <si>
    <t xml:space="preserve">c_h / pc </t>
  </si>
  <si>
    <t xml:space="preserve">c_h + i + g + x </t>
  </si>
  <si>
    <t xml:space="preserve">c_h + g + i + x - m </t>
  </si>
  <si>
    <t>c_h + g + i + x</t>
  </si>
  <si>
    <t xml:space="preserve">y_d_h - c_h + cpen_h </t>
  </si>
  <si>
    <t>c_h</t>
  </si>
  <si>
    <t>pir_row - pip_row</t>
  </si>
  <si>
    <t>hh_k</t>
  </si>
  <si>
    <t>check_ib_tr</t>
  </si>
  <si>
    <t>check_stra</t>
  </si>
  <si>
    <t xml:space="preserve">w_h + b2_h + pir_h - pip_h + stra_h </t>
  </si>
  <si>
    <t>y - w_nf + b2_nf - b2 + r_n(-1) * nib_nf(-1) + r_eq_dk * neq_nf(-1) - tax_nf + stra_nf + r_nf_net_error1 + r_nf_net_error2</t>
  </si>
  <si>
    <t>b2_f - r_iba_h(-1) * ibl_f_h(-1) + r_n(-1) * nib_f(-1) + r_eq_dk * neq_f(-1) - r_pen * penl_f(-1) - tax_f + stra_f - cpen_f + r_f_net_error1 + r_f_net_error2 + r_ibl_h(-1) * iba_f_h(-1)</t>
  </si>
  <si>
    <t>b2_f - r_iba_h(-1) * ibl_f_h(-1) + r_n(-1) * nib_f(-1) + r_eq_dk * neq_f(-1) - r_pen * penl_f(-1) - tax_f + stra_f - cpen_f + r_f_net_error1 + r_f_net_error2 + pip_iba_fi_h_f(-1) + pip_iba_fl_h_f(-1)</t>
  </si>
  <si>
    <t xml:space="preserve"> - (stra_nf + stra_f + stra_h + stra_row)</t>
  </si>
  <si>
    <t xml:space="preserve">b2_g + r_n(-1) * nib_g(-1) + tax_g + stra_g - g + r_g_net_error1 </t>
  </si>
  <si>
    <t xml:space="preserve"> - (x - m) + r_eq_dk * neq_row(-1) + r_pen * npen_row(-1) + r_n(-1) * nib_row(-1) + w_row - tax_row + stra_row + r_row_net_error1 + r_row_net_error2 + r_row_net_error3</t>
  </si>
  <si>
    <t>stra_h + stra_nf + stra_f + stra_g + stra_row</t>
  </si>
  <si>
    <t>stra_h</t>
  </si>
  <si>
    <t>stra_g</t>
  </si>
  <si>
    <t>check_eq_tr</t>
  </si>
  <si>
    <t>check_pen_tr</t>
  </si>
  <si>
    <t>check_nib_rv</t>
  </si>
  <si>
    <t>check_npen_rv</t>
  </si>
  <si>
    <t>check_neq_rv</t>
  </si>
  <si>
    <t>check_nib_tr</t>
  </si>
  <si>
    <t>p_cgk_nf</t>
  </si>
  <si>
    <t>genr p_cgk_h = kcg_h_sum / @elem(kcg_h_sum, "2010") 'index of real capital gains for firms capital</t>
  </si>
  <si>
    <t>check_nib_tflow</t>
  </si>
  <si>
    <t>check_ib_tflow</t>
  </si>
  <si>
    <t xml:space="preserve">: Shock of </t>
  </si>
  <si>
    <t>genr kcg_h_sum = @cumsum( kcg_h) 'cumulative sum of real capital gains for households fixed capital</t>
  </si>
  <si>
    <t>zz_i * 0.8</t>
  </si>
  <si>
    <t>89, 89, 89</t>
  </si>
  <si>
    <t>166, 166, 166</t>
  </si>
  <si>
    <t>5)</t>
  </si>
  <si>
    <t>(nw_h_0) (nw_h_1) (nw_h_2) (nw_h_3) (nw_f_0) (nw_f_1) (nw_f_2) (nw_f_3)</t>
  </si>
  <si>
    <t>(nw_nf_0) (nw_nf_1) (nw_nf_2) (nw_nf_3) (nw_g_0) (nw_g_1) (nw_g_2) (nw_g_3) (nw_row_0) (nw_row_1) (nw_row_2) (nw_row_3)</t>
  </si>
  <si>
    <t>255, 200, 0</t>
  </si>
  <si>
    <t>255, 165, 0</t>
  </si>
  <si>
    <t>255, 130, 0</t>
  </si>
  <si>
    <t>0, 150, 255</t>
  </si>
  <si>
    <t>0, 200, 255</t>
  </si>
  <si>
    <t>0, 55, 255</t>
  </si>
  <si>
    <t>0, 0, 0</t>
  </si>
  <si>
    <t>0, 50, 130</t>
  </si>
  <si>
    <t>(iba_f_h_0) (iba_f_h_1) (iba_f_h_2) (iba_f_h_3) (ibl_f_h_0) (ibl_f_h_1) (ibl_f_h_2) (ibl_f_h_3)</t>
  </si>
  <si>
    <t>(iba_h_0) (iba_h_1) (iba_h_2) (iba_h_3) (ibl_h_0) (ibl_h_1) (ibl_h_2) (ibl_h_3)</t>
  </si>
  <si>
    <t>(pip_ibl_fi_h_0 / y_k_0) (pip_ibl_fi_h_1 / y_k_1) (pip_ibl_fi_h_2 / y_k_2) (pip_ibl_fi_h_3 / y_k_3) (pip_ibl_fl_h_0 / y_k_0) (pip_ibl_fl_h_1 / y_k_1) (pip_ibl_fl_h_2 / y_k_2) (pip_ibl_fl_h_3 / y_k_3)</t>
  </si>
  <si>
    <t>(c_h_k_0 / y_k_0) (c_h_k_1 / y_k_1) (c_h_k_2 / y_k_2) (c_h_k_3 / y_k_3) (y_d_h_0 / y_k_0) (y_d_h_1 / y_k_1) (y_d_h_2 / y_k_2) (y_d_h_3 / y_k_3)</t>
  </si>
  <si>
    <t>(i_k_0 / y_k_0) (i_k_1 / y_k_1) (i_k_2 / y_k_3) (i_k_2 / y_k_3)</t>
  </si>
  <si>
    <t>(i_k_0) (i_k_1) (i_k_2) (i_k_3)</t>
  </si>
  <si>
    <t>(cab_0 / y_k_0) (cab_1 / y_k_1) (cab_2 / y_k_2) (cab_3 / y_k_3)</t>
  </si>
  <si>
    <t>(cab_0) (cab_1) (cab_2) (cab_3)</t>
  </si>
  <si>
    <t>(inv_h_k_0) (inv_h_k_1) (inv_h_k_2) (inv_h_k_3)</t>
  </si>
  <si>
    <t>d(c_h_k_0) d(c_h_k_1) d(c_h_k_2) d(c_h_k_3)</t>
  </si>
  <si>
    <t>255, 45, 0</t>
  </si>
  <si>
    <t>Figure 5a</t>
  </si>
  <si>
    <t>fig5a</t>
  </si>
  <si>
    <t>(c_h_k_0) (c_h_k_1) (c_h_k_2) (c_h_k_3) (y_d_h_0) (y_d_h_1) (y_d_h_2) (y_d_h_3)</t>
  </si>
  <si>
    <t>d(y_d_h_k_0) d(y_d_h_k_1) d(y_d_h_k_2) d(y_d_h_k_3)</t>
  </si>
  <si>
    <t>225, 30, 0</t>
  </si>
  <si>
    <t>cd "C:\Users\rs\OneDrive - Aalborg Universitet\AAU\02 PhD\Thesis template\thesis_in_rmarkdown\Data\sfc-fi-fl\Danish_Model"</t>
  </si>
  <si>
    <t>smpl 2020 @last</t>
  </si>
  <si>
    <t>open 2019-11-19-data.xlsx</t>
  </si>
  <si>
    <t>exp( beta(43) + beta(44) * log(un) + beta(45) * log(wage) + beta(46) * @trend )</t>
  </si>
  <si>
    <t>exp( beta(36) * log(inv_h_k(-3)) + beta(37) * log(ph_k) + beta(38) * log(ph_k(-1)) + beta(39) * log(y_d_h_k) + beta(40) * log(y_d_h_k(-2)) + beta(41) + beta(42) * @trend)</t>
  </si>
  <si>
    <t>exp( beta(52) + beta(53) * log(un) + beta(54) * log(wage) + beta(55) * @trend )</t>
  </si>
  <si>
    <t>beta(1) + beta(2) * log(y_d_h_k) + beta(3) * log(nw_h_k(-1)) + beta(4) * log(c_h_k(-1)) + beta(5) * @trend + beta(6) * d_2009</t>
  </si>
  <si>
    <t xml:space="preserve">beta(7) * y_h + beta(8) * d_2014 </t>
  </si>
  <si>
    <t>beta(9) * gdp</t>
  </si>
  <si>
    <t xml:space="preserve">beta(11) * (d41_f_R - d41_f_P) + beta(12) * d_2007 </t>
  </si>
  <si>
    <t>beta(14) * w_row + beta(15) * pir_row</t>
  </si>
  <si>
    <t xml:space="preserve">beta(20) + beta(21) * log(py(-1) / pm(-1)) + beta(22) * (log(c_h_k + i_k + x_k)) </t>
  </si>
  <si>
    <t xml:space="preserve">beta(20) + beta(21) * log(py(-1) / pm(-1)) + beta(22) * (log(c_h_k(-1) + i_k(-1) + x_k(-1))) + beta(23) * d_2009 </t>
  </si>
  <si>
    <t xml:space="preserve">beta(24) + beta(25) * log(px(-1) / pm(-1)) + beta(26) * log(fee59) </t>
  </si>
  <si>
    <t xml:space="preserve">beta(28) + beta(30) * log(y_k(-1)) - beta(31) * log(k_nf_k(-1)) </t>
  </si>
  <si>
    <t xml:space="preserve">beta(33) + beta(34) * log(pm) + beta(35) * log(ulc(-1)) </t>
  </si>
  <si>
    <t>beta(36) * ph_k + beta(37) * log(hh_k(-1)) + beta(38) * log(y_d_h_k(-1)) + beta(39) * log(inv_h_k(-1))</t>
  </si>
  <si>
    <t>beta(36) * log(inv_h_k(-3)) + beta(37) * log(ph_k) + beta(38) * log(ph_k(-1)) + beta(39) * log(y_d_h_k) + beta(40) * log(y_d_h_k(-2)) + beta(41) + beta(42) * @trend</t>
  </si>
  <si>
    <t xml:space="preserve">beta(43) + beta(44) * log(un) + beta(45) * log(wage) + beta(46) * @trend </t>
  </si>
  <si>
    <t>beta(48) + beta(49) * log(y_k(-1)) + beta(50) * log(lf) + beta(51) * @trend</t>
  </si>
  <si>
    <t xml:space="preserve">beta(52) + beta(53) * log(un) + beta(54) * log(wage) + beta(55) * @trend </t>
  </si>
  <si>
    <t xml:space="preserve">beta(57) + beta(58) * ur + beta(59) * d_2011 + beta(60) * @trend </t>
  </si>
  <si>
    <t>beta(62) + beta(63) * y + beta(64) * @trend + beta(65) * d_2009</t>
  </si>
  <si>
    <t xml:space="preserve">beta(68) * y_h + beta(69) * pena_h(-1) + beta(70) </t>
  </si>
  <si>
    <t>beta(71) * log(y_h) + beta(72) * log(nw_h) + beta(73) * @trend</t>
  </si>
  <si>
    <t>beta(74) + beta(75) * r_pen + beta(76) * log(cpen_h) + beta(77) * log(fa_h(-1))</t>
  </si>
  <si>
    <t>beta(83) * ( ibl_h_tr) + beta(84) * d_2015 + beta(85) * d_200 + beta(86) * (y - y(-1))</t>
  </si>
  <si>
    <t>beta(96) * r_eq_dk + beta(97) * R_IBA_H(-1) + beta(98) * IBL_H_TR + beta(99) * D_2007 + beta(100) * D_2010</t>
  </si>
  <si>
    <t>beta(90) * @trend + beta(92) * log(inv_nf) + beta(93) * eql_nf_rv</t>
  </si>
  <si>
    <t>beta(91) * eql_nf_tr</t>
  </si>
  <si>
    <t>beta(94) * wage + beta(95) * pm + pc(-1)</t>
  </si>
  <si>
    <t>beta(87) + beta(88) * wage(-1) + beta(89) * ur</t>
  </si>
  <si>
    <t>exp(beta(28) + beta(30) * log(y_k(-1)) - beta(31) * log(k_nf_k(-1)) )</t>
  </si>
  <si>
    <t>exp(beta(1) + beta(2) * log(y_d_h_k) + beta(3) * log(nw_h_k(-1)) + beta(4) * log(c_h_k(-1)) + beta(5) * @trend + beta(6) * d_2009)</t>
  </si>
  <si>
    <t>exp(beta(74) + beta(75) * r_pen + beta(76) * log(cpen_h) + beta(77) * log(fa_h(-1)))</t>
  </si>
  <si>
    <t>exp(beta(33) + beta(34) * log(pm) + beta(35) * log(ulc(-1)))</t>
  </si>
  <si>
    <t>exp(beta(20) + beta(21) * log(py(-1) / pm(-1)) + beta(22) * (log(c_h_k(-1) + i_k(-1) + x_k(-1))) + beta(23) * d_2009)</t>
  </si>
  <si>
    <t xml:space="preserve">exp(beta(24) + beta(25) * log(px(-1) / pm(-1)) + beta(26) * log(fee59)) </t>
  </si>
  <si>
    <t>exp(beta(48) + beta(49) * log(y_k(-1)) + beta(50) * log(lf) + beta(51) * @trend)</t>
  </si>
  <si>
    <t>beta(79) * inv_h + beta(80) * ibl_h(-1) + beta(81) * fa_h_tr + beta(82) * r_ibl_fl_h(-1)</t>
  </si>
  <si>
    <t xml:space="preserve">beta(9) * y </t>
  </si>
  <si>
    <t>beta(7) * y_h + beta(8) * d_2014</t>
  </si>
  <si>
    <t>beta(66) * k_g</t>
  </si>
  <si>
    <t xml:space="preserve">beta(87) + beta(88) * wage(-1) + beta(89) * ur </t>
  </si>
  <si>
    <t>coef(300) beta</t>
  </si>
  <si>
    <t>Scenario 2: Shock to house prices in 2025</t>
  </si>
  <si>
    <t>Python definition</t>
  </si>
  <si>
    <t>from pysolve3.model import Model</t>
  </si>
  <si>
    <t>from pysolve3.utils import round_solution,is_close</t>
  </si>
  <si>
    <t>model = Model()</t>
  </si>
  <si>
    <t>#</t>
  </si>
  <si>
    <t>model.set_var_default(0)</t>
  </si>
  <si>
    <t>model.set_param_default(0)</t>
  </si>
  <si>
    <t xml:space="preserve">genr </t>
  </si>
  <si>
    <t>r_ibl_fl_h_0</t>
  </si>
  <si>
    <t>r_iba_h_0</t>
  </si>
  <si>
    <t>r_ibl_fi_h_0</t>
  </si>
  <si>
    <t>r_n_0</t>
  </si>
  <si>
    <t>Save original value to baseline</t>
  </si>
  <si>
    <t>Introduce shock</t>
  </si>
  <si>
    <t>alpha_2</t>
  </si>
  <si>
    <t>r_ibl_fl_h_1</t>
  </si>
  <si>
    <t>r_iba_h_1</t>
  </si>
  <si>
    <t>r_ibl_fi_h_1</t>
  </si>
  <si>
    <t>r_n_1</t>
  </si>
  <si>
    <t>zz_i_2</t>
  </si>
  <si>
    <t>zz_i_0</t>
  </si>
  <si>
    <t>Save Scenario 1 values to new variables</t>
  </si>
  <si>
    <t>Save Scenario 2 values to new variables</t>
  </si>
  <si>
    <t>Save Scenario 3 values to new variables</t>
  </si>
  <si>
    <t>Save Scenario 2 values to a new variable</t>
  </si>
  <si>
    <t>alpha_0</t>
  </si>
  <si>
    <t>wfsave(type = txt) scenario-compounded.csv na = "", delim = ","</t>
  </si>
  <si>
    <t>wfsave(type = txt) scenario-isolated.csv na = "", delim = ","</t>
  </si>
  <si>
    <t>Generate additional variables</t>
  </si>
  <si>
    <t>debt_coverage_0</t>
  </si>
  <si>
    <t>pip</t>
  </si>
  <si>
    <t>inv_cap_ratio_0</t>
  </si>
  <si>
    <t>sav_cap_ratio_0</t>
  </si>
  <si>
    <t>model.scenario(n, a="_2") "Scenario 2"</t>
  </si>
  <si>
    <t>model.scenario(n, a="_3") "Scenario 3"</t>
  </si>
  <si>
    <t>Create new variables for later analysis</t>
  </si>
  <si>
    <t>Select the sample, scenario and solve</t>
  </si>
  <si>
    <t>Sample and solve</t>
  </si>
  <si>
    <t>Replace baseline values to the model</t>
  </si>
  <si>
    <t>Restore baseline</t>
  </si>
  <si>
    <t>zz_i_3</t>
  </si>
  <si>
    <t>r_ibl_fl_h_3</t>
  </si>
  <si>
    <t>r_iba_h_3</t>
  </si>
  <si>
    <t>r_ibl_fi_h_3</t>
  </si>
  <si>
    <t>r_n_3</t>
  </si>
  <si>
    <t>Shock 1</t>
  </si>
  <si>
    <t>Shock 2</t>
  </si>
  <si>
    <t>Shock 3</t>
  </si>
  <si>
    <t>Preserve scenario 3 values</t>
  </si>
  <si>
    <t>Preserve baseline values</t>
  </si>
  <si>
    <t>Preserve scenario 1 values</t>
  </si>
  <si>
    <t>Preserve scenario 2 values</t>
  </si>
  <si>
    <t>r_ibl_fl_h_4</t>
  </si>
  <si>
    <t>r_iba_h_4</t>
  </si>
  <si>
    <t>r_ibl_fi_h_4</t>
  </si>
  <si>
    <t>r_n_4</t>
  </si>
  <si>
    <t>zz_i_4</t>
  </si>
  <si>
    <t>alpha_4</t>
  </si>
  <si>
    <t>model.scenario(n, a="_4") "Scenario 4"</t>
  </si>
  <si>
    <t>Scenario 3: Shocks 1 and 2 combined</t>
  </si>
  <si>
    <t>Scenario 4: Change in  alpha from 2017 plus shocks 1 and 2</t>
  </si>
  <si>
    <t>( r_iba_f - r_ibl_f) / (iba_f - ibl_f)</t>
  </si>
  <si>
    <t>smpl 2022 @last</t>
  </si>
  <si>
    <t>r_eq_dk_0</t>
  </si>
  <si>
    <t>r_eq_row_0</t>
  </si>
  <si>
    <t>r_pen_0</t>
  </si>
  <si>
    <t>r_eq_dk_1</t>
  </si>
  <si>
    <t>r_eq_row_1</t>
  </si>
  <si>
    <t>r_pen_1</t>
  </si>
  <si>
    <t>r_eq_dk_3</t>
  </si>
  <si>
    <t>r_eq_row_3</t>
  </si>
  <si>
    <t>r_pen_3</t>
  </si>
  <si>
    <t>Preserve scenario 4 values</t>
  </si>
  <si>
    <t>r_eq_dk_4</t>
  </si>
  <si>
    <t>r_eq_row_4</t>
  </si>
  <si>
    <t>r_pen_4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</si>
</sst>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1"/>
      <color rgb="FF00B050"/>
      <name val="Calibri"/>
      <family val="2"/>
      <scheme val="minor"/>
    </font>
    <font>
      <sz val="11"/>
      <color rgb="FF000000"/>
      <name val="Calibri"/>
      <family val="2"/>
      <scheme val="minor"/>
    </font>
    <font>
      <sz val="11"/>
      <color rgb="FFFF0000"/>
      <name val="Calibri"/>
      <family val="2"/>
      <scheme val="minor"/>
    </font>
    <font>
      <b/>
      <sz val="11"/>
      <color theme="1"/>
      <name val="Calibri"/>
      <family val="2"/>
      <scheme val="minor"/>
    </font>
    <font>
      <b/>
      <sz val="11"/>
      <color rgb="FF00B050"/>
      <name val="Calibri"/>
      <family val="2"/>
      <scheme val="minor"/>
    </font>
    <font>
      <b/>
      <sz val="11"/>
      <color theme="0"/>
      <name val="Calibri (Body)"/>
    </font>
    <font>
      <b/>
      <sz val="11"/>
      <color rgb="FF00B0F0"/>
      <name val="Calibri (Body)"/>
    </font>
    <font>
      <b/>
      <sz val="11"/>
      <color rgb="FF00B0F0"/>
      <name val="Calibri"/>
      <family val="2"/>
      <scheme val="minor"/>
    </font>
    <font>
      <b/>
      <sz val="11"/>
      <color rgb="FF7030A0"/>
      <name val="Calibri (Body)"/>
    </font>
    <font>
      <b/>
      <sz val="11"/>
      <color theme="8" tint="-0.249977111117893"/>
      <name val="Calibri"/>
      <family val="2"/>
      <scheme val="minor"/>
    </font>
    <font>
      <b/>
      <sz val="11"/>
      <color theme="8" tint="-0.249977111117893"/>
      <name val="Calibri (Body)"/>
    </font>
    <font>
      <b/>
      <sz val="11"/>
      <color rgb="FFFF27EE"/>
      <name val="Calibri"/>
      <family val="2"/>
      <scheme val="minor"/>
    </font>
    <font>
      <b/>
      <sz val="11"/>
      <color rgb="FFFF27EE"/>
      <name val="Calibri (Body)"/>
    </font>
    <font>
      <b/>
      <sz val="11"/>
      <color theme="7"/>
      <name val="Calibri (Body)"/>
    </font>
    <font>
      <b/>
      <sz val="11"/>
      <color rgb="FFCEBF7F"/>
      <name val="Calibri (Body)"/>
    </font>
    <font>
      <b/>
      <sz val="11"/>
      <color rgb="FFFF907D"/>
      <name val="Calibri"/>
      <family val="2"/>
      <scheme val="minor"/>
    </font>
    <font>
      <b/>
      <sz val="11"/>
      <color rgb="FFFF907D"/>
      <name val="Calibri (Body)"/>
    </font>
    <font>
      <b/>
      <sz val="11"/>
      <color theme="0"/>
      <name val="Calibri"/>
      <family val="2"/>
      <scheme val="minor"/>
    </font>
    <font>
      <b/>
      <sz val="11"/>
      <color rgb="FFFF0000"/>
      <name val="Calibri (Body)"/>
    </font>
    <font>
      <b/>
      <sz val="11"/>
      <color theme="5" tint="-0.499984740745262"/>
      <name val="Calibri (Body)"/>
    </font>
    <font>
      <b/>
      <sz val="11"/>
      <color theme="7"/>
      <name val="Calibri"/>
      <family val="2"/>
      <scheme val="minor"/>
    </font>
    <font>
      <b/>
      <sz val="11"/>
      <color rgb="FF000000"/>
      <name val="Calibri"/>
      <family val="2"/>
      <scheme val="minor"/>
    </font>
    <font>
      <b/>
      <sz val="11"/>
      <color rgb="FF7A0002"/>
      <name val="Calibri (Body)"/>
    </font>
    <font>
      <b/>
      <sz val="11"/>
      <color rgb="FFCEBF7F"/>
      <name val="Calibri"/>
      <family val="2"/>
      <scheme val="minor"/>
    </font>
    <font>
      <sz val="8"/>
      <name val="Calibri"/>
      <family val="2"/>
      <scheme val="minor"/>
    </font>
    <font>
      <sz val="11"/>
      <color rgb="FF00C8FF"/>
      <name val="Calibri"/>
      <family val="2"/>
      <scheme val="minor"/>
    </font>
    <font>
      <sz val="11"/>
      <color rgb="FF0096FF"/>
      <name val="Calibri"/>
      <family val="2"/>
      <scheme val="minor"/>
    </font>
    <font>
      <sz val="11"/>
      <color rgb="FF0037FF"/>
      <name val="Calibri"/>
      <family val="2"/>
      <scheme val="minor"/>
    </font>
    <font>
      <sz val="11"/>
      <color rgb="FF0032BA"/>
      <name val="Calibri"/>
      <family val="2"/>
      <scheme val="minor"/>
    </font>
    <font>
      <sz val="11"/>
      <color rgb="FFA6A6A6"/>
      <name val="Calibri"/>
      <family val="2"/>
      <scheme val="minor"/>
    </font>
    <font>
      <sz val="11"/>
      <color rgb="FF595959"/>
      <name val="Calibri"/>
      <family val="2"/>
      <scheme val="minor"/>
    </font>
    <font>
      <sz val="11"/>
      <color rgb="FF003282"/>
      <name val="Calibri"/>
      <family val="2"/>
      <scheme val="minor"/>
    </font>
    <font>
      <sz val="11"/>
      <color rgb="FFFFC8C8"/>
      <name val="Calibri"/>
      <family val="2"/>
      <scheme val="minor"/>
    </font>
    <font>
      <sz val="11"/>
      <color rgb="FFE11E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tint="0.59999389629810485"/>
        <bgColor indexed="64"/>
      </patternFill>
    </fill>
    <fill>
      <patternFill patternType="solid">
        <fgColor rgb="FFF9C6FF"/>
        <bgColor indexed="64"/>
      </patternFill>
    </fill>
    <fill>
      <patternFill patternType="solid">
        <fgColor theme="3" tint="0.39997558519241921"/>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E699"/>
        <bgColor indexed="64"/>
      </patternFill>
    </fill>
    <fill>
      <patternFill patternType="solid">
        <fgColor rgb="FFFFC800"/>
        <bgColor indexed="64"/>
      </patternFill>
    </fill>
    <fill>
      <patternFill patternType="solid">
        <fgColor rgb="FFFFA500"/>
        <bgColor indexed="64"/>
      </patternFill>
    </fill>
    <fill>
      <patternFill patternType="solid">
        <fgColor rgb="FFFF8200"/>
        <bgColor indexed="64"/>
      </patternFill>
    </fill>
    <fill>
      <patternFill patternType="solid">
        <fgColor rgb="FFFF2D00"/>
        <bgColor indexed="64"/>
      </patternFill>
    </fill>
  </fills>
  <borders count="3">
    <border>
      <left/>
      <right/>
      <top/>
      <bottom/>
      <diagonal/>
    </border>
    <border>
      <left style="thin">
        <color rgb="FFFF0000"/>
      </left>
      <right style="thin">
        <color rgb="FFFF0000"/>
      </right>
      <top style="thin">
        <color rgb="FFFF0000"/>
      </top>
      <bottom style="thin">
        <color rgb="FFFF0000"/>
      </bottom>
      <diagonal/>
    </border>
    <border>
      <left style="medium">
        <color rgb="FFFF0000"/>
      </left>
      <right style="medium">
        <color rgb="FFFF0000"/>
      </right>
      <top style="medium">
        <color rgb="FFFF0000"/>
      </top>
      <bottom style="medium">
        <color rgb="FFFF0000"/>
      </bottom>
      <diagonal/>
    </border>
  </borders>
  <cellStyleXfs count="1">
    <xf numFmtId="0" fontId="0" fillId="0" borderId="0"/>
  </cellStyleXfs>
  <cellXfs count="135">
    <xf numFmtId="0" fontId="0" fillId="0" borderId="0" xfId="0"/>
    <xf numFmtId="0" fontId="0" fillId="0" borderId="1" xfId="0" applyBorder="1" applyAlignment="1">
      <alignment vertical="top"/>
    </xf>
    <xf numFmtId="49" fontId="0" fillId="0" borderId="0" xfId="0" applyNumberFormat="1" applyAlignment="1">
      <alignment vertical="top"/>
    </xf>
    <xf numFmtId="0" fontId="0" fillId="2" borderId="1" xfId="0" applyFill="1" applyBorder="1" applyAlignment="1">
      <alignment vertical="top"/>
    </xf>
    <xf numFmtId="0" fontId="0" fillId="0" borderId="0" xfId="0" applyAlignment="1">
      <alignment vertical="top"/>
    </xf>
    <xf numFmtId="0" fontId="0" fillId="0" borderId="0" xfId="0" applyAlignment="1"/>
    <xf numFmtId="0" fontId="0" fillId="0" borderId="0" xfId="0" quotePrefix="1" applyNumberFormat="1" applyAlignment="1">
      <alignment vertical="top"/>
    </xf>
    <xf numFmtId="0" fontId="0" fillId="3" borderId="0" xfId="0" applyFill="1" applyAlignment="1"/>
    <xf numFmtId="0" fontId="0" fillId="2" borderId="0" xfId="0" applyFill="1" applyAlignment="1"/>
    <xf numFmtId="0" fontId="0" fillId="0" borderId="0" xfId="0" quotePrefix="1" applyAlignment="1"/>
    <xf numFmtId="0" fontId="0" fillId="2" borderId="0" xfId="0" quotePrefix="1" applyNumberFormat="1" applyFill="1" applyAlignment="1">
      <alignment vertical="top"/>
    </xf>
    <xf numFmtId="0" fontId="1" fillId="0" borderId="1" xfId="0" applyFont="1" applyBorder="1" applyAlignment="1">
      <alignment vertical="top"/>
    </xf>
    <xf numFmtId="0" fontId="1" fillId="0" borderId="0" xfId="0" quotePrefix="1" applyNumberFormat="1" applyFont="1" applyAlignment="1">
      <alignment vertical="top"/>
    </xf>
    <xf numFmtId="0" fontId="1" fillId="3" borderId="0" xfId="0" applyFont="1" applyFill="1" applyAlignment="1"/>
    <xf numFmtId="0" fontId="1" fillId="0" borderId="0" xfId="0" applyFont="1" applyAlignment="1"/>
    <xf numFmtId="0" fontId="0" fillId="2" borderId="0" xfId="0" quotePrefix="1" applyFill="1" applyAlignment="1"/>
    <xf numFmtId="0" fontId="2" fillId="0" borderId="0" xfId="0" applyFont="1"/>
    <xf numFmtId="0" fontId="0" fillId="4" borderId="1" xfId="0" applyFill="1" applyBorder="1" applyAlignment="1">
      <alignment vertical="top"/>
    </xf>
    <xf numFmtId="0" fontId="2" fillId="0" borderId="0" xfId="0" applyFont="1" applyAlignment="1"/>
    <xf numFmtId="0" fontId="1" fillId="4" borderId="1" xfId="0" applyFont="1" applyFill="1" applyBorder="1" applyAlignment="1">
      <alignment vertical="top"/>
    </xf>
    <xf numFmtId="0" fontId="1" fillId="0" borderId="0" xfId="0" applyFont="1"/>
    <xf numFmtId="0" fontId="0" fillId="0" borderId="0" xfId="0" applyFill="1" applyBorder="1" applyAlignment="1"/>
    <xf numFmtId="0" fontId="0" fillId="0" borderId="0" xfId="0" quotePrefix="1" applyFont="1"/>
    <xf numFmtId="0" fontId="1" fillId="0" borderId="0" xfId="0" quotePrefix="1" applyFont="1" applyAlignment="1"/>
    <xf numFmtId="0" fontId="0" fillId="5" borderId="0" xfId="0" applyFill="1"/>
    <xf numFmtId="0" fontId="1" fillId="5" borderId="0" xfId="0" applyFont="1" applyFill="1"/>
    <xf numFmtId="0" fontId="1" fillId="5" borderId="1" xfId="0" applyFont="1" applyFill="1" applyBorder="1" applyAlignment="1">
      <alignment vertical="top"/>
    </xf>
    <xf numFmtId="0" fontId="1" fillId="5" borderId="0" xfId="0" quotePrefix="1" applyNumberFormat="1" applyFont="1" applyFill="1" applyAlignment="1">
      <alignment vertical="top"/>
    </xf>
    <xf numFmtId="0" fontId="1" fillId="5" borderId="0" xfId="0" applyFont="1" applyFill="1" applyAlignment="1"/>
    <xf numFmtId="0" fontId="1" fillId="3" borderId="0" xfId="0" quotePrefix="1" applyFont="1" applyFill="1" applyAlignment="1"/>
    <xf numFmtId="0" fontId="0" fillId="0" borderId="0" xfId="0" applyFill="1"/>
    <xf numFmtId="0" fontId="0" fillId="0" borderId="0" xfId="0" applyFont="1"/>
    <xf numFmtId="0" fontId="3" fillId="0" borderId="0" xfId="0" applyFont="1"/>
    <xf numFmtId="0" fontId="0" fillId="0" borderId="0" xfId="0" applyBorder="1" applyAlignment="1">
      <alignment vertical="top"/>
    </xf>
    <xf numFmtId="0" fontId="0" fillId="0" borderId="0" xfId="0" applyNumberFormat="1" applyAlignment="1"/>
    <xf numFmtId="0" fontId="4" fillId="0" borderId="0" xfId="0" applyFont="1" applyFill="1"/>
    <xf numFmtId="0" fontId="1" fillId="0" borderId="0" xfId="0" applyFont="1" applyFill="1"/>
    <xf numFmtId="0" fontId="5" fillId="0" borderId="0" xfId="0" applyFont="1" applyFill="1"/>
    <xf numFmtId="0" fontId="0" fillId="0" borderId="0" xfId="0" applyFont="1" applyFill="1"/>
    <xf numFmtId="0" fontId="4" fillId="6" borderId="0" xfId="0" applyFont="1" applyFill="1" applyAlignment="1"/>
    <xf numFmtId="0" fontId="4" fillId="6" borderId="1" xfId="0" applyFont="1" applyFill="1" applyBorder="1" applyAlignment="1">
      <alignment vertical="top"/>
    </xf>
    <xf numFmtId="0" fontId="4" fillId="6" borderId="0" xfId="0" quotePrefix="1" applyNumberFormat="1" applyFont="1" applyFill="1" applyAlignment="1">
      <alignment vertical="top"/>
    </xf>
    <xf numFmtId="0" fontId="4" fillId="6" borderId="0" xfId="0" applyNumberFormat="1" applyFont="1" applyFill="1" applyAlignment="1"/>
    <xf numFmtId="0" fontId="4" fillId="6" borderId="0" xfId="0" applyFont="1" applyFill="1"/>
    <xf numFmtId="0" fontId="4" fillId="6" borderId="0" xfId="0" quotePrefix="1" applyNumberFormat="1" applyFont="1" applyFill="1" applyAlignment="1"/>
    <xf numFmtId="0" fontId="5" fillId="6" borderId="0" xfId="0" applyFont="1" applyFill="1" applyAlignment="1"/>
    <xf numFmtId="0" fontId="5" fillId="6" borderId="1" xfId="0" applyFont="1" applyFill="1" applyBorder="1" applyAlignment="1">
      <alignment vertical="top"/>
    </xf>
    <xf numFmtId="0" fontId="5" fillId="6" borderId="0" xfId="0" quotePrefix="1" applyNumberFormat="1" applyFont="1" applyFill="1" applyAlignment="1">
      <alignment vertical="top"/>
    </xf>
    <xf numFmtId="0" fontId="5" fillId="6" borderId="0" xfId="0" quotePrefix="1" applyNumberFormat="1" applyFont="1" applyFill="1" applyAlignment="1"/>
    <xf numFmtId="0" fontId="5" fillId="6" borderId="0" xfId="0" applyFont="1" applyFill="1"/>
    <xf numFmtId="0" fontId="5" fillId="6" borderId="0" xfId="0" applyNumberFormat="1" applyFont="1" applyFill="1" applyAlignment="1"/>
    <xf numFmtId="0" fontId="5" fillId="8" borderId="0" xfId="0" applyFont="1" applyFill="1"/>
    <xf numFmtId="0" fontId="5" fillId="8" borderId="1" xfId="0" applyFont="1" applyFill="1" applyBorder="1" applyAlignment="1">
      <alignment vertical="top"/>
    </xf>
    <xf numFmtId="0" fontId="5" fillId="8" borderId="0" xfId="0" applyFont="1" applyFill="1" applyAlignment="1"/>
    <xf numFmtId="0" fontId="7" fillId="8" borderId="0" xfId="0" applyFont="1" applyFill="1" applyAlignment="1"/>
    <xf numFmtId="0" fontId="5" fillId="8" borderId="0" xfId="0" quotePrefix="1" applyNumberFormat="1" applyFont="1" applyFill="1" applyAlignment="1"/>
    <xf numFmtId="0" fontId="5" fillId="8" borderId="0" xfId="0" quotePrefix="1" applyFont="1" applyFill="1" applyAlignment="1"/>
    <xf numFmtId="0" fontId="4" fillId="8" borderId="0" xfId="0" applyFont="1" applyFill="1"/>
    <xf numFmtId="0" fontId="4" fillId="8" borderId="1" xfId="0" applyFont="1" applyFill="1" applyBorder="1" applyAlignment="1">
      <alignment vertical="top"/>
    </xf>
    <xf numFmtId="0" fontId="4" fillId="8" borderId="0" xfId="0" applyFont="1" applyFill="1" applyAlignment="1"/>
    <xf numFmtId="0" fontId="4" fillId="8" borderId="0" xfId="0" quotePrefix="1" applyNumberFormat="1" applyFont="1" applyFill="1" applyAlignment="1"/>
    <xf numFmtId="0" fontId="4" fillId="8" borderId="0" xfId="0" quotePrefix="1" applyNumberFormat="1" applyFont="1" applyFill="1" applyAlignment="1">
      <alignment vertical="top"/>
    </xf>
    <xf numFmtId="0" fontId="5" fillId="8" borderId="0" xfId="0" quotePrefix="1" applyNumberFormat="1" applyFont="1" applyFill="1" applyAlignment="1">
      <alignment vertical="top"/>
    </xf>
    <xf numFmtId="0" fontId="8" fillId="8" borderId="0" xfId="0" quotePrefix="1" applyFont="1" applyFill="1" applyAlignment="1"/>
    <xf numFmtId="0" fontId="9" fillId="8" borderId="0" xfId="0" applyFont="1" applyFill="1" applyAlignment="1"/>
    <xf numFmtId="0" fontId="10" fillId="8" borderId="0" xfId="0" applyFont="1" applyFill="1" applyAlignment="1"/>
    <xf numFmtId="0" fontId="11" fillId="8" borderId="0" xfId="0" applyFont="1" applyFill="1" applyAlignment="1"/>
    <xf numFmtId="0" fontId="12" fillId="8" borderId="0" xfId="0" applyFont="1" applyFill="1" applyAlignment="1"/>
    <xf numFmtId="0" fontId="13" fillId="8" borderId="0" xfId="0" applyFont="1" applyFill="1" applyAlignment="1"/>
    <xf numFmtId="0" fontId="14" fillId="8" borderId="0" xfId="0" applyFont="1" applyFill="1" applyAlignment="1"/>
    <xf numFmtId="0" fontId="15" fillId="6" borderId="0" xfId="0" applyFont="1" applyFill="1" applyAlignment="1"/>
    <xf numFmtId="0" fontId="16" fillId="6" borderId="0" xfId="0" applyFont="1" applyFill="1" applyAlignment="1"/>
    <xf numFmtId="0" fontId="17" fillId="6" borderId="0" xfId="0" applyFont="1" applyFill="1" applyAlignment="1"/>
    <xf numFmtId="0" fontId="4" fillId="9" borderId="0" xfId="0" applyFont="1" applyFill="1"/>
    <xf numFmtId="0" fontId="4" fillId="9" borderId="1" xfId="0" applyFont="1" applyFill="1" applyBorder="1" applyAlignment="1">
      <alignment vertical="top"/>
    </xf>
    <xf numFmtId="0" fontId="4" fillId="9" borderId="0" xfId="0" quotePrefix="1" applyNumberFormat="1" applyFont="1" applyFill="1" applyAlignment="1">
      <alignment vertical="top"/>
    </xf>
    <xf numFmtId="0" fontId="4" fillId="9" borderId="0" xfId="0" applyFont="1" applyFill="1" applyAlignment="1"/>
    <xf numFmtId="0" fontId="4" fillId="9" borderId="0" xfId="0" applyNumberFormat="1" applyFont="1" applyFill="1" applyAlignment="1"/>
    <xf numFmtId="0" fontId="18" fillId="6" borderId="0" xfId="0" applyFont="1" applyFill="1" applyAlignment="1"/>
    <xf numFmtId="0" fontId="6" fillId="6" borderId="0" xfId="0" applyFont="1" applyFill="1" applyAlignment="1"/>
    <xf numFmtId="0" fontId="4" fillId="7" borderId="0" xfId="0" applyFont="1" applyFill="1"/>
    <xf numFmtId="0" fontId="4" fillId="7" borderId="1" xfId="0" applyFont="1" applyFill="1" applyBorder="1" applyAlignment="1">
      <alignment vertical="top"/>
    </xf>
    <xf numFmtId="0" fontId="4" fillId="7" borderId="0" xfId="0" quotePrefix="1" applyNumberFormat="1" applyFont="1" applyFill="1" applyAlignment="1">
      <alignment vertical="top"/>
    </xf>
    <xf numFmtId="0" fontId="4" fillId="7" borderId="0" xfId="0" applyFont="1" applyFill="1" applyAlignment="1"/>
    <xf numFmtId="0" fontId="4" fillId="7" borderId="0" xfId="0" applyNumberFormat="1" applyFont="1" applyFill="1" applyAlignment="1"/>
    <xf numFmtId="0" fontId="19" fillId="7" borderId="0" xfId="0" applyFont="1" applyFill="1" applyAlignment="1"/>
    <xf numFmtId="0" fontId="21" fillId="6" borderId="0" xfId="0" applyFont="1" applyFill="1" applyAlignment="1"/>
    <xf numFmtId="0" fontId="14" fillId="6" borderId="0" xfId="0" applyFont="1" applyFill="1" applyAlignment="1"/>
    <xf numFmtId="0" fontId="22" fillId="7" borderId="0" xfId="0" applyFont="1" applyFill="1"/>
    <xf numFmtId="0" fontId="5" fillId="7" borderId="0" xfId="0" applyFont="1" applyFill="1"/>
    <xf numFmtId="0" fontId="20" fillId="6" borderId="0" xfId="0" applyFont="1" applyFill="1" applyAlignment="1"/>
    <xf numFmtId="0" fontId="0" fillId="0" borderId="1" xfId="0" applyFill="1" applyBorder="1" applyAlignment="1">
      <alignment vertical="top"/>
    </xf>
    <xf numFmtId="0" fontId="0" fillId="0" borderId="0" xfId="0" quotePrefix="1" applyNumberFormat="1" applyFill="1" applyAlignment="1">
      <alignment vertical="top"/>
    </xf>
    <xf numFmtId="0" fontId="0" fillId="0" borderId="0" xfId="0" applyFill="1" applyAlignment="1"/>
    <xf numFmtId="0" fontId="0" fillId="10" borderId="1" xfId="0" applyFill="1" applyBorder="1" applyAlignment="1">
      <alignment vertical="top"/>
    </xf>
    <xf numFmtId="0" fontId="4" fillId="10" borderId="1" xfId="0" applyFont="1" applyFill="1" applyBorder="1" applyAlignment="1">
      <alignment vertical="top"/>
    </xf>
    <xf numFmtId="0" fontId="0" fillId="10" borderId="0" xfId="0" applyFill="1" applyAlignment="1"/>
    <xf numFmtId="0" fontId="19" fillId="10" borderId="0" xfId="0" applyFont="1" applyFill="1" applyAlignment="1"/>
    <xf numFmtId="0" fontId="4" fillId="10" borderId="0" xfId="0" applyFont="1" applyFill="1" applyAlignment="1"/>
    <xf numFmtId="0" fontId="1" fillId="10" borderId="0" xfId="0" applyFont="1" applyFill="1" applyAlignment="1"/>
    <xf numFmtId="0" fontId="1" fillId="10" borderId="1" xfId="0" applyFont="1" applyFill="1" applyBorder="1" applyAlignment="1">
      <alignment vertical="top"/>
    </xf>
    <xf numFmtId="0" fontId="24" fillId="6" borderId="0" xfId="0" applyFont="1" applyFill="1" applyAlignment="1"/>
    <xf numFmtId="0" fontId="4" fillId="0" borderId="0" xfId="0" applyFont="1"/>
    <xf numFmtId="0" fontId="1" fillId="6" borderId="0" xfId="0" applyFont="1" applyFill="1"/>
    <xf numFmtId="0" fontId="1" fillId="6" borderId="1" xfId="0" applyFont="1" applyFill="1" applyBorder="1" applyAlignment="1">
      <alignment vertical="top"/>
    </xf>
    <xf numFmtId="0" fontId="1" fillId="6" borderId="0" xfId="0" applyFont="1" applyFill="1" applyAlignment="1"/>
    <xf numFmtId="0" fontId="3" fillId="0" borderId="0" xfId="0" applyFont="1" applyFill="1"/>
    <xf numFmtId="0" fontId="10" fillId="6" borderId="0" xfId="0" applyFont="1" applyFill="1" applyAlignment="1"/>
    <xf numFmtId="0" fontId="12" fillId="6" borderId="0" xfId="0" applyFont="1" applyFill="1" applyAlignment="1"/>
    <xf numFmtId="0" fontId="0" fillId="2" borderId="0" xfId="0" applyFill="1"/>
    <xf numFmtId="0" fontId="4" fillId="0" borderId="1" xfId="0" applyFont="1" applyBorder="1" applyAlignment="1">
      <alignment vertical="top"/>
    </xf>
    <xf numFmtId="0" fontId="4" fillId="0" borderId="0" xfId="0" quotePrefix="1" applyNumberFormat="1" applyFont="1" applyAlignment="1">
      <alignment vertical="top"/>
    </xf>
    <xf numFmtId="0" fontId="4" fillId="0" borderId="0" xfId="0" applyFont="1" applyAlignment="1"/>
    <xf numFmtId="0" fontId="9" fillId="0" borderId="0" xfId="0" applyFont="1" applyAlignment="1"/>
    <xf numFmtId="0" fontId="8" fillId="0" borderId="0" xfId="0" applyFont="1" applyAlignment="1"/>
    <xf numFmtId="0" fontId="0" fillId="2" borderId="2" xfId="0" applyFill="1" applyBorder="1" applyAlignment="1"/>
    <xf numFmtId="0" fontId="0" fillId="11" borderId="0" xfId="0" applyFill="1" applyAlignment="1"/>
    <xf numFmtId="0" fontId="0" fillId="12" borderId="0" xfId="0" applyFill="1" applyAlignment="1"/>
    <xf numFmtId="0" fontId="0" fillId="13" borderId="0" xfId="0" applyFill="1" applyAlignment="1"/>
    <xf numFmtId="0" fontId="26" fillId="0" borderId="0" xfId="0" applyFont="1" applyAlignment="1"/>
    <xf numFmtId="0" fontId="27" fillId="0" borderId="0" xfId="0" applyFont="1" applyAlignment="1"/>
    <xf numFmtId="0" fontId="28" fillId="0" borderId="0" xfId="0" applyFont="1" applyAlignment="1"/>
    <xf numFmtId="0" fontId="29" fillId="0" borderId="0" xfId="0" applyFont="1" applyAlignment="1"/>
    <xf numFmtId="0" fontId="30" fillId="0" borderId="0" xfId="0" applyFont="1" applyAlignment="1"/>
    <xf numFmtId="0" fontId="31" fillId="0" borderId="0" xfId="0" applyFont="1" applyAlignment="1"/>
    <xf numFmtId="0" fontId="32" fillId="0" borderId="0" xfId="0" applyFont="1" applyAlignment="1"/>
    <xf numFmtId="0" fontId="33" fillId="0" borderId="0" xfId="0" applyFont="1" applyAlignment="1"/>
    <xf numFmtId="0" fontId="0" fillId="14" borderId="0" xfId="0" applyFill="1" applyAlignment="1"/>
    <xf numFmtId="0" fontId="34" fillId="0" borderId="0" xfId="0" applyFont="1" applyAlignment="1"/>
    <xf numFmtId="0" fontId="0" fillId="0" borderId="0" xfId="0" applyFont="1" applyAlignment="1"/>
    <xf numFmtId="0" fontId="9" fillId="2" borderId="0" xfId="0" applyFont="1" applyFill="1" applyAlignment="1"/>
    <xf numFmtId="0" fontId="12" fillId="2" borderId="0" xfId="0" applyFont="1" applyFill="1" applyAlignment="1"/>
    <xf numFmtId="0" fontId="19" fillId="2" borderId="0" xfId="0" applyFont="1" applyFill="1" applyAlignment="1"/>
    <xf numFmtId="0" fontId="4" fillId="0" borderId="0" xfId="0" applyFont="1" applyAlignment="1">
      <alignment horizontal="left"/>
    </xf>
    <xf numFmtId="0" fontId="5" fillId="0" borderId="0" xfId="0" applyFont="1" applyAlignment="1"/>
  </cellXfs>
  <cellStyles count="1">
    <cellStyle name="Normal" xfId="0" builtinId="0"/>
  </cellStyles>
  <dxfs count="0"/>
  <tableStyles count="0" defaultTableStyle="TableStyleMedium2" defaultPivotStyle="PivotStyleLight16"/>
  <colors>
    <mruColors>
      <color rgb="FF7030A0"/>
      <color rgb="FF00B0F0"/>
      <color rgb="FFE11E00"/>
      <color rgb="FFFF27EE"/>
      <color rgb="FF2F75B5"/>
      <color rgb="FFFF907D"/>
      <color rgb="FFCEBF7F"/>
      <color rgb="FFC30000"/>
      <color rgb="FF970000"/>
      <color rgb="FFFFB4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755A7-8A81-0243-9AEE-318186DC7A72}">
  <dimension ref="A1:A601"/>
  <sheetViews>
    <sheetView workbookViewId="0">
      <selection activeCell="C23" sqref="C23"/>
    </sheetView>
  </sheetViews>
  <sheetFormatPr baseColWidth="10" defaultRowHeight="15"/>
  <sheetData>
    <row r="1" spans="1:1">
      <c r="A1" t="s">
        <v>0</v>
      </c>
    </row>
    <row r="2" spans="1:1">
      <c r="A2" t="s">
        <v>25</v>
      </c>
    </row>
    <row r="3" spans="1:1">
      <c r="A3" t="s">
        <v>25</v>
      </c>
    </row>
    <row r="4" spans="1:1">
      <c r="A4" t="s">
        <v>697</v>
      </c>
    </row>
    <row r="5" spans="1:1">
      <c r="A5" t="s">
        <v>698</v>
      </c>
    </row>
    <row r="6" spans="1:1">
      <c r="A6" t="s">
        <v>699</v>
      </c>
    </row>
    <row r="7" spans="1:1">
      <c r="A7" t="s">
        <v>700</v>
      </c>
    </row>
    <row r="8" spans="1:1">
      <c r="A8" t="s">
        <v>701</v>
      </c>
    </row>
    <row r="9" spans="1:1">
      <c r="A9" t="s">
        <v>702</v>
      </c>
    </row>
    <row r="10" spans="1:1">
      <c r="A10" t="s">
        <v>703</v>
      </c>
    </row>
    <row r="11" spans="1:1">
      <c r="A11" t="s">
        <v>704</v>
      </c>
    </row>
    <row r="12" spans="1:1">
      <c r="A12" t="s">
        <v>705</v>
      </c>
    </row>
    <row r="13" spans="1:1">
      <c r="A13" t="s">
        <v>706</v>
      </c>
    </row>
    <row r="14" spans="1:1">
      <c r="A14" t="s">
        <v>707</v>
      </c>
    </row>
    <row r="15" spans="1:1">
      <c r="A15" t="s">
        <v>708</v>
      </c>
    </row>
    <row r="16" spans="1:1">
      <c r="A16" t="s">
        <v>709</v>
      </c>
    </row>
    <row r="17" spans="1:1">
      <c r="A17" t="s">
        <v>710</v>
      </c>
    </row>
    <row r="18" spans="1:1">
      <c r="A18" t="s">
        <v>711</v>
      </c>
    </row>
    <row r="19" spans="1:1">
      <c r="A19" t="s">
        <v>25</v>
      </c>
    </row>
    <row r="20" spans="1:1">
      <c r="A20" t="s">
        <v>25</v>
      </c>
    </row>
    <row r="21" spans="1:1">
      <c r="A21" t="s">
        <v>697</v>
      </c>
    </row>
    <row r="22" spans="1:1">
      <c r="A22" t="s">
        <v>712</v>
      </c>
    </row>
    <row r="23" spans="1:1">
      <c r="A23" t="s">
        <v>713</v>
      </c>
    </row>
    <row r="24" spans="1:1">
      <c r="A24" t="s">
        <v>714</v>
      </c>
    </row>
    <row r="25" spans="1:1">
      <c r="A25" t="s">
        <v>715</v>
      </c>
    </row>
    <row r="26" spans="1:1">
      <c r="A26" t="s">
        <v>716</v>
      </c>
    </row>
    <row r="27" spans="1:1">
      <c r="A27" t="s">
        <v>717</v>
      </c>
    </row>
    <row r="28" spans="1:1">
      <c r="A28" t="s">
        <v>718</v>
      </c>
    </row>
    <row r="29" spans="1:1">
      <c r="A29" t="s">
        <v>719</v>
      </c>
    </row>
    <row r="30" spans="1:1">
      <c r="A30" t="s">
        <v>720</v>
      </c>
    </row>
    <row r="31" spans="1:1">
      <c r="A31" t="s">
        <v>721</v>
      </c>
    </row>
    <row r="32" spans="1:1">
      <c r="A32" t="s">
        <v>722</v>
      </c>
    </row>
    <row r="33" spans="1:1">
      <c r="A33" t="s">
        <v>723</v>
      </c>
    </row>
    <row r="34" spans="1:1">
      <c r="A34" t="s">
        <v>25</v>
      </c>
    </row>
    <row r="35" spans="1:1">
      <c r="A35" t="s">
        <v>697</v>
      </c>
    </row>
    <row r="36" spans="1:1">
      <c r="A36" t="s">
        <v>724</v>
      </c>
    </row>
    <row r="37" spans="1:1">
      <c r="A37" t="s">
        <v>725</v>
      </c>
    </row>
    <row r="38" spans="1:1">
      <c r="A38" t="s">
        <v>726</v>
      </c>
    </row>
    <row r="39" spans="1:1">
      <c r="A39" t="s">
        <v>727</v>
      </c>
    </row>
    <row r="40" spans="1:1">
      <c r="A40" t="s">
        <v>728</v>
      </c>
    </row>
    <row r="41" spans="1:1">
      <c r="A41" t="s">
        <v>729</v>
      </c>
    </row>
    <row r="42" spans="1:1">
      <c r="A42" t="s">
        <v>25</v>
      </c>
    </row>
    <row r="43" spans="1:1">
      <c r="A43" t="s">
        <v>697</v>
      </c>
    </row>
    <row r="44" spans="1:1">
      <c r="A44" t="s">
        <v>730</v>
      </c>
    </row>
    <row r="45" spans="1:1">
      <c r="A45" t="s">
        <v>731</v>
      </c>
    </row>
    <row r="46" spans="1:1">
      <c r="A46" t="s">
        <v>732</v>
      </c>
    </row>
    <row r="47" spans="1:1">
      <c r="A47" t="s">
        <v>733</v>
      </c>
    </row>
    <row r="48" spans="1:1">
      <c r="A48" t="s">
        <v>734</v>
      </c>
    </row>
    <row r="49" spans="1:1">
      <c r="A49" t="s">
        <v>735</v>
      </c>
    </row>
    <row r="50" spans="1:1">
      <c r="A50" t="s">
        <v>736</v>
      </c>
    </row>
    <row r="51" spans="1:1">
      <c r="A51" t="s">
        <v>737</v>
      </c>
    </row>
    <row r="52" spans="1:1">
      <c r="A52" t="s">
        <v>738</v>
      </c>
    </row>
    <row r="53" spans="1:1">
      <c r="A53" t="s">
        <v>739</v>
      </c>
    </row>
    <row r="54" spans="1:1">
      <c r="A54" t="s">
        <v>740</v>
      </c>
    </row>
    <row r="55" spans="1:1">
      <c r="A55" t="s">
        <v>741</v>
      </c>
    </row>
    <row r="56" spans="1:1">
      <c r="A56" t="s">
        <v>742</v>
      </c>
    </row>
    <row r="57" spans="1:1">
      <c r="A57" t="s">
        <v>743</v>
      </c>
    </row>
    <row r="58" spans="1:1">
      <c r="A58" t="s">
        <v>25</v>
      </c>
    </row>
    <row r="59" spans="1:1">
      <c r="A59" t="s">
        <v>697</v>
      </c>
    </row>
    <row r="60" spans="1:1">
      <c r="A60" t="s">
        <v>744</v>
      </c>
    </row>
    <row r="61" spans="1:1">
      <c r="A61" t="s">
        <v>745</v>
      </c>
    </row>
    <row r="62" spans="1:1">
      <c r="A62" t="s">
        <v>746</v>
      </c>
    </row>
    <row r="63" spans="1:1">
      <c r="A63" t="s">
        <v>747</v>
      </c>
    </row>
    <row r="64" spans="1:1">
      <c r="A64" t="s">
        <v>748</v>
      </c>
    </row>
    <row r="65" spans="1:1">
      <c r="A65" t="s">
        <v>749</v>
      </c>
    </row>
    <row r="66" spans="1:1">
      <c r="A66" t="s">
        <v>750</v>
      </c>
    </row>
    <row r="67" spans="1:1">
      <c r="A67" t="s">
        <v>751</v>
      </c>
    </row>
    <row r="68" spans="1:1">
      <c r="A68" t="s">
        <v>752</v>
      </c>
    </row>
    <row r="69" spans="1:1">
      <c r="A69" t="s">
        <v>753</v>
      </c>
    </row>
    <row r="70" spans="1:1">
      <c r="A70" t="s">
        <v>754</v>
      </c>
    </row>
    <row r="71" spans="1:1">
      <c r="A71" t="s">
        <v>755</v>
      </c>
    </row>
    <row r="72" spans="1:1">
      <c r="A72" t="s">
        <v>756</v>
      </c>
    </row>
    <row r="73" spans="1:1">
      <c r="A73" t="s">
        <v>757</v>
      </c>
    </row>
    <row r="74" spans="1:1">
      <c r="A74" t="s">
        <v>758</v>
      </c>
    </row>
    <row r="75" spans="1:1">
      <c r="A75" t="s">
        <v>25</v>
      </c>
    </row>
    <row r="76" spans="1:1">
      <c r="A76" t="s">
        <v>697</v>
      </c>
    </row>
    <row r="77" spans="1:1">
      <c r="A77" t="s">
        <v>759</v>
      </c>
    </row>
    <row r="78" spans="1:1">
      <c r="A78" t="s">
        <v>760</v>
      </c>
    </row>
    <row r="79" spans="1:1">
      <c r="A79" t="s">
        <v>761</v>
      </c>
    </row>
    <row r="80" spans="1:1">
      <c r="A80" t="s">
        <v>762</v>
      </c>
    </row>
    <row r="81" spans="1:1">
      <c r="A81" t="s">
        <v>763</v>
      </c>
    </row>
    <row r="82" spans="1:1">
      <c r="A82" t="s">
        <v>764</v>
      </c>
    </row>
    <row r="83" spans="1:1">
      <c r="A83" t="s">
        <v>765</v>
      </c>
    </row>
    <row r="84" spans="1:1">
      <c r="A84" t="s">
        <v>25</v>
      </c>
    </row>
    <row r="85" spans="1:1">
      <c r="A85" t="s">
        <v>25</v>
      </c>
    </row>
    <row r="86" spans="1:1">
      <c r="A86" t="s">
        <v>697</v>
      </c>
    </row>
    <row r="87" spans="1:1">
      <c r="A87" t="s">
        <v>766</v>
      </c>
    </row>
    <row r="88" spans="1:1">
      <c r="A88" t="s">
        <v>767</v>
      </c>
    </row>
    <row r="89" spans="1:1">
      <c r="A89" t="s">
        <v>768</v>
      </c>
    </row>
    <row r="90" spans="1:1">
      <c r="A90" t="s">
        <v>769</v>
      </c>
    </row>
    <row r="91" spans="1:1">
      <c r="A91" t="s">
        <v>770</v>
      </c>
    </row>
    <row r="92" spans="1:1">
      <c r="A92" t="s">
        <v>771</v>
      </c>
    </row>
    <row r="93" spans="1:1">
      <c r="A93" t="s">
        <v>772</v>
      </c>
    </row>
    <row r="94" spans="1:1">
      <c r="A94" t="s">
        <v>773</v>
      </c>
    </row>
    <row r="95" spans="1:1">
      <c r="A95" t="s">
        <v>774</v>
      </c>
    </row>
    <row r="96" spans="1:1">
      <c r="A96" t="s">
        <v>775</v>
      </c>
    </row>
    <row r="97" spans="1:1">
      <c r="A97" t="s">
        <v>776</v>
      </c>
    </row>
    <row r="98" spans="1:1">
      <c r="A98" t="s">
        <v>777</v>
      </c>
    </row>
    <row r="99" spans="1:1">
      <c r="A99" t="s">
        <v>778</v>
      </c>
    </row>
    <row r="100" spans="1:1">
      <c r="A100" t="s">
        <v>779</v>
      </c>
    </row>
    <row r="101" spans="1:1">
      <c r="A101" t="s">
        <v>780</v>
      </c>
    </row>
    <row r="102" spans="1:1">
      <c r="A102" t="s">
        <v>781</v>
      </c>
    </row>
    <row r="103" spans="1:1">
      <c r="A103" t="s">
        <v>782</v>
      </c>
    </row>
    <row r="104" spans="1:1">
      <c r="A104" t="s">
        <v>25</v>
      </c>
    </row>
    <row r="105" spans="1:1">
      <c r="A105" t="s">
        <v>697</v>
      </c>
    </row>
    <row r="106" spans="1:1">
      <c r="A106" t="s">
        <v>783</v>
      </c>
    </row>
    <row r="107" spans="1:1">
      <c r="A107" t="s">
        <v>784</v>
      </c>
    </row>
    <row r="108" spans="1:1">
      <c r="A108" t="s">
        <v>785</v>
      </c>
    </row>
    <row r="109" spans="1:1">
      <c r="A109" t="s">
        <v>786</v>
      </c>
    </row>
    <row r="110" spans="1:1">
      <c r="A110" t="s">
        <v>787</v>
      </c>
    </row>
    <row r="111" spans="1:1">
      <c r="A111" t="s">
        <v>788</v>
      </c>
    </row>
    <row r="112" spans="1:1">
      <c r="A112" t="s">
        <v>789</v>
      </c>
    </row>
    <row r="113" spans="1:1">
      <c r="A113" t="s">
        <v>790</v>
      </c>
    </row>
    <row r="114" spans="1:1">
      <c r="A114" t="s">
        <v>791</v>
      </c>
    </row>
    <row r="115" spans="1:1">
      <c r="A115" t="s">
        <v>792</v>
      </c>
    </row>
    <row r="116" spans="1:1">
      <c r="A116" t="s">
        <v>793</v>
      </c>
    </row>
    <row r="117" spans="1:1">
      <c r="A117" t="s">
        <v>25</v>
      </c>
    </row>
    <row r="118" spans="1:1">
      <c r="A118" t="s">
        <v>25</v>
      </c>
    </row>
    <row r="119" spans="1:1">
      <c r="A119" t="s">
        <v>697</v>
      </c>
    </row>
    <row r="120" spans="1:1">
      <c r="A120" t="s">
        <v>794</v>
      </c>
    </row>
    <row r="121" spans="1:1">
      <c r="A121" t="s">
        <v>25</v>
      </c>
    </row>
    <row r="122" spans="1:1">
      <c r="A122" t="s">
        <v>795</v>
      </c>
    </row>
    <row r="123" spans="1:1">
      <c r="A123" t="s">
        <v>796</v>
      </c>
    </row>
    <row r="124" spans="1:1">
      <c r="A124" t="s">
        <v>797</v>
      </c>
    </row>
    <row r="125" spans="1:1">
      <c r="A125" t="s">
        <v>798</v>
      </c>
    </row>
    <row r="126" spans="1:1">
      <c r="A126" t="s">
        <v>799</v>
      </c>
    </row>
    <row r="127" spans="1:1">
      <c r="A127" t="s">
        <v>800</v>
      </c>
    </row>
    <row r="128" spans="1:1">
      <c r="A128" t="s">
        <v>801</v>
      </c>
    </row>
    <row r="129" spans="1:1">
      <c r="A129" t="s">
        <v>802</v>
      </c>
    </row>
    <row r="130" spans="1:1">
      <c r="A130" t="s">
        <v>803</v>
      </c>
    </row>
    <row r="131" spans="1:1">
      <c r="A131" t="s">
        <v>25</v>
      </c>
    </row>
    <row r="132" spans="1:1">
      <c r="A132" t="s">
        <v>697</v>
      </c>
    </row>
    <row r="133" spans="1:1">
      <c r="A133" t="s">
        <v>804</v>
      </c>
    </row>
    <row r="134" spans="1:1">
      <c r="A134" t="s">
        <v>805</v>
      </c>
    </row>
    <row r="135" spans="1:1">
      <c r="A135" t="s">
        <v>806</v>
      </c>
    </row>
    <row r="136" spans="1:1">
      <c r="A136" t="s">
        <v>807</v>
      </c>
    </row>
    <row r="137" spans="1:1">
      <c r="A137" t="s">
        <v>808</v>
      </c>
    </row>
    <row r="138" spans="1:1">
      <c r="A138" t="s">
        <v>809</v>
      </c>
    </row>
    <row r="139" spans="1:1">
      <c r="A139" t="s">
        <v>810</v>
      </c>
    </row>
    <row r="140" spans="1:1">
      <c r="A140" t="s">
        <v>811</v>
      </c>
    </row>
    <row r="141" spans="1:1">
      <c r="A141" t="s">
        <v>812</v>
      </c>
    </row>
    <row r="142" spans="1:1">
      <c r="A142" t="s">
        <v>813</v>
      </c>
    </row>
    <row r="143" spans="1:1">
      <c r="A143" t="s">
        <v>814</v>
      </c>
    </row>
    <row r="144" spans="1:1">
      <c r="A144" t="s">
        <v>815</v>
      </c>
    </row>
    <row r="145" spans="1:1">
      <c r="A145" t="s">
        <v>816</v>
      </c>
    </row>
    <row r="146" spans="1:1">
      <c r="A146" t="s">
        <v>817</v>
      </c>
    </row>
    <row r="147" spans="1:1">
      <c r="A147" t="s">
        <v>818</v>
      </c>
    </row>
    <row r="148" spans="1:1">
      <c r="A148" t="s">
        <v>819</v>
      </c>
    </row>
    <row r="149" spans="1:1">
      <c r="A149" t="s">
        <v>820</v>
      </c>
    </row>
    <row r="150" spans="1:1">
      <c r="A150" t="s">
        <v>25</v>
      </c>
    </row>
    <row r="151" spans="1:1">
      <c r="A151" t="s">
        <v>697</v>
      </c>
    </row>
    <row r="152" spans="1:1">
      <c r="A152" t="s">
        <v>821</v>
      </c>
    </row>
    <row r="153" spans="1:1">
      <c r="A153" t="s">
        <v>822</v>
      </c>
    </row>
    <row r="154" spans="1:1">
      <c r="A154" t="s">
        <v>823</v>
      </c>
    </row>
    <row r="155" spans="1:1">
      <c r="A155" t="s">
        <v>824</v>
      </c>
    </row>
    <row r="156" spans="1:1">
      <c r="A156" t="s">
        <v>825</v>
      </c>
    </row>
    <row r="157" spans="1:1">
      <c r="A157" t="s">
        <v>826</v>
      </c>
    </row>
    <row r="158" spans="1:1">
      <c r="A158" t="s">
        <v>827</v>
      </c>
    </row>
    <row r="159" spans="1:1">
      <c r="A159" t="s">
        <v>822</v>
      </c>
    </row>
    <row r="160" spans="1:1">
      <c r="A160" t="s">
        <v>828</v>
      </c>
    </row>
    <row r="161" spans="1:1">
      <c r="A161" t="s">
        <v>829</v>
      </c>
    </row>
    <row r="162" spans="1:1">
      <c r="A162" t="s">
        <v>830</v>
      </c>
    </row>
    <row r="163" spans="1:1">
      <c r="A163" t="s">
        <v>831</v>
      </c>
    </row>
    <row r="164" spans="1:1">
      <c r="A164" t="s">
        <v>832</v>
      </c>
    </row>
    <row r="165" spans="1:1">
      <c r="A165" t="s">
        <v>833</v>
      </c>
    </row>
    <row r="166" spans="1:1">
      <c r="A166" t="s">
        <v>834</v>
      </c>
    </row>
    <row r="167" spans="1:1">
      <c r="A167" t="s">
        <v>25</v>
      </c>
    </row>
    <row r="168" spans="1:1">
      <c r="A168" t="s">
        <v>697</v>
      </c>
    </row>
    <row r="169" spans="1:1">
      <c r="A169" t="s">
        <v>835</v>
      </c>
    </row>
    <row r="170" spans="1:1">
      <c r="A170" t="s">
        <v>836</v>
      </c>
    </row>
    <row r="171" spans="1:1">
      <c r="A171" t="s">
        <v>837</v>
      </c>
    </row>
    <row r="172" spans="1:1">
      <c r="A172" t="s">
        <v>838</v>
      </c>
    </row>
    <row r="173" spans="1:1">
      <c r="A173" t="s">
        <v>839</v>
      </c>
    </row>
    <row r="174" spans="1:1">
      <c r="A174" t="s">
        <v>840</v>
      </c>
    </row>
    <row r="175" spans="1:1">
      <c r="A175" t="s">
        <v>841</v>
      </c>
    </row>
    <row r="176" spans="1:1">
      <c r="A176" t="s">
        <v>842</v>
      </c>
    </row>
    <row r="177" spans="1:1">
      <c r="A177" t="s">
        <v>843</v>
      </c>
    </row>
    <row r="178" spans="1:1">
      <c r="A178" t="s">
        <v>25</v>
      </c>
    </row>
    <row r="179" spans="1:1">
      <c r="A179" t="s">
        <v>697</v>
      </c>
    </row>
    <row r="180" spans="1:1">
      <c r="A180" t="s">
        <v>844</v>
      </c>
    </row>
    <row r="181" spans="1:1">
      <c r="A181" t="s">
        <v>845</v>
      </c>
    </row>
    <row r="182" spans="1:1">
      <c r="A182" t="s">
        <v>846</v>
      </c>
    </row>
    <row r="183" spans="1:1">
      <c r="A183" t="s">
        <v>847</v>
      </c>
    </row>
    <row r="184" spans="1:1">
      <c r="A184" t="s">
        <v>848</v>
      </c>
    </row>
    <row r="185" spans="1:1">
      <c r="A185" t="s">
        <v>849</v>
      </c>
    </row>
    <row r="186" spans="1:1">
      <c r="A186" t="s">
        <v>25</v>
      </c>
    </row>
    <row r="187" spans="1:1">
      <c r="A187" t="s">
        <v>697</v>
      </c>
    </row>
    <row r="188" spans="1:1">
      <c r="A188" t="s">
        <v>850</v>
      </c>
    </row>
    <row r="189" spans="1:1">
      <c r="A189" t="s">
        <v>851</v>
      </c>
    </row>
    <row r="190" spans="1:1">
      <c r="A190" t="s">
        <v>852</v>
      </c>
    </row>
    <row r="191" spans="1:1">
      <c r="A191" t="s">
        <v>853</v>
      </c>
    </row>
    <row r="192" spans="1:1">
      <c r="A192" t="s">
        <v>854</v>
      </c>
    </row>
    <row r="193" spans="1:1">
      <c r="A193" t="s">
        <v>855</v>
      </c>
    </row>
    <row r="194" spans="1:1">
      <c r="A194" t="s">
        <v>856</v>
      </c>
    </row>
    <row r="195" spans="1:1">
      <c r="A195" t="s">
        <v>857</v>
      </c>
    </row>
    <row r="196" spans="1:1">
      <c r="A196" t="s">
        <v>858</v>
      </c>
    </row>
    <row r="197" spans="1:1">
      <c r="A197" t="s">
        <v>25</v>
      </c>
    </row>
    <row r="198" spans="1:1">
      <c r="A198" t="s">
        <v>859</v>
      </c>
    </row>
    <row r="199" spans="1:1">
      <c r="A199" t="s">
        <v>860</v>
      </c>
    </row>
    <row r="200" spans="1:1">
      <c r="A200" t="s">
        <v>25</v>
      </c>
    </row>
    <row r="201" spans="1:1">
      <c r="A201" t="s">
        <v>25</v>
      </c>
    </row>
    <row r="202" spans="1:1">
      <c r="A202" t="s">
        <v>861</v>
      </c>
    </row>
    <row r="203" spans="1:1">
      <c r="A203" t="s">
        <v>862</v>
      </c>
    </row>
    <row r="204" spans="1:1">
      <c r="A204" t="s">
        <v>863</v>
      </c>
    </row>
    <row r="205" spans="1:1">
      <c r="A205" t="s">
        <v>25</v>
      </c>
    </row>
    <row r="206" spans="1:1">
      <c r="A206" t="s">
        <v>25</v>
      </c>
    </row>
    <row r="207" spans="1:1">
      <c r="A207" t="s">
        <v>25</v>
      </c>
    </row>
    <row r="208" spans="1:1">
      <c r="A208" t="s">
        <v>697</v>
      </c>
    </row>
    <row r="209" spans="1:1">
      <c r="A209" t="s">
        <v>864</v>
      </c>
    </row>
    <row r="210" spans="1:1">
      <c r="A210" t="s">
        <v>25</v>
      </c>
    </row>
    <row r="211" spans="1:1">
      <c r="A211" t="s">
        <v>697</v>
      </c>
    </row>
    <row r="212" spans="1:1">
      <c r="A212" t="s">
        <v>865</v>
      </c>
    </row>
    <row r="213" spans="1:1">
      <c r="A213" t="s">
        <v>697</v>
      </c>
    </row>
    <row r="214" spans="1:1">
      <c r="A214" t="s">
        <v>1</v>
      </c>
    </row>
    <row r="215" spans="1:1">
      <c r="A215" t="s">
        <v>2</v>
      </c>
    </row>
    <row r="216" spans="1:1">
      <c r="A216" t="s">
        <v>25</v>
      </c>
    </row>
    <row r="217" spans="1:1">
      <c r="A217" t="s">
        <v>25</v>
      </c>
    </row>
    <row r="218" spans="1:1">
      <c r="A218" t="s">
        <v>697</v>
      </c>
    </row>
    <row r="219" spans="1:1">
      <c r="A219" t="s">
        <v>866</v>
      </c>
    </row>
    <row r="220" spans="1:1">
      <c r="A220" t="s">
        <v>697</v>
      </c>
    </row>
    <row r="221" spans="1:1">
      <c r="A221" t="s">
        <v>867</v>
      </c>
    </row>
    <row r="222" spans="1:1">
      <c r="A222" t="s">
        <v>868</v>
      </c>
    </row>
    <row r="223" spans="1:1">
      <c r="A223" t="s">
        <v>869</v>
      </c>
    </row>
    <row r="224" spans="1:1">
      <c r="A224" t="s">
        <v>870</v>
      </c>
    </row>
    <row r="225" spans="1:1">
      <c r="A225" t="s">
        <v>871</v>
      </c>
    </row>
    <row r="226" spans="1:1">
      <c r="A226" t="s">
        <v>872</v>
      </c>
    </row>
    <row r="227" spans="1:1">
      <c r="A227" t="s">
        <v>873</v>
      </c>
    </row>
    <row r="228" spans="1:1">
      <c r="A228" t="s">
        <v>874</v>
      </c>
    </row>
    <row r="229" spans="1:1">
      <c r="A229" t="s">
        <v>875</v>
      </c>
    </row>
    <row r="230" spans="1:1">
      <c r="A230" t="s">
        <v>876</v>
      </c>
    </row>
    <row r="231" spans="1:1">
      <c r="A231" t="s">
        <v>877</v>
      </c>
    </row>
    <row r="232" spans="1:1">
      <c r="A232" t="s">
        <v>878</v>
      </c>
    </row>
    <row r="233" spans="1:1">
      <c r="A233" t="s">
        <v>879</v>
      </c>
    </row>
    <row r="234" spans="1:1">
      <c r="A234" t="s">
        <v>880</v>
      </c>
    </row>
    <row r="235" spans="1:1">
      <c r="A235" t="s">
        <v>881</v>
      </c>
    </row>
    <row r="236" spans="1:1">
      <c r="A236" t="s">
        <v>882</v>
      </c>
    </row>
    <row r="237" spans="1:1">
      <c r="A237" t="s">
        <v>883</v>
      </c>
    </row>
    <row r="238" spans="1:1">
      <c r="A238" t="s">
        <v>884</v>
      </c>
    </row>
    <row r="239" spans="1:1">
      <c r="A239" t="s">
        <v>885</v>
      </c>
    </row>
    <row r="240" spans="1:1">
      <c r="A240" t="s">
        <v>886</v>
      </c>
    </row>
    <row r="241" spans="1:1">
      <c r="A241" t="s">
        <v>887</v>
      </c>
    </row>
    <row r="242" spans="1:1">
      <c r="A242" t="s">
        <v>888</v>
      </c>
    </row>
    <row r="243" spans="1:1">
      <c r="A243" t="s">
        <v>889</v>
      </c>
    </row>
    <row r="244" spans="1:1">
      <c r="A244" t="s">
        <v>25</v>
      </c>
    </row>
    <row r="245" spans="1:1">
      <c r="A245" t="s">
        <v>25</v>
      </c>
    </row>
    <row r="246" spans="1:1">
      <c r="A246" t="s">
        <v>697</v>
      </c>
    </row>
    <row r="247" spans="1:1">
      <c r="A247" t="s">
        <v>890</v>
      </c>
    </row>
    <row r="248" spans="1:1">
      <c r="A248" t="s">
        <v>697</v>
      </c>
    </row>
    <row r="249" spans="1:1">
      <c r="A249" t="s">
        <v>25</v>
      </c>
    </row>
    <row r="250" spans="1:1">
      <c r="A250" t="s">
        <v>3</v>
      </c>
    </row>
    <row r="251" spans="1:1">
      <c r="A251" t="s">
        <v>25</v>
      </c>
    </row>
    <row r="252" spans="1:1">
      <c r="A252" t="s">
        <v>697</v>
      </c>
    </row>
    <row r="253" spans="1:1">
      <c r="A253" t="s">
        <v>891</v>
      </c>
    </row>
    <row r="254" spans="1:1">
      <c r="A254" t="s">
        <v>697</v>
      </c>
    </row>
    <row r="255" spans="1:1">
      <c r="A255" t="s">
        <v>25</v>
      </c>
    </row>
    <row r="256" spans="1:1">
      <c r="A256" t="s">
        <v>697</v>
      </c>
    </row>
    <row r="257" spans="1:1">
      <c r="A257" t="s">
        <v>892</v>
      </c>
    </row>
    <row r="258" spans="1:1">
      <c r="A258" t="s">
        <v>893</v>
      </c>
    </row>
    <row r="259" spans="1:1">
      <c r="A259" t="s">
        <v>894</v>
      </c>
    </row>
    <row r="260" spans="1:1">
      <c r="A260" t="s">
        <v>895</v>
      </c>
    </row>
    <row r="261" spans="1:1">
      <c r="A261" t="s">
        <v>896</v>
      </c>
    </row>
    <row r="262" spans="1:1">
      <c r="A262" t="s">
        <v>25</v>
      </c>
    </row>
    <row r="263" spans="1:1">
      <c r="A263" t="s">
        <v>697</v>
      </c>
    </row>
    <row r="264" spans="1:1">
      <c r="A264" t="s">
        <v>897</v>
      </c>
    </row>
    <row r="265" spans="1:1">
      <c r="A265" t="s">
        <v>697</v>
      </c>
    </row>
    <row r="266" spans="1:1">
      <c r="A266" t="s">
        <v>25</v>
      </c>
    </row>
    <row r="267" spans="1:1">
      <c r="A267" t="s">
        <v>697</v>
      </c>
    </row>
    <row r="268" spans="1:1">
      <c r="A268" t="s">
        <v>898</v>
      </c>
    </row>
    <row r="269" spans="1:1">
      <c r="A269" t="s">
        <v>25</v>
      </c>
    </row>
    <row r="270" spans="1:1">
      <c r="A270" t="s">
        <v>899</v>
      </c>
    </row>
    <row r="271" spans="1:1">
      <c r="A271" t="s">
        <v>900</v>
      </c>
    </row>
    <row r="272" spans="1:1">
      <c r="A272" t="s">
        <v>901</v>
      </c>
    </row>
    <row r="273" spans="1:1">
      <c r="A273" t="s">
        <v>902</v>
      </c>
    </row>
    <row r="274" spans="1:1">
      <c r="A274" t="s">
        <v>903</v>
      </c>
    </row>
    <row r="275" spans="1:1">
      <c r="A275" t="s">
        <v>904</v>
      </c>
    </row>
    <row r="276" spans="1:1">
      <c r="A276" t="s">
        <v>905</v>
      </c>
    </row>
    <row r="277" spans="1:1">
      <c r="A277" t="s">
        <v>906</v>
      </c>
    </row>
    <row r="278" spans="1:1">
      <c r="A278" t="s">
        <v>907</v>
      </c>
    </row>
    <row r="279" spans="1:1">
      <c r="A279" t="s">
        <v>908</v>
      </c>
    </row>
    <row r="280" spans="1:1">
      <c r="A280" t="s">
        <v>909</v>
      </c>
    </row>
    <row r="281" spans="1:1">
      <c r="A281" t="s">
        <v>910</v>
      </c>
    </row>
    <row r="282" spans="1:1">
      <c r="A282" t="s">
        <v>911</v>
      </c>
    </row>
    <row r="283" spans="1:1">
      <c r="A283" t="s">
        <v>912</v>
      </c>
    </row>
    <row r="284" spans="1:1">
      <c r="A284" t="s">
        <v>913</v>
      </c>
    </row>
    <row r="285" spans="1:1">
      <c r="A285" t="s">
        <v>914</v>
      </c>
    </row>
    <row r="286" spans="1:1">
      <c r="A286" t="s">
        <v>915</v>
      </c>
    </row>
    <row r="287" spans="1:1">
      <c r="A287" t="s">
        <v>916</v>
      </c>
    </row>
    <row r="288" spans="1:1">
      <c r="A288" t="s">
        <v>25</v>
      </c>
    </row>
    <row r="289" spans="1:1">
      <c r="A289" t="s">
        <v>25</v>
      </c>
    </row>
    <row r="290" spans="1:1">
      <c r="A290" t="s">
        <v>917</v>
      </c>
    </row>
    <row r="291" spans="1:1">
      <c r="A291" t="s">
        <v>918</v>
      </c>
    </row>
    <row r="292" spans="1:1">
      <c r="A292" t="s">
        <v>919</v>
      </c>
    </row>
    <row r="293" spans="1:1">
      <c r="A293" t="s">
        <v>920</v>
      </c>
    </row>
    <row r="294" spans="1:1">
      <c r="A294" t="s">
        <v>921</v>
      </c>
    </row>
    <row r="295" spans="1:1">
      <c r="A295" t="s">
        <v>25</v>
      </c>
    </row>
    <row r="296" spans="1:1">
      <c r="A296" t="s">
        <v>697</v>
      </c>
    </row>
    <row r="297" spans="1:1">
      <c r="A297" t="s">
        <v>922</v>
      </c>
    </row>
    <row r="298" spans="1:1">
      <c r="A298" t="s">
        <v>923</v>
      </c>
    </row>
    <row r="299" spans="1:1">
      <c r="A299" t="s">
        <v>25</v>
      </c>
    </row>
    <row r="300" spans="1:1">
      <c r="A300" t="s">
        <v>697</v>
      </c>
    </row>
    <row r="301" spans="1:1">
      <c r="A301" t="s">
        <v>924</v>
      </c>
    </row>
    <row r="302" spans="1:1">
      <c r="A302" t="s">
        <v>925</v>
      </c>
    </row>
    <row r="303" spans="1:1">
      <c r="A303" t="s">
        <v>926</v>
      </c>
    </row>
    <row r="304" spans="1:1">
      <c r="A304" t="s">
        <v>927</v>
      </c>
    </row>
    <row r="305" spans="1:1">
      <c r="A305" t="s">
        <v>928</v>
      </c>
    </row>
    <row r="306" spans="1:1">
      <c r="A306" t="s">
        <v>25</v>
      </c>
    </row>
    <row r="307" spans="1:1">
      <c r="A307" t="s">
        <v>25</v>
      </c>
    </row>
    <row r="308" spans="1:1">
      <c r="A308" t="s">
        <v>697</v>
      </c>
    </row>
    <row r="309" spans="1:1">
      <c r="A309" t="s">
        <v>929</v>
      </c>
    </row>
    <row r="310" spans="1:1">
      <c r="A310" t="s">
        <v>930</v>
      </c>
    </row>
    <row r="311" spans="1:1">
      <c r="A311" t="s">
        <v>931</v>
      </c>
    </row>
    <row r="312" spans="1:1">
      <c r="A312" t="s">
        <v>25</v>
      </c>
    </row>
    <row r="313" spans="1:1">
      <c r="A313" t="s">
        <v>25</v>
      </c>
    </row>
    <row r="314" spans="1:1">
      <c r="A314" t="s">
        <v>697</v>
      </c>
    </row>
    <row r="315" spans="1:1">
      <c r="A315" t="s">
        <v>932</v>
      </c>
    </row>
    <row r="316" spans="1:1">
      <c r="A316" t="s">
        <v>697</v>
      </c>
    </row>
    <row r="317" spans="1:1">
      <c r="A317" t="s">
        <v>25</v>
      </c>
    </row>
    <row r="318" spans="1:1">
      <c r="A318" t="s">
        <v>697</v>
      </c>
    </row>
    <row r="319" spans="1:1">
      <c r="A319" t="s">
        <v>933</v>
      </c>
    </row>
    <row r="320" spans="1:1">
      <c r="A320" t="s">
        <v>25</v>
      </c>
    </row>
    <row r="321" spans="1:1">
      <c r="A321" t="s">
        <v>934</v>
      </c>
    </row>
    <row r="322" spans="1:1">
      <c r="A322" t="s">
        <v>935</v>
      </c>
    </row>
    <row r="323" spans="1:1">
      <c r="A323" t="s">
        <v>936</v>
      </c>
    </row>
    <row r="324" spans="1:1">
      <c r="A324" t="s">
        <v>937</v>
      </c>
    </row>
    <row r="325" spans="1:1">
      <c r="A325" t="s">
        <v>938</v>
      </c>
    </row>
    <row r="326" spans="1:1">
      <c r="A326" t="s">
        <v>939</v>
      </c>
    </row>
    <row r="327" spans="1:1">
      <c r="A327" t="s">
        <v>940</v>
      </c>
    </row>
    <row r="328" spans="1:1">
      <c r="A328" t="s">
        <v>941</v>
      </c>
    </row>
    <row r="329" spans="1:1">
      <c r="A329" t="s">
        <v>942</v>
      </c>
    </row>
    <row r="330" spans="1:1">
      <c r="A330" t="s">
        <v>943</v>
      </c>
    </row>
    <row r="331" spans="1:1">
      <c r="A331" t="s">
        <v>944</v>
      </c>
    </row>
    <row r="332" spans="1:1">
      <c r="A332" t="s">
        <v>945</v>
      </c>
    </row>
    <row r="333" spans="1:1">
      <c r="A333" t="s">
        <v>946</v>
      </c>
    </row>
    <row r="334" spans="1:1">
      <c r="A334" t="s">
        <v>947</v>
      </c>
    </row>
    <row r="335" spans="1:1">
      <c r="A335" t="s">
        <v>948</v>
      </c>
    </row>
    <row r="336" spans="1:1">
      <c r="A336" t="s">
        <v>949</v>
      </c>
    </row>
    <row r="337" spans="1:1">
      <c r="A337" t="s">
        <v>950</v>
      </c>
    </row>
    <row r="338" spans="1:1">
      <c r="A338" t="s">
        <v>951</v>
      </c>
    </row>
    <row r="339" spans="1:1">
      <c r="A339" t="s">
        <v>952</v>
      </c>
    </row>
    <row r="340" spans="1:1">
      <c r="A340" t="s">
        <v>953</v>
      </c>
    </row>
    <row r="341" spans="1:1">
      <c r="A341" t="s">
        <v>954</v>
      </c>
    </row>
    <row r="342" spans="1:1">
      <c r="A342" t="s">
        <v>955</v>
      </c>
    </row>
    <row r="343" spans="1:1">
      <c r="A343" t="s">
        <v>25</v>
      </c>
    </row>
    <row r="344" spans="1:1">
      <c r="A344" t="s">
        <v>25</v>
      </c>
    </row>
    <row r="345" spans="1:1">
      <c r="A345" t="s">
        <v>697</v>
      </c>
    </row>
    <row r="346" spans="1:1">
      <c r="A346" t="s">
        <v>956</v>
      </c>
    </row>
    <row r="347" spans="1:1">
      <c r="A347" t="s">
        <v>25</v>
      </c>
    </row>
    <row r="348" spans="1:1">
      <c r="A348" t="s">
        <v>957</v>
      </c>
    </row>
    <row r="349" spans="1:1">
      <c r="A349" t="s">
        <v>958</v>
      </c>
    </row>
    <row r="350" spans="1:1">
      <c r="A350" t="s">
        <v>959</v>
      </c>
    </row>
    <row r="351" spans="1:1">
      <c r="A351" t="s">
        <v>960</v>
      </c>
    </row>
    <row r="352" spans="1:1">
      <c r="A352" t="s">
        <v>961</v>
      </c>
    </row>
    <row r="353" spans="1:1">
      <c r="A353" t="s">
        <v>962</v>
      </c>
    </row>
    <row r="354" spans="1:1">
      <c r="A354" t="s">
        <v>963</v>
      </c>
    </row>
    <row r="355" spans="1:1">
      <c r="A355" t="s">
        <v>964</v>
      </c>
    </row>
    <row r="356" spans="1:1">
      <c r="A356" t="s">
        <v>965</v>
      </c>
    </row>
    <row r="357" spans="1:1">
      <c r="A357" t="s">
        <v>966</v>
      </c>
    </row>
    <row r="358" spans="1:1">
      <c r="A358" t="s">
        <v>967</v>
      </c>
    </row>
    <row r="359" spans="1:1">
      <c r="A359" t="s">
        <v>968</v>
      </c>
    </row>
    <row r="360" spans="1:1">
      <c r="A360" t="s">
        <v>969</v>
      </c>
    </row>
    <row r="361" spans="1:1">
      <c r="A361" t="s">
        <v>970</v>
      </c>
    </row>
    <row r="362" spans="1:1">
      <c r="A362" t="s">
        <v>25</v>
      </c>
    </row>
    <row r="363" spans="1:1">
      <c r="A363" t="s">
        <v>697</v>
      </c>
    </row>
    <row r="364" spans="1:1">
      <c r="A364" t="s">
        <v>971</v>
      </c>
    </row>
    <row r="365" spans="1:1">
      <c r="A365" t="s">
        <v>25</v>
      </c>
    </row>
    <row r="366" spans="1:1">
      <c r="A366" t="s">
        <v>697</v>
      </c>
    </row>
    <row r="367" spans="1:1">
      <c r="A367" t="s">
        <v>972</v>
      </c>
    </row>
    <row r="368" spans="1:1">
      <c r="A368" t="s">
        <v>25</v>
      </c>
    </row>
    <row r="369" spans="1:1">
      <c r="A369" t="s">
        <v>973</v>
      </c>
    </row>
    <row r="370" spans="1:1">
      <c r="A370" t="s">
        <v>974</v>
      </c>
    </row>
    <row r="371" spans="1:1">
      <c r="A371" t="s">
        <v>975</v>
      </c>
    </row>
    <row r="372" spans="1:1">
      <c r="A372" t="s">
        <v>976</v>
      </c>
    </row>
    <row r="373" spans="1:1">
      <c r="A373" t="s">
        <v>25</v>
      </c>
    </row>
    <row r="374" spans="1:1">
      <c r="A374" t="s">
        <v>25</v>
      </c>
    </row>
    <row r="375" spans="1:1">
      <c r="A375" t="s">
        <v>697</v>
      </c>
    </row>
    <row r="376" spans="1:1">
      <c r="A376" t="s">
        <v>977</v>
      </c>
    </row>
    <row r="377" spans="1:1">
      <c r="A377" t="s">
        <v>697</v>
      </c>
    </row>
    <row r="378" spans="1:1">
      <c r="A378" t="s">
        <v>25</v>
      </c>
    </row>
    <row r="379" spans="1:1">
      <c r="A379" t="s">
        <v>697</v>
      </c>
    </row>
    <row r="380" spans="1:1">
      <c r="A380" t="s">
        <v>978</v>
      </c>
    </row>
    <row r="381" spans="1:1">
      <c r="A381" t="s">
        <v>25</v>
      </c>
    </row>
    <row r="382" spans="1:1">
      <c r="A382" t="s">
        <v>697</v>
      </c>
    </row>
    <row r="383" spans="1:1">
      <c r="A383" t="s">
        <v>979</v>
      </c>
    </row>
    <row r="384" spans="1:1">
      <c r="A384" t="s">
        <v>25</v>
      </c>
    </row>
    <row r="385" spans="1:1">
      <c r="A385" t="s">
        <v>980</v>
      </c>
    </row>
    <row r="386" spans="1:1">
      <c r="A386" t="s">
        <v>981</v>
      </c>
    </row>
    <row r="387" spans="1:1">
      <c r="A387" t="s">
        <v>982</v>
      </c>
    </row>
    <row r="388" spans="1:1">
      <c r="A388" t="s">
        <v>25</v>
      </c>
    </row>
    <row r="389" spans="1:1">
      <c r="A389" t="s">
        <v>697</v>
      </c>
    </row>
    <row r="390" spans="1:1">
      <c r="A390" t="s">
        <v>983</v>
      </c>
    </row>
    <row r="391" spans="1:1">
      <c r="A391" t="s">
        <v>25</v>
      </c>
    </row>
    <row r="392" spans="1:1">
      <c r="A392" t="s">
        <v>984</v>
      </c>
    </row>
    <row r="393" spans="1:1">
      <c r="A393" t="s">
        <v>25</v>
      </c>
    </row>
    <row r="394" spans="1:1">
      <c r="A394" t="s">
        <v>697</v>
      </c>
    </row>
    <row r="395" spans="1:1">
      <c r="A395" t="s">
        <v>985</v>
      </c>
    </row>
    <row r="396" spans="1:1">
      <c r="A396" t="s">
        <v>25</v>
      </c>
    </row>
    <row r="397" spans="1:1">
      <c r="A397" t="s">
        <v>986</v>
      </c>
    </row>
    <row r="398" spans="1:1">
      <c r="A398" t="s">
        <v>987</v>
      </c>
    </row>
    <row r="399" spans="1:1">
      <c r="A399" t="s">
        <v>988</v>
      </c>
    </row>
    <row r="400" spans="1:1">
      <c r="A400" t="s">
        <v>989</v>
      </c>
    </row>
    <row r="401" spans="1:1">
      <c r="A401" t="s">
        <v>990</v>
      </c>
    </row>
    <row r="402" spans="1:1">
      <c r="A402" t="s">
        <v>991</v>
      </c>
    </row>
    <row r="403" spans="1:1">
      <c r="A403" t="s">
        <v>992</v>
      </c>
    </row>
    <row r="404" spans="1:1">
      <c r="A404" t="s">
        <v>993</v>
      </c>
    </row>
    <row r="405" spans="1:1">
      <c r="A405" t="s">
        <v>994</v>
      </c>
    </row>
    <row r="406" spans="1:1">
      <c r="A406" t="s">
        <v>995</v>
      </c>
    </row>
    <row r="407" spans="1:1">
      <c r="A407" t="s">
        <v>996</v>
      </c>
    </row>
    <row r="408" spans="1:1">
      <c r="A408" t="s">
        <v>997</v>
      </c>
    </row>
    <row r="409" spans="1:1">
      <c r="A409" t="s">
        <v>998</v>
      </c>
    </row>
    <row r="410" spans="1:1">
      <c r="A410" t="s">
        <v>999</v>
      </c>
    </row>
    <row r="411" spans="1:1">
      <c r="A411" t="s">
        <v>1000</v>
      </c>
    </row>
    <row r="412" spans="1:1">
      <c r="A412" t="s">
        <v>25</v>
      </c>
    </row>
    <row r="413" spans="1:1">
      <c r="A413" t="s">
        <v>697</v>
      </c>
    </row>
    <row r="414" spans="1:1">
      <c r="A414" t="s">
        <v>1001</v>
      </c>
    </row>
    <row r="415" spans="1:1">
      <c r="A415" t="s">
        <v>25</v>
      </c>
    </row>
    <row r="416" spans="1:1">
      <c r="A416" t="s">
        <v>1002</v>
      </c>
    </row>
    <row r="417" spans="1:1">
      <c r="A417" t="s">
        <v>1003</v>
      </c>
    </row>
    <row r="418" spans="1:1">
      <c r="A418" t="s">
        <v>25</v>
      </c>
    </row>
    <row r="419" spans="1:1">
      <c r="A419" t="s">
        <v>25</v>
      </c>
    </row>
    <row r="420" spans="1:1">
      <c r="A420" t="s">
        <v>697</v>
      </c>
    </row>
    <row r="421" spans="1:1">
      <c r="A421" t="s">
        <v>1004</v>
      </c>
    </row>
    <row r="422" spans="1:1">
      <c r="A422" t="s">
        <v>697</v>
      </c>
    </row>
    <row r="423" spans="1:1">
      <c r="A423" t="s">
        <v>25</v>
      </c>
    </row>
    <row r="424" spans="1:1">
      <c r="A424" t="s">
        <v>697</v>
      </c>
    </row>
    <row r="425" spans="1:1">
      <c r="A425" t="s">
        <v>1005</v>
      </c>
    </row>
    <row r="426" spans="1:1">
      <c r="A426" t="s">
        <v>25</v>
      </c>
    </row>
    <row r="427" spans="1:1">
      <c r="A427" t="s">
        <v>1006</v>
      </c>
    </row>
    <row r="428" spans="1:1">
      <c r="A428" t="s">
        <v>1007</v>
      </c>
    </row>
    <row r="429" spans="1:1">
      <c r="A429" t="s">
        <v>1008</v>
      </c>
    </row>
    <row r="430" spans="1:1">
      <c r="A430" t="s">
        <v>1009</v>
      </c>
    </row>
    <row r="431" spans="1:1">
      <c r="A431" t="s">
        <v>1010</v>
      </c>
    </row>
    <row r="432" spans="1:1">
      <c r="A432" t="s">
        <v>25</v>
      </c>
    </row>
    <row r="433" spans="1:1">
      <c r="A433" t="s">
        <v>25</v>
      </c>
    </row>
    <row r="434" spans="1:1">
      <c r="A434" t="s">
        <v>697</v>
      </c>
    </row>
    <row r="435" spans="1:1">
      <c r="A435" t="s">
        <v>1011</v>
      </c>
    </row>
    <row r="436" spans="1:1">
      <c r="A436" t="s">
        <v>25</v>
      </c>
    </row>
    <row r="437" spans="1:1">
      <c r="A437" t="s">
        <v>1012</v>
      </c>
    </row>
    <row r="438" spans="1:1">
      <c r="A438" t="s">
        <v>25</v>
      </c>
    </row>
    <row r="439" spans="1:1">
      <c r="A439" t="s">
        <v>697</v>
      </c>
    </row>
    <row r="440" spans="1:1">
      <c r="A440" t="s">
        <v>1013</v>
      </c>
    </row>
    <row r="441" spans="1:1">
      <c r="A441" t="s">
        <v>25</v>
      </c>
    </row>
    <row r="442" spans="1:1">
      <c r="A442" t="s">
        <v>1014</v>
      </c>
    </row>
    <row r="443" spans="1:1">
      <c r="A443" t="s">
        <v>1015</v>
      </c>
    </row>
    <row r="444" spans="1:1">
      <c r="A444" t="s">
        <v>1016</v>
      </c>
    </row>
    <row r="445" spans="1:1">
      <c r="A445" t="s">
        <v>25</v>
      </c>
    </row>
    <row r="446" spans="1:1">
      <c r="A446" t="s">
        <v>697</v>
      </c>
    </row>
    <row r="447" spans="1:1">
      <c r="A447" t="s">
        <v>1017</v>
      </c>
    </row>
    <row r="448" spans="1:1">
      <c r="A448" t="s">
        <v>25</v>
      </c>
    </row>
    <row r="449" spans="1:1">
      <c r="A449" t="s">
        <v>1018</v>
      </c>
    </row>
    <row r="450" spans="1:1">
      <c r="A450" t="s">
        <v>1019</v>
      </c>
    </row>
    <row r="451" spans="1:1">
      <c r="A451" t="s">
        <v>25</v>
      </c>
    </row>
    <row r="452" spans="1:1">
      <c r="A452" t="s">
        <v>25</v>
      </c>
    </row>
    <row r="453" spans="1:1">
      <c r="A453" t="s">
        <v>697</v>
      </c>
    </row>
    <row r="454" spans="1:1">
      <c r="A454" t="s">
        <v>1020</v>
      </c>
    </row>
    <row r="455" spans="1:1">
      <c r="A455" t="s">
        <v>697</v>
      </c>
    </row>
    <row r="456" spans="1:1">
      <c r="A456" t="s">
        <v>25</v>
      </c>
    </row>
    <row r="457" spans="1:1">
      <c r="A457" t="s">
        <v>697</v>
      </c>
    </row>
    <row r="458" spans="1:1">
      <c r="A458" t="s">
        <v>1021</v>
      </c>
    </row>
    <row r="459" spans="1:1">
      <c r="A459" t="s">
        <v>25</v>
      </c>
    </row>
    <row r="460" spans="1:1">
      <c r="A460" t="s">
        <v>1022</v>
      </c>
    </row>
    <row r="461" spans="1:1">
      <c r="A461" t="s">
        <v>1023</v>
      </c>
    </row>
    <row r="462" spans="1:1">
      <c r="A462" t="s">
        <v>1024</v>
      </c>
    </row>
    <row r="463" spans="1:1">
      <c r="A463" t="s">
        <v>1025</v>
      </c>
    </row>
    <row r="464" spans="1:1">
      <c r="A464" t="s">
        <v>1026</v>
      </c>
    </row>
    <row r="465" spans="1:1">
      <c r="A465" t="s">
        <v>1027</v>
      </c>
    </row>
    <row r="466" spans="1:1">
      <c r="A466" t="s">
        <v>1028</v>
      </c>
    </row>
    <row r="467" spans="1:1">
      <c r="A467" t="s">
        <v>1029</v>
      </c>
    </row>
    <row r="468" spans="1:1">
      <c r="A468" t="s">
        <v>1030</v>
      </c>
    </row>
    <row r="469" spans="1:1">
      <c r="A469" t="s">
        <v>1031</v>
      </c>
    </row>
    <row r="470" spans="1:1">
      <c r="A470" t="s">
        <v>25</v>
      </c>
    </row>
    <row r="471" spans="1:1">
      <c r="A471" t="s">
        <v>25</v>
      </c>
    </row>
    <row r="472" spans="1:1">
      <c r="A472" t="s">
        <v>697</v>
      </c>
    </row>
    <row r="473" spans="1:1">
      <c r="A473" t="s">
        <v>1032</v>
      </c>
    </row>
    <row r="474" spans="1:1">
      <c r="A474" t="s">
        <v>25</v>
      </c>
    </row>
    <row r="475" spans="1:1">
      <c r="A475" t="s">
        <v>1033</v>
      </c>
    </row>
    <row r="476" spans="1:1">
      <c r="A476" t="s">
        <v>1034</v>
      </c>
    </row>
    <row r="477" spans="1:1">
      <c r="A477" t="s">
        <v>1035</v>
      </c>
    </row>
    <row r="478" spans="1:1">
      <c r="A478" t="s">
        <v>1036</v>
      </c>
    </row>
    <row r="479" spans="1:1">
      <c r="A479" t="s">
        <v>1037</v>
      </c>
    </row>
    <row r="480" spans="1:1">
      <c r="A480" t="s">
        <v>25</v>
      </c>
    </row>
    <row r="481" spans="1:1">
      <c r="A481" t="s">
        <v>25</v>
      </c>
    </row>
    <row r="482" spans="1:1">
      <c r="A482" t="s">
        <v>697</v>
      </c>
    </row>
    <row r="483" spans="1:1">
      <c r="A483" t="s">
        <v>1038</v>
      </c>
    </row>
    <row r="484" spans="1:1">
      <c r="A484" t="s">
        <v>25</v>
      </c>
    </row>
    <row r="485" spans="1:1">
      <c r="A485" t="s">
        <v>1039</v>
      </c>
    </row>
    <row r="486" spans="1:1">
      <c r="A486" t="s">
        <v>1040</v>
      </c>
    </row>
    <row r="487" spans="1:1">
      <c r="A487" t="s">
        <v>25</v>
      </c>
    </row>
    <row r="488" spans="1:1">
      <c r="A488" t="s">
        <v>697</v>
      </c>
    </row>
    <row r="489" spans="1:1">
      <c r="A489" t="s">
        <v>1041</v>
      </c>
    </row>
    <row r="490" spans="1:1">
      <c r="A490" t="s">
        <v>697</v>
      </c>
    </row>
    <row r="491" spans="1:1">
      <c r="A491" t="s">
        <v>25</v>
      </c>
    </row>
    <row r="492" spans="1:1">
      <c r="A492" t="s">
        <v>1042</v>
      </c>
    </row>
    <row r="493" spans="1:1">
      <c r="A493" t="s">
        <v>1043</v>
      </c>
    </row>
    <row r="494" spans="1:1">
      <c r="A494" t="s">
        <v>1044</v>
      </c>
    </row>
    <row r="495" spans="1:1">
      <c r="A495" t="s">
        <v>1045</v>
      </c>
    </row>
    <row r="496" spans="1:1">
      <c r="A496" t="s">
        <v>1046</v>
      </c>
    </row>
    <row r="497" spans="1:1">
      <c r="A497" t="s">
        <v>1047</v>
      </c>
    </row>
    <row r="498" spans="1:1">
      <c r="A498" t="s">
        <v>1048</v>
      </c>
    </row>
    <row r="499" spans="1:1">
      <c r="A499" t="s">
        <v>25</v>
      </c>
    </row>
    <row r="500" spans="1:1">
      <c r="A500" t="s">
        <v>25</v>
      </c>
    </row>
    <row r="501" spans="1:1">
      <c r="A501" t="s">
        <v>697</v>
      </c>
    </row>
    <row r="502" spans="1:1">
      <c r="A502" t="s">
        <v>1049</v>
      </c>
    </row>
    <row r="503" spans="1:1">
      <c r="A503" t="s">
        <v>697</v>
      </c>
    </row>
    <row r="504" spans="1:1">
      <c r="A504" t="s">
        <v>25</v>
      </c>
    </row>
    <row r="505" spans="1:1">
      <c r="A505" t="s">
        <v>1050</v>
      </c>
    </row>
    <row r="506" spans="1:1">
      <c r="A506" t="s">
        <v>1051</v>
      </c>
    </row>
    <row r="507" spans="1:1">
      <c r="A507" t="s">
        <v>1052</v>
      </c>
    </row>
    <row r="508" spans="1:1">
      <c r="A508" t="s">
        <v>1053</v>
      </c>
    </row>
    <row r="509" spans="1:1">
      <c r="A509" t="s">
        <v>25</v>
      </c>
    </row>
    <row r="510" spans="1:1">
      <c r="A510" t="s">
        <v>697</v>
      </c>
    </row>
    <row r="511" spans="1:1">
      <c r="A511" t="s">
        <v>1054</v>
      </c>
    </row>
    <row r="512" spans="1:1">
      <c r="A512" t="s">
        <v>697</v>
      </c>
    </row>
    <row r="513" spans="1:1">
      <c r="A513" t="s">
        <v>25</v>
      </c>
    </row>
    <row r="514" spans="1:1">
      <c r="A514" t="s">
        <v>1055</v>
      </c>
    </row>
    <row r="515" spans="1:1">
      <c r="A515" t="s">
        <v>1056</v>
      </c>
    </row>
    <row r="516" spans="1:1">
      <c r="A516" t="s">
        <v>1057</v>
      </c>
    </row>
    <row r="517" spans="1:1">
      <c r="A517" t="s">
        <v>1058</v>
      </c>
    </row>
    <row r="518" spans="1:1">
      <c r="A518" t="s">
        <v>1059</v>
      </c>
    </row>
    <row r="519" spans="1:1">
      <c r="A519" t="s">
        <v>1060</v>
      </c>
    </row>
    <row r="520" spans="1:1">
      <c r="A520" t="s">
        <v>1061</v>
      </c>
    </row>
    <row r="521" spans="1:1">
      <c r="A521" t="s">
        <v>1062</v>
      </c>
    </row>
    <row r="522" spans="1:1">
      <c r="A522" t="s">
        <v>1063</v>
      </c>
    </row>
    <row r="523" spans="1:1">
      <c r="A523" t="s">
        <v>1064</v>
      </c>
    </row>
    <row r="524" spans="1:1">
      <c r="A524" t="s">
        <v>1065</v>
      </c>
    </row>
    <row r="525" spans="1:1">
      <c r="A525" t="s">
        <v>25</v>
      </c>
    </row>
    <row r="526" spans="1:1">
      <c r="A526" t="s">
        <v>1066</v>
      </c>
    </row>
    <row r="527" spans="1:1">
      <c r="A527" t="s">
        <v>1067</v>
      </c>
    </row>
    <row r="528" spans="1:1">
      <c r="A528" t="s">
        <v>1068</v>
      </c>
    </row>
    <row r="529" spans="1:1">
      <c r="A529" t="s">
        <v>25</v>
      </c>
    </row>
    <row r="530" spans="1:1">
      <c r="A530" t="s">
        <v>1069</v>
      </c>
    </row>
    <row r="531" spans="1:1">
      <c r="A531" t="s">
        <v>1070</v>
      </c>
    </row>
    <row r="532" spans="1:1">
      <c r="A532" t="s">
        <v>1071</v>
      </c>
    </row>
    <row r="533" spans="1:1">
      <c r="A533" t="s">
        <v>1072</v>
      </c>
    </row>
    <row r="534" spans="1:1">
      <c r="A534" t="s">
        <v>25</v>
      </c>
    </row>
    <row r="535" spans="1:1">
      <c r="A535" t="s">
        <v>1073</v>
      </c>
    </row>
    <row r="536" spans="1:1">
      <c r="A536" t="s">
        <v>1074</v>
      </c>
    </row>
    <row r="537" spans="1:1">
      <c r="A537" t="s">
        <v>1075</v>
      </c>
    </row>
    <row r="538" spans="1:1">
      <c r="A538" t="s">
        <v>25</v>
      </c>
    </row>
    <row r="539" spans="1:1">
      <c r="A539" t="s">
        <v>697</v>
      </c>
    </row>
    <row r="540" spans="1:1">
      <c r="A540" t="s">
        <v>1076</v>
      </c>
    </row>
    <row r="541" spans="1:1">
      <c r="A541" t="s">
        <v>697</v>
      </c>
    </row>
    <row r="542" spans="1:1">
      <c r="A542" t="s">
        <v>25</v>
      </c>
    </row>
    <row r="543" spans="1:1">
      <c r="A543" t="s">
        <v>5</v>
      </c>
    </row>
    <row r="544" spans="1:1">
      <c r="A544" t="s">
        <v>25</v>
      </c>
    </row>
    <row r="545" spans="1:1">
      <c r="A545" t="s">
        <v>6</v>
      </c>
    </row>
    <row r="546" spans="1:1">
      <c r="A546" t="s">
        <v>7</v>
      </c>
    </row>
    <row r="547" spans="1:1">
      <c r="A547" t="s">
        <v>25</v>
      </c>
    </row>
    <row r="548" spans="1:1">
      <c r="A548" t="s">
        <v>27</v>
      </c>
    </row>
    <row r="549" spans="1:1">
      <c r="A549" t="s">
        <v>25</v>
      </c>
    </row>
    <row r="550" spans="1:1">
      <c r="A550" t="s">
        <v>697</v>
      </c>
    </row>
    <row r="551" spans="1:1">
      <c r="A551" t="s">
        <v>1077</v>
      </c>
    </row>
    <row r="552" spans="1:1">
      <c r="A552" t="s">
        <v>697</v>
      </c>
    </row>
    <row r="553" spans="1:1">
      <c r="A553" t="s">
        <v>25</v>
      </c>
    </row>
    <row r="554" spans="1:1">
      <c r="A554" t="s">
        <v>8</v>
      </c>
    </row>
    <row r="555" spans="1:1">
      <c r="A555" t="s">
        <v>9</v>
      </c>
    </row>
    <row r="556" spans="1:1">
      <c r="A556" t="s">
        <v>10</v>
      </c>
    </row>
    <row r="557" spans="1:1">
      <c r="A557" t="s">
        <v>11</v>
      </c>
    </row>
    <row r="558" spans="1:1">
      <c r="A558" t="s">
        <v>12</v>
      </c>
    </row>
    <row r="559" spans="1:1">
      <c r="A559" t="s">
        <v>13</v>
      </c>
    </row>
    <row r="560" spans="1:1">
      <c r="A560" t="s">
        <v>14</v>
      </c>
    </row>
    <row r="561" spans="1:1">
      <c r="A561" t="s">
        <v>1078</v>
      </c>
    </row>
    <row r="562" spans="1:1">
      <c r="A562" t="s">
        <v>25</v>
      </c>
    </row>
    <row r="563" spans="1:1">
      <c r="A563" t="s">
        <v>697</v>
      </c>
    </row>
    <row r="564" spans="1:1">
      <c r="A564" t="s">
        <v>1079</v>
      </c>
    </row>
    <row r="565" spans="1:1">
      <c r="A565" t="s">
        <v>25</v>
      </c>
    </row>
    <row r="566" spans="1:1">
      <c r="A566" t="s">
        <v>7</v>
      </c>
    </row>
    <row r="567" spans="1:1">
      <c r="A567" t="s">
        <v>25</v>
      </c>
    </row>
    <row r="568" spans="1:1">
      <c r="A568" t="s">
        <v>697</v>
      </c>
    </row>
    <row r="569" spans="1:1">
      <c r="A569" t="s">
        <v>1080</v>
      </c>
    </row>
    <row r="570" spans="1:1">
      <c r="A570" t="s">
        <v>25</v>
      </c>
    </row>
    <row r="571" spans="1:1">
      <c r="A571" t="s">
        <v>27</v>
      </c>
    </row>
    <row r="572" spans="1:1">
      <c r="A572" t="s">
        <v>25</v>
      </c>
    </row>
    <row r="573" spans="1:1">
      <c r="A573" t="s">
        <v>1081</v>
      </c>
    </row>
    <row r="574" spans="1:1">
      <c r="A574" t="s">
        <v>1082</v>
      </c>
    </row>
    <row r="575" spans="1:1">
      <c r="A575" t="s">
        <v>1078</v>
      </c>
    </row>
    <row r="576" spans="1:1">
      <c r="A576" t="s">
        <v>25</v>
      </c>
    </row>
    <row r="577" spans="1:1">
      <c r="A577" t="s">
        <v>25</v>
      </c>
    </row>
    <row r="578" spans="1:1">
      <c r="A578" t="s">
        <v>1083</v>
      </c>
    </row>
    <row r="579" spans="1:1">
      <c r="A579" t="s">
        <v>25</v>
      </c>
    </row>
    <row r="580" spans="1:1">
      <c r="A580" t="s">
        <v>25</v>
      </c>
    </row>
    <row r="581" spans="1:1">
      <c r="A581" t="s">
        <v>15</v>
      </c>
    </row>
    <row r="582" spans="1:1">
      <c r="A582" t="s">
        <v>687</v>
      </c>
    </row>
    <row r="583" spans="1:1">
      <c r="A583" t="s">
        <v>683</v>
      </c>
    </row>
    <row r="584" spans="1:1">
      <c r="A584" t="s">
        <v>684</v>
      </c>
    </row>
    <row r="585" spans="1:1">
      <c r="A585" t="s">
        <v>25</v>
      </c>
    </row>
    <row r="586" spans="1:1">
      <c r="A586" t="s">
        <v>15</v>
      </c>
    </row>
    <row r="587" spans="1:1">
      <c r="A587" t="s">
        <v>688</v>
      </c>
    </row>
    <row r="588" spans="1:1">
      <c r="A588" t="s">
        <v>685</v>
      </c>
    </row>
    <row r="589" spans="1:1">
      <c r="A589" t="s">
        <v>686</v>
      </c>
    </row>
    <row r="590" spans="1:1">
      <c r="A590" t="s">
        <v>25</v>
      </c>
    </row>
    <row r="591" spans="1:1">
      <c r="A591" t="s">
        <v>25</v>
      </c>
    </row>
    <row r="592" spans="1:1">
      <c r="A592" t="s">
        <v>15</v>
      </c>
    </row>
    <row r="593" spans="1:1">
      <c r="A593" t="s">
        <v>689</v>
      </c>
    </row>
    <row r="594" spans="1:1">
      <c r="A594" t="s">
        <v>690</v>
      </c>
    </row>
    <row r="595" spans="1:1">
      <c r="A595" t="s">
        <v>691</v>
      </c>
    </row>
    <row r="596" spans="1:1">
      <c r="A596" t="s">
        <v>25</v>
      </c>
    </row>
    <row r="597" spans="1:1">
      <c r="A597" t="s">
        <v>15</v>
      </c>
    </row>
    <row r="598" spans="1:1">
      <c r="A598" t="s">
        <v>692</v>
      </c>
    </row>
    <row r="599" spans="1:1">
      <c r="A599" t="s">
        <v>693</v>
      </c>
    </row>
    <row r="600" spans="1:1">
      <c r="A600" t="s">
        <v>694</v>
      </c>
    </row>
    <row r="601" spans="1:1">
      <c r="A60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A9AD7-ED1E-449C-AB5F-FBF6A81F40DD}">
  <dimension ref="A1:X1148"/>
  <sheetViews>
    <sheetView tabSelected="1" topLeftCell="A751" zoomScale="110" zoomScaleNormal="110" workbookViewId="0">
      <selection activeCell="K885" sqref="K885"/>
    </sheetView>
  </sheetViews>
  <sheetFormatPr baseColWidth="10" defaultColWidth="8.83203125" defaultRowHeight="15"/>
  <cols>
    <col min="3" max="3" width="62.5" style="4" customWidth="1"/>
    <col min="4" max="5" width="2.6640625" style="2" customWidth="1"/>
    <col min="6" max="6" width="6.33203125" style="5" customWidth="1"/>
    <col min="7" max="7" width="5.1640625" style="5" customWidth="1"/>
    <col min="8" max="8" width="7.1640625" style="5" customWidth="1"/>
    <col min="9" max="9" width="8.1640625" style="5" customWidth="1"/>
    <col min="10" max="10" width="8.33203125" style="5" customWidth="1"/>
    <col min="11" max="11" width="12.5" style="5" customWidth="1"/>
    <col min="12" max="12" width="7.6640625" style="5" customWidth="1"/>
    <col min="13" max="13" width="13" style="5" customWidth="1"/>
    <col min="14" max="14" width="16.33203125" style="5" customWidth="1"/>
    <col min="15" max="15" width="1.6640625" style="34" bestFit="1" customWidth="1"/>
    <col min="16" max="16" width="2.1640625" style="5" bestFit="1" customWidth="1"/>
    <col min="17" max="17" width="40" style="5" customWidth="1"/>
    <col min="18" max="18" width="36.83203125" style="5" customWidth="1"/>
    <col min="19" max="19" width="3.33203125" style="5" customWidth="1"/>
    <col min="22" max="23" width="2.6640625" style="2" customWidth="1"/>
    <col min="24" max="24" width="12.5" style="5" customWidth="1"/>
    <col min="25" max="16384" width="8.83203125" style="30"/>
  </cols>
  <sheetData>
    <row r="1" spans="1:24">
      <c r="A1" t="s">
        <v>498</v>
      </c>
      <c r="C1" s="1" t="s">
        <v>21</v>
      </c>
      <c r="D1" s="2" t="s">
        <v>511</v>
      </c>
      <c r="E1" s="2" t="s">
        <v>512</v>
      </c>
      <c r="G1" s="21" t="s">
        <v>513</v>
      </c>
      <c r="H1" s="21" t="s">
        <v>514</v>
      </c>
      <c r="I1" s="5" t="s">
        <v>19</v>
      </c>
      <c r="J1" s="5" t="s">
        <v>18</v>
      </c>
      <c r="K1" s="5" t="s">
        <v>507</v>
      </c>
      <c r="L1" s="5" t="s">
        <v>508</v>
      </c>
      <c r="M1" s="5" t="s">
        <v>509</v>
      </c>
      <c r="N1" s="5" t="s">
        <v>499</v>
      </c>
      <c r="O1" s="34" t="s">
        <v>510</v>
      </c>
      <c r="Q1" s="5" t="s">
        <v>500</v>
      </c>
      <c r="R1" s="5" t="s">
        <v>16</v>
      </c>
      <c r="S1" s="5" t="s">
        <v>459</v>
      </c>
      <c r="T1" s="5" t="s">
        <v>559</v>
      </c>
      <c r="V1" s="2" t="s">
        <v>511</v>
      </c>
      <c r="W1" s="2" t="s">
        <v>512</v>
      </c>
      <c r="X1" s="5" t="s">
        <v>2216</v>
      </c>
    </row>
    <row r="2" spans="1:24">
      <c r="A2">
        <v>1</v>
      </c>
      <c r="C2" s="1" t="str">
        <f>CONCATENATE(J2,I2,K2,L2,M2,N2,O2, IF(P2="","",  " "),P2, IF(P2="","",  " "),Q2, IF(R2="","",  " "),R2)</f>
        <v/>
      </c>
      <c r="O2" s="5"/>
      <c r="V2" s="12" t="s">
        <v>2220</v>
      </c>
      <c r="W2" s="12" t="s">
        <v>171</v>
      </c>
      <c r="X2" s="129"/>
    </row>
    <row r="3" spans="1:24" s="36" customFormat="1">
      <c r="A3" s="20">
        <v>2</v>
      </c>
      <c r="B3" s="20"/>
      <c r="C3" s="11" t="str">
        <f t="shared" ref="C3:C66" si="0">CONCATENATE(D3,J3,I3,K3,L3,M3,N3,O3, IF(P3="","",  " "),P3, IF(P3="","",  " "),Q3, IF(R3="","",  " '"), IF(G3="","",  G3), IF(H3="","",  ": "),H3, IF(R3="","",  ": "),R3, IF(S3="","",  ": "),S3, IF(F3="","",  ": "),F3)</f>
        <v>''wfcreate(wf = open, page = annual) a 1995 2015</v>
      </c>
      <c r="D3" s="12" t="s">
        <v>4</v>
      </c>
      <c r="E3" s="12" t="s">
        <v>171</v>
      </c>
      <c r="F3" s="14"/>
      <c r="G3" s="14"/>
      <c r="H3" s="14"/>
      <c r="I3" s="13" t="s">
        <v>26</v>
      </c>
      <c r="J3" s="14"/>
      <c r="K3" s="14"/>
      <c r="L3" s="14"/>
      <c r="M3" s="14"/>
      <c r="N3" s="14"/>
      <c r="O3" s="14"/>
      <c r="P3" s="14"/>
      <c r="Q3" s="14"/>
      <c r="R3" s="14"/>
      <c r="S3" s="14"/>
      <c r="T3" s="20"/>
      <c r="U3" s="20"/>
      <c r="V3" s="12"/>
      <c r="W3" s="12"/>
      <c r="X3" s="129" t="s">
        <v>2217</v>
      </c>
    </row>
    <row r="4" spans="1:24" s="36" customFormat="1">
      <c r="A4" s="20">
        <v>3</v>
      </c>
      <c r="B4" s="20"/>
      <c r="C4" s="11" t="str">
        <f t="shared" si="0"/>
        <v>cd "C:\Users\rs\OneDrive - Aalborg Universitet\AAU\02 PhD\Thesis template\thesis_in_rmarkdown\Data\sfc-fi-fl\Danish_Model"</v>
      </c>
      <c r="D4" s="12"/>
      <c r="E4" s="12"/>
      <c r="F4" s="14"/>
      <c r="G4" s="14"/>
      <c r="H4" s="14"/>
      <c r="I4" s="13" t="s">
        <v>2170</v>
      </c>
      <c r="J4" s="14"/>
      <c r="K4" s="14"/>
      <c r="L4" s="14"/>
      <c r="M4" s="14"/>
      <c r="N4" s="14"/>
      <c r="O4" s="14"/>
      <c r="P4" s="14"/>
      <c r="Q4" s="14"/>
      <c r="R4" s="14"/>
      <c r="S4" s="14"/>
      <c r="T4" s="20"/>
      <c r="U4" s="20"/>
      <c r="V4" s="12"/>
      <c r="W4" s="12"/>
      <c r="X4" s="129" t="s">
        <v>2218</v>
      </c>
    </row>
    <row r="5" spans="1:24" s="36" customFormat="1">
      <c r="A5" s="20">
        <v>4</v>
      </c>
      <c r="B5" s="20"/>
      <c r="C5" s="11" t="str">
        <f t="shared" si="0"/>
        <v>' open hamid_dataset.csv</v>
      </c>
      <c r="D5" s="12" t="s">
        <v>4</v>
      </c>
      <c r="E5" s="12" t="s">
        <v>171</v>
      </c>
      <c r="F5" s="14"/>
      <c r="G5" s="14"/>
      <c r="H5" s="14"/>
      <c r="I5" s="13" t="s">
        <v>28</v>
      </c>
      <c r="J5" s="14"/>
      <c r="K5" s="14"/>
      <c r="L5" s="14"/>
      <c r="M5" s="14"/>
      <c r="N5" s="14"/>
      <c r="O5" s="14"/>
      <c r="P5" s="14"/>
      <c r="Q5" s="14"/>
      <c r="R5" s="14"/>
      <c r="S5" s="14"/>
      <c r="T5" s="20"/>
      <c r="U5" s="20"/>
      <c r="V5" s="12"/>
      <c r="W5" s="12"/>
      <c r="X5" s="129"/>
    </row>
    <row r="6" spans="1:24" s="36" customFormat="1">
      <c r="A6" s="20">
        <v>5</v>
      </c>
      <c r="B6" s="20"/>
      <c r="C6" s="11" t="str">
        <f t="shared" si="0"/>
        <v>' open forecasted_Series2.xlsx</v>
      </c>
      <c r="D6" s="12" t="s">
        <v>4</v>
      </c>
      <c r="E6" s="12" t="s">
        <v>171</v>
      </c>
      <c r="F6" s="14"/>
      <c r="G6" s="14"/>
      <c r="H6" s="14"/>
      <c r="I6" s="13" t="s">
        <v>29</v>
      </c>
      <c r="J6" s="14"/>
      <c r="K6" s="14"/>
      <c r="L6" s="14"/>
      <c r="M6" s="14"/>
      <c r="N6" s="14"/>
      <c r="O6" s="14"/>
      <c r="P6" s="14"/>
      <c r="Q6" s="14"/>
      <c r="R6" s="14"/>
      <c r="S6" s="14"/>
      <c r="T6" s="20"/>
      <c r="U6" s="20"/>
      <c r="V6" s="12"/>
      <c r="W6" s="12"/>
      <c r="X6" s="129" t="s">
        <v>2219</v>
      </c>
    </row>
    <row r="7" spans="1:24">
      <c r="A7">
        <v>6</v>
      </c>
      <c r="C7" s="1" t="str">
        <f t="shared" si="0"/>
        <v>open 2019-11-19-data.xlsx</v>
      </c>
      <c r="D7" s="6" t="s">
        <v>25</v>
      </c>
      <c r="E7" s="6"/>
      <c r="I7" s="7" t="s">
        <v>2172</v>
      </c>
      <c r="O7" s="5"/>
      <c r="V7" s="6" t="s">
        <v>25</v>
      </c>
      <c r="W7" s="6"/>
      <c r="X7" s="129" t="s">
        <v>2221</v>
      </c>
    </row>
    <row r="8" spans="1:24">
      <c r="A8">
        <v>7</v>
      </c>
      <c r="C8" s="1" t="str">
        <f t="shared" si="0"/>
        <v/>
      </c>
      <c r="D8" s="6" t="s">
        <v>25</v>
      </c>
      <c r="E8" s="6"/>
      <c r="O8" s="5"/>
      <c r="V8" s="6" t="s">
        <v>25</v>
      </c>
      <c r="W8" s="6"/>
      <c r="X8" s="129" t="s">
        <v>2222</v>
      </c>
    </row>
    <row r="9" spans="1:24">
      <c r="A9">
        <v>8</v>
      </c>
      <c r="C9" s="1" t="str">
        <f t="shared" si="0"/>
        <v/>
      </c>
      <c r="D9" s="6" t="s">
        <v>25</v>
      </c>
      <c r="E9" s="6"/>
      <c r="O9" s="5"/>
      <c r="V9" s="6" t="s">
        <v>25</v>
      </c>
      <c r="W9" s="6"/>
      <c r="X9" s="129"/>
    </row>
    <row r="10" spans="1:24">
      <c r="A10">
        <v>9</v>
      </c>
      <c r="C10" s="3" t="str">
        <f t="shared" si="0"/>
        <v>'##############################</v>
      </c>
      <c r="D10" s="10" t="s">
        <v>4</v>
      </c>
      <c r="E10" s="10" t="s">
        <v>170</v>
      </c>
      <c r="F10" s="8"/>
      <c r="G10" s="8"/>
      <c r="H10" s="8"/>
      <c r="I10" s="8"/>
      <c r="J10" s="8" t="s">
        <v>176</v>
      </c>
      <c r="K10" s="8"/>
      <c r="L10" s="8"/>
      <c r="M10" s="8"/>
      <c r="N10" s="8"/>
      <c r="O10" s="8"/>
      <c r="P10" s="8"/>
      <c r="Q10" s="8"/>
      <c r="R10" s="8" t="s">
        <v>25</v>
      </c>
      <c r="S10" s="8"/>
      <c r="T10" s="109"/>
      <c r="U10" s="109"/>
      <c r="V10" s="10" t="s">
        <v>4</v>
      </c>
      <c r="W10" s="10" t="s">
        <v>170</v>
      </c>
      <c r="X10" s="8"/>
    </row>
    <row r="11" spans="1:24">
      <c r="A11">
        <v>10</v>
      </c>
      <c r="C11" s="3" t="str">
        <f t="shared" si="0"/>
        <v>'PARAMETERS</v>
      </c>
      <c r="D11" s="10" t="s">
        <v>4</v>
      </c>
      <c r="E11" s="10" t="s">
        <v>170</v>
      </c>
      <c r="F11" s="8"/>
      <c r="G11" s="8"/>
      <c r="H11" s="8"/>
      <c r="I11" s="8"/>
      <c r="J11" s="8" t="s">
        <v>172</v>
      </c>
      <c r="K11" s="8"/>
      <c r="L11" s="8"/>
      <c r="M11" s="8"/>
      <c r="N11" s="8"/>
      <c r="O11" s="8"/>
      <c r="P11" s="8"/>
      <c r="Q11" s="8"/>
      <c r="R11" s="8" t="s">
        <v>25</v>
      </c>
      <c r="S11" s="8"/>
      <c r="T11" s="109"/>
      <c r="U11" s="109"/>
      <c r="V11" s="10" t="s">
        <v>4</v>
      </c>
      <c r="W11" s="10" t="s">
        <v>170</v>
      </c>
      <c r="X11" s="8"/>
    </row>
    <row r="12" spans="1:24">
      <c r="A12">
        <v>11</v>
      </c>
      <c r="C12" s="3" t="str">
        <f t="shared" si="0"/>
        <v>'Create series: Crisis dummies</v>
      </c>
      <c r="D12" s="10" t="s">
        <v>4</v>
      </c>
      <c r="E12" s="10" t="s">
        <v>170</v>
      </c>
      <c r="F12" s="8"/>
      <c r="G12" s="8"/>
      <c r="H12" s="8"/>
      <c r="I12" s="8"/>
      <c r="J12" s="15" t="s">
        <v>175</v>
      </c>
      <c r="K12" s="8"/>
      <c r="L12" s="8"/>
      <c r="M12" s="8"/>
      <c r="N12" s="8"/>
      <c r="O12" s="8"/>
      <c r="P12" s="8"/>
      <c r="Q12" s="8"/>
      <c r="R12" s="8" t="s">
        <v>25</v>
      </c>
      <c r="S12" s="8"/>
      <c r="T12" s="109"/>
      <c r="U12" s="109"/>
      <c r="V12" s="10" t="s">
        <v>4</v>
      </c>
      <c r="W12" s="10" t="s">
        <v>170</v>
      </c>
      <c r="X12" s="8"/>
    </row>
    <row r="13" spans="1:24">
      <c r="A13">
        <v>12</v>
      </c>
      <c r="C13" s="1" t="str">
        <f t="shared" si="0"/>
        <v>series d_1998 = @recode(@year = 1998,1,0) 'Series definition: Dummy variable</v>
      </c>
      <c r="D13" s="6" t="s">
        <v>25</v>
      </c>
      <c r="E13" s="6"/>
      <c r="G13" s="5" t="s">
        <v>505</v>
      </c>
      <c r="J13" s="5" t="s">
        <v>25</v>
      </c>
      <c r="K13" s="5" t="s">
        <v>22</v>
      </c>
      <c r="N13" s="5" t="s">
        <v>219</v>
      </c>
      <c r="O13" s="5"/>
      <c r="P13" s="5" t="s">
        <v>17</v>
      </c>
      <c r="Q13" s="5" t="s">
        <v>41</v>
      </c>
      <c r="R13" s="5" t="s">
        <v>450</v>
      </c>
      <c r="V13" s="6" t="s">
        <v>25</v>
      </c>
      <c r="W13" s="6"/>
    </row>
    <row r="14" spans="1:24">
      <c r="A14">
        <v>13</v>
      </c>
      <c r="C14" s="1" t="str">
        <f t="shared" si="0"/>
        <v>series d_200 = @recode(@year = 2007 or @year = 2008,1,0) 'Series definition: Dummy variable</v>
      </c>
      <c r="D14" s="6" t="s">
        <v>25</v>
      </c>
      <c r="E14" s="6"/>
      <c r="G14" s="5" t="s">
        <v>505</v>
      </c>
      <c r="J14" s="5" t="s">
        <v>25</v>
      </c>
      <c r="K14" s="5" t="s">
        <v>22</v>
      </c>
      <c r="N14" s="5" t="s">
        <v>209</v>
      </c>
      <c r="O14" s="5"/>
      <c r="P14" s="5" t="s">
        <v>17</v>
      </c>
      <c r="Q14" s="5" t="s">
        <v>31</v>
      </c>
      <c r="R14" s="5" t="s">
        <v>450</v>
      </c>
      <c r="V14" s="6" t="s">
        <v>25</v>
      </c>
      <c r="W14" s="6"/>
    </row>
    <row r="15" spans="1:24">
      <c r="A15">
        <v>14</v>
      </c>
      <c r="C15" s="1" t="str">
        <f t="shared" si="0"/>
        <v>series d_2004 = @recode(@year = 2004,1,0) 'Series definition: Dummy variable</v>
      </c>
      <c r="D15" s="6" t="s">
        <v>25</v>
      </c>
      <c r="E15" s="6"/>
      <c r="G15" s="5" t="s">
        <v>505</v>
      </c>
      <c r="J15" s="5" t="s">
        <v>25</v>
      </c>
      <c r="K15" s="5" t="s">
        <v>22</v>
      </c>
      <c r="N15" s="5" t="s">
        <v>220</v>
      </c>
      <c r="O15" s="5"/>
      <c r="P15" s="5" t="s">
        <v>17</v>
      </c>
      <c r="Q15" s="5" t="s">
        <v>42</v>
      </c>
      <c r="R15" s="5" t="s">
        <v>450</v>
      </c>
      <c r="V15" s="6" t="s">
        <v>25</v>
      </c>
      <c r="W15" s="6"/>
    </row>
    <row r="16" spans="1:24">
      <c r="A16">
        <v>15</v>
      </c>
      <c r="C16" s="1" t="str">
        <f t="shared" si="0"/>
        <v>series d_2006 = @recode(@year = 2006,1,0) 'Series definition: Dummy variable</v>
      </c>
      <c r="D16" s="6" t="s">
        <v>25</v>
      </c>
      <c r="E16" s="6"/>
      <c r="G16" s="5" t="s">
        <v>505</v>
      </c>
      <c r="J16" s="5" t="s">
        <v>25</v>
      </c>
      <c r="K16" s="5" t="s">
        <v>22</v>
      </c>
      <c r="N16" s="5" t="s">
        <v>214</v>
      </c>
      <c r="O16" s="5"/>
      <c r="P16" s="5" t="s">
        <v>17</v>
      </c>
      <c r="Q16" s="5" t="s">
        <v>36</v>
      </c>
      <c r="R16" s="5" t="s">
        <v>450</v>
      </c>
      <c r="V16" s="6" t="s">
        <v>25</v>
      </c>
      <c r="W16" s="6"/>
    </row>
    <row r="17" spans="1:24">
      <c r="A17">
        <v>16</v>
      </c>
      <c r="C17" s="1" t="str">
        <f t="shared" si="0"/>
        <v>series d_2007 = @recode(@year = 2007,1,0) 'Series definition: Dummy variable</v>
      </c>
      <c r="D17" s="6" t="s">
        <v>25</v>
      </c>
      <c r="E17" s="6"/>
      <c r="G17" s="5" t="s">
        <v>505</v>
      </c>
      <c r="J17" s="5" t="s">
        <v>25</v>
      </c>
      <c r="K17" s="5" t="s">
        <v>22</v>
      </c>
      <c r="N17" s="5" t="s">
        <v>212</v>
      </c>
      <c r="O17" s="5"/>
      <c r="P17" s="5" t="s">
        <v>17</v>
      </c>
      <c r="Q17" s="5" t="s">
        <v>34</v>
      </c>
      <c r="R17" s="5" t="s">
        <v>450</v>
      </c>
      <c r="V17" s="6" t="s">
        <v>25</v>
      </c>
      <c r="W17" s="6"/>
    </row>
    <row r="18" spans="1:24">
      <c r="A18">
        <v>17</v>
      </c>
      <c r="C18" s="1" t="str">
        <f t="shared" si="0"/>
        <v>series d_2008 = @recode(@year = 2008,1,0) 'Series definition: Dummy variable</v>
      </c>
      <c r="D18" s="6" t="s">
        <v>25</v>
      </c>
      <c r="E18" s="6"/>
      <c r="G18" s="5" t="s">
        <v>505</v>
      </c>
      <c r="J18" s="5" t="s">
        <v>25</v>
      </c>
      <c r="K18" s="5" t="s">
        <v>22</v>
      </c>
      <c r="N18" s="5" t="s">
        <v>213</v>
      </c>
      <c r="O18" s="5"/>
      <c r="P18" s="5" t="s">
        <v>17</v>
      </c>
      <c r="Q18" s="5" t="s">
        <v>35</v>
      </c>
      <c r="R18" s="5" t="s">
        <v>450</v>
      </c>
      <c r="V18" s="6" t="s">
        <v>25</v>
      </c>
      <c r="W18" s="6"/>
    </row>
    <row r="19" spans="1:24">
      <c r="A19">
        <v>18</v>
      </c>
      <c r="C19" s="1" t="str">
        <f t="shared" si="0"/>
        <v>series d_2009 = @recode(@year = 2009,1,0) 'Series definition: Dummy variable</v>
      </c>
      <c r="D19" s="6" t="s">
        <v>25</v>
      </c>
      <c r="E19" s="6"/>
      <c r="G19" s="5" t="s">
        <v>505</v>
      </c>
      <c r="J19" s="5" t="s">
        <v>25</v>
      </c>
      <c r="K19" s="5" t="s">
        <v>22</v>
      </c>
      <c r="N19" s="5" t="s">
        <v>210</v>
      </c>
      <c r="O19" s="5"/>
      <c r="P19" s="5" t="s">
        <v>17</v>
      </c>
      <c r="Q19" s="5" t="s">
        <v>32</v>
      </c>
      <c r="R19" s="5" t="s">
        <v>450</v>
      </c>
      <c r="V19" s="6" t="s">
        <v>25</v>
      </c>
      <c r="W19" s="6"/>
    </row>
    <row r="20" spans="1:24">
      <c r="A20">
        <v>19</v>
      </c>
      <c r="C20" s="1" t="str">
        <f t="shared" si="0"/>
        <v>series d_2010 = @recode(@year = 2010,1,0) 'Series definition: Dummy variable</v>
      </c>
      <c r="D20" s="6" t="s">
        <v>25</v>
      </c>
      <c r="E20" s="6"/>
      <c r="G20" s="5" t="s">
        <v>505</v>
      </c>
      <c r="J20" s="5" t="s">
        <v>25</v>
      </c>
      <c r="K20" s="5" t="s">
        <v>22</v>
      </c>
      <c r="N20" s="5" t="s">
        <v>215</v>
      </c>
      <c r="O20" s="5"/>
      <c r="P20" s="5" t="s">
        <v>17</v>
      </c>
      <c r="Q20" s="5" t="s">
        <v>37</v>
      </c>
      <c r="R20" s="5" t="s">
        <v>450</v>
      </c>
      <c r="V20" s="6" t="s">
        <v>25</v>
      </c>
      <c r="W20" s="6"/>
    </row>
    <row r="21" spans="1:24">
      <c r="A21">
        <v>20</v>
      </c>
      <c r="C21" s="1" t="str">
        <f t="shared" si="0"/>
        <v>series d_2011 = @recode(@year = 2011,1,0) 'Series definition: Dummy variable</v>
      </c>
      <c r="D21" s="6" t="s">
        <v>25</v>
      </c>
      <c r="E21" s="6"/>
      <c r="G21" s="5" t="s">
        <v>505</v>
      </c>
      <c r="J21" s="5" t="s">
        <v>25</v>
      </c>
      <c r="K21" s="5" t="s">
        <v>22</v>
      </c>
      <c r="N21" s="5" t="s">
        <v>216</v>
      </c>
      <c r="O21" s="5"/>
      <c r="P21" s="5" t="s">
        <v>17</v>
      </c>
      <c r="Q21" s="5" t="s">
        <v>38</v>
      </c>
      <c r="R21" s="5" t="s">
        <v>450</v>
      </c>
      <c r="V21" s="6" t="s">
        <v>25</v>
      </c>
      <c r="W21" s="6"/>
    </row>
    <row r="22" spans="1:24">
      <c r="A22">
        <v>21</v>
      </c>
      <c r="C22" s="1" t="str">
        <f t="shared" si="0"/>
        <v>series d_2014 = @recode(@year = 2014,1,0) 'Series definition: Dummy variable: High taxes: 2014</v>
      </c>
      <c r="D22" s="6" t="s">
        <v>25</v>
      </c>
      <c r="E22" s="6"/>
      <c r="G22" s="5" t="s">
        <v>505</v>
      </c>
      <c r="J22" s="5" t="s">
        <v>25</v>
      </c>
      <c r="K22" s="5" t="s">
        <v>22</v>
      </c>
      <c r="N22" s="5" t="s">
        <v>211</v>
      </c>
      <c r="O22" s="5"/>
      <c r="P22" s="5" t="s">
        <v>17</v>
      </c>
      <c r="Q22" s="5" t="s">
        <v>33</v>
      </c>
      <c r="R22" s="5" t="s">
        <v>676</v>
      </c>
      <c r="V22" s="6" t="s">
        <v>25</v>
      </c>
      <c r="W22" s="6"/>
    </row>
    <row r="23" spans="1:24">
      <c r="A23">
        <v>22</v>
      </c>
      <c r="C23" s="1" t="str">
        <f t="shared" si="0"/>
        <v>series d_2015 = @recode(@year = 2015,1,0) 'Series definition: Dummy variable</v>
      </c>
      <c r="D23" s="6" t="s">
        <v>25</v>
      </c>
      <c r="E23" s="6"/>
      <c r="G23" s="5" t="s">
        <v>505</v>
      </c>
      <c r="J23" s="5" t="s">
        <v>25</v>
      </c>
      <c r="K23" s="5" t="s">
        <v>22</v>
      </c>
      <c r="N23" s="5" t="s">
        <v>217</v>
      </c>
      <c r="O23" s="5"/>
      <c r="P23" s="5" t="s">
        <v>17</v>
      </c>
      <c r="Q23" s="5" t="s">
        <v>39</v>
      </c>
      <c r="R23" s="5" t="s">
        <v>450</v>
      </c>
      <c r="V23" s="6" t="s">
        <v>25</v>
      </c>
      <c r="W23" s="6"/>
    </row>
    <row r="24" spans="1:24">
      <c r="A24">
        <v>23</v>
      </c>
      <c r="C24" s="1" t="str">
        <f t="shared" si="0"/>
        <v>series d_2016 = @recode(@year = 2016,1,0) 'Series definition: Dummy variable</v>
      </c>
      <c r="D24" s="6" t="s">
        <v>25</v>
      </c>
      <c r="E24" s="6"/>
      <c r="G24" s="5" t="s">
        <v>505</v>
      </c>
      <c r="J24" s="5" t="s">
        <v>25</v>
      </c>
      <c r="K24" s="5" t="s">
        <v>22</v>
      </c>
      <c r="N24" s="5" t="s">
        <v>218</v>
      </c>
      <c r="O24" s="5"/>
      <c r="P24" s="5" t="s">
        <v>17</v>
      </c>
      <c r="Q24" s="5" t="s">
        <v>40</v>
      </c>
      <c r="R24" s="5" t="s">
        <v>450</v>
      </c>
      <c r="V24" s="6" t="s">
        <v>25</v>
      </c>
      <c r="W24" s="6"/>
    </row>
    <row r="25" spans="1:24">
      <c r="A25">
        <v>24</v>
      </c>
      <c r="C25" s="1" t="str">
        <f t="shared" si="0"/>
        <v/>
      </c>
      <c r="D25" s="6"/>
      <c r="E25" s="6"/>
      <c r="N25" s="5" t="s">
        <v>25</v>
      </c>
      <c r="O25" s="5"/>
      <c r="V25" s="6"/>
      <c r="W25" s="6"/>
    </row>
    <row r="26" spans="1:24">
      <c r="A26">
        <v>25</v>
      </c>
      <c r="C26" s="1" t="str">
        <f t="shared" si="0"/>
        <v/>
      </c>
      <c r="D26" s="6" t="s">
        <v>25</v>
      </c>
      <c r="E26" s="6"/>
      <c r="J26" s="5" t="s">
        <v>25</v>
      </c>
      <c r="N26" s="5" t="s">
        <v>25</v>
      </c>
      <c r="O26" s="5"/>
      <c r="R26" s="5" t="s">
        <v>25</v>
      </c>
      <c r="V26" s="6" t="s">
        <v>25</v>
      </c>
      <c r="W26" s="6"/>
    </row>
    <row r="27" spans="1:24">
      <c r="A27">
        <v>26</v>
      </c>
      <c r="C27" s="3" t="str">
        <f t="shared" si="0"/>
        <v>'##############################</v>
      </c>
      <c r="D27" s="10" t="s">
        <v>4</v>
      </c>
      <c r="E27" s="10" t="s">
        <v>170</v>
      </c>
      <c r="F27" s="8"/>
      <c r="G27" s="8"/>
      <c r="H27" s="8"/>
      <c r="I27" s="8"/>
      <c r="J27" s="8" t="s">
        <v>176</v>
      </c>
      <c r="K27" s="8"/>
      <c r="L27" s="8"/>
      <c r="M27" s="8"/>
      <c r="N27" s="8" t="s">
        <v>25</v>
      </c>
      <c r="O27" s="8"/>
      <c r="P27" s="8"/>
      <c r="Q27" s="8"/>
      <c r="R27" s="8" t="s">
        <v>25</v>
      </c>
      <c r="S27" s="8"/>
      <c r="T27" s="109"/>
      <c r="U27" s="109"/>
      <c r="V27" s="10" t="s">
        <v>4</v>
      </c>
      <c r="W27" s="10" t="s">
        <v>170</v>
      </c>
      <c r="X27" s="8"/>
    </row>
    <row r="28" spans="1:24">
      <c r="A28">
        <v>27</v>
      </c>
      <c r="C28" s="3" t="str">
        <f t="shared" si="0"/>
        <v>'Create series: Lagged values (initial values - 1995)</v>
      </c>
      <c r="D28" s="10" t="s">
        <v>4</v>
      </c>
      <c r="E28" s="10" t="s">
        <v>170</v>
      </c>
      <c r="F28" s="8"/>
      <c r="G28" s="8"/>
      <c r="H28" s="8"/>
      <c r="I28" s="8"/>
      <c r="J28" s="8" t="s">
        <v>174</v>
      </c>
      <c r="K28" s="8"/>
      <c r="L28" s="8"/>
      <c r="M28" s="8"/>
      <c r="N28" s="8" t="s">
        <v>25</v>
      </c>
      <c r="O28" s="8"/>
      <c r="P28" s="8"/>
      <c r="Q28" s="8"/>
      <c r="R28" s="8" t="s">
        <v>25</v>
      </c>
      <c r="S28" s="8"/>
      <c r="T28" s="109"/>
      <c r="U28" s="109"/>
      <c r="V28" s="10" t="s">
        <v>4</v>
      </c>
      <c r="W28" s="10" t="s">
        <v>170</v>
      </c>
      <c r="X28" s="8"/>
    </row>
    <row r="29" spans="1:24">
      <c r="A29">
        <v>28</v>
      </c>
      <c r="C29" s="1" t="str">
        <f t="shared" si="0"/>
        <v>series k_nf 'Series definition: Stock of Capital: NFC</v>
      </c>
      <c r="D29" s="6" t="s">
        <v>25</v>
      </c>
      <c r="E29" s="6"/>
      <c r="G29" s="5" t="s">
        <v>505</v>
      </c>
      <c r="J29" s="5" t="s">
        <v>25</v>
      </c>
      <c r="K29" s="5" t="s">
        <v>22</v>
      </c>
      <c r="N29" s="5" t="s">
        <v>2042</v>
      </c>
      <c r="O29" s="5"/>
      <c r="R29" s="5" t="s">
        <v>480</v>
      </c>
      <c r="S29" s="5" t="s">
        <v>460</v>
      </c>
      <c r="V29" s="6" t="s">
        <v>25</v>
      </c>
      <c r="W29" s="6"/>
    </row>
    <row r="30" spans="1:24">
      <c r="A30">
        <v>29</v>
      </c>
      <c r="C30" s="1" t="str">
        <f t="shared" si="0"/>
        <v>series k_f 'Series definition: Stock of Capital: FC</v>
      </c>
      <c r="D30" s="6" t="s">
        <v>25</v>
      </c>
      <c r="E30" s="6"/>
      <c r="G30" s="5" t="s">
        <v>505</v>
      </c>
      <c r="J30" s="5" t="s">
        <v>25</v>
      </c>
      <c r="K30" s="5" t="s">
        <v>22</v>
      </c>
      <c r="N30" s="5" t="s">
        <v>2038</v>
      </c>
      <c r="O30" s="5"/>
      <c r="R30" s="5" t="s">
        <v>480</v>
      </c>
      <c r="S30" s="5" t="s">
        <v>461</v>
      </c>
      <c r="V30" s="6" t="s">
        <v>25</v>
      </c>
      <c r="W30" s="6"/>
    </row>
    <row r="31" spans="1:24">
      <c r="A31">
        <v>30</v>
      </c>
      <c r="C31" s="1" t="str">
        <f t="shared" si="0"/>
        <v>series k_g 'Series definition: Stock of Capital: GOVT</v>
      </c>
      <c r="D31" s="6" t="s">
        <v>25</v>
      </c>
      <c r="E31" s="6"/>
      <c r="G31" s="5" t="s">
        <v>505</v>
      </c>
      <c r="J31" s="5" t="s">
        <v>25</v>
      </c>
      <c r="K31" s="5" t="s">
        <v>22</v>
      </c>
      <c r="N31" s="5" t="s">
        <v>2050</v>
      </c>
      <c r="O31" s="5"/>
      <c r="R31" s="5" t="s">
        <v>480</v>
      </c>
      <c r="S31" s="5" t="s">
        <v>463</v>
      </c>
      <c r="V31" s="6" t="s">
        <v>25</v>
      </c>
      <c r="W31" s="6"/>
    </row>
    <row r="32" spans="1:24">
      <c r="A32">
        <v>31</v>
      </c>
      <c r="C32" s="1" t="str">
        <f t="shared" si="0"/>
        <v>series k_h 'Series definition: Stock of Capital: HH</v>
      </c>
      <c r="D32" s="6" t="s">
        <v>25</v>
      </c>
      <c r="E32" s="6"/>
      <c r="G32" s="5" t="s">
        <v>505</v>
      </c>
      <c r="J32" s="5" t="s">
        <v>25</v>
      </c>
      <c r="K32" s="5" t="s">
        <v>22</v>
      </c>
      <c r="N32" s="5" t="s">
        <v>2035</v>
      </c>
      <c r="O32" s="5"/>
      <c r="R32" s="5" t="s">
        <v>480</v>
      </c>
      <c r="S32" s="5" t="s">
        <v>462</v>
      </c>
      <c r="V32" s="6" t="s">
        <v>25</v>
      </c>
      <c r="W32" s="6"/>
    </row>
    <row r="33" spans="1:24">
      <c r="A33">
        <v>32</v>
      </c>
      <c r="C33" s="1" t="str">
        <f t="shared" si="0"/>
        <v>series k_h_k = k_h / pk 'Series definition: Stock of Capital: HH: Real prices</v>
      </c>
      <c r="D33" s="6" t="s">
        <v>25</v>
      </c>
      <c r="E33" s="6"/>
      <c r="F33" s="5" t="s">
        <v>477</v>
      </c>
      <c r="G33" s="5" t="s">
        <v>505</v>
      </c>
      <c r="J33" s="5" t="s">
        <v>25</v>
      </c>
      <c r="K33" s="5" t="s">
        <v>22</v>
      </c>
      <c r="N33" s="5" t="s">
        <v>2036</v>
      </c>
      <c r="O33" s="5"/>
      <c r="P33" s="5" t="s">
        <v>17</v>
      </c>
      <c r="Q33" s="5" t="s">
        <v>2024</v>
      </c>
      <c r="R33" s="5" t="s">
        <v>480</v>
      </c>
      <c r="S33" s="5" t="s">
        <v>462</v>
      </c>
      <c r="V33" s="6" t="s">
        <v>25</v>
      </c>
      <c r="W33" s="6"/>
    </row>
    <row r="34" spans="1:24">
      <c r="A34">
        <v>33</v>
      </c>
      <c r="C34" s="1" t="str">
        <f t="shared" si="0"/>
        <v>series zz_i = @cumsum(zz1) 'Series definition: Index: House price: Imported from DST: HH: Index</v>
      </c>
      <c r="D34" s="6" t="s">
        <v>25</v>
      </c>
      <c r="E34" s="6"/>
      <c r="F34" s="5" t="s">
        <v>494</v>
      </c>
      <c r="G34" s="5" t="s">
        <v>505</v>
      </c>
      <c r="J34" s="5" t="s">
        <v>25</v>
      </c>
      <c r="K34" s="5" t="s">
        <v>22</v>
      </c>
      <c r="N34" s="5" t="s">
        <v>222</v>
      </c>
      <c r="O34" s="5"/>
      <c r="P34" s="5" t="s">
        <v>17</v>
      </c>
      <c r="Q34" s="5" t="s">
        <v>43</v>
      </c>
      <c r="R34" s="5" t="s">
        <v>577</v>
      </c>
      <c r="S34" s="5" t="s">
        <v>462</v>
      </c>
      <c r="V34" s="6" t="s">
        <v>25</v>
      </c>
      <c r="W34" s="6"/>
    </row>
    <row r="35" spans="1:24" s="36" customFormat="1">
      <c r="A35">
        <v>34</v>
      </c>
      <c r="B35"/>
      <c r="C35" s="1" t="str">
        <f t="shared" si="0"/>
        <v>series zz_index = zz_i / @elem(zz_i, "2010")  'Series definition: Index: House price: Mark-up pricing on construction costs: HH: Index</v>
      </c>
      <c r="D35" s="6" t="s">
        <v>25</v>
      </c>
      <c r="E35" s="6"/>
      <c r="F35" s="5" t="s">
        <v>494</v>
      </c>
      <c r="G35" s="5" t="s">
        <v>505</v>
      </c>
      <c r="H35" s="5"/>
      <c r="I35" s="5"/>
      <c r="J35" s="5" t="s">
        <v>25</v>
      </c>
      <c r="K35" s="5" t="s">
        <v>22</v>
      </c>
      <c r="L35" s="5"/>
      <c r="M35" s="5"/>
      <c r="N35" s="5" t="s">
        <v>223</v>
      </c>
      <c r="O35" s="5"/>
      <c r="P35" s="5" t="s">
        <v>17</v>
      </c>
      <c r="Q35" s="5" t="s">
        <v>622</v>
      </c>
      <c r="R35" s="5" t="s">
        <v>578</v>
      </c>
      <c r="S35" s="5" t="s">
        <v>462</v>
      </c>
      <c r="T35" s="20"/>
      <c r="U35" s="20"/>
      <c r="V35" s="6" t="s">
        <v>25</v>
      </c>
      <c r="W35" s="6"/>
      <c r="X35" s="5"/>
    </row>
    <row r="36" spans="1:24">
      <c r="A36">
        <v>35</v>
      </c>
      <c r="C36" s="1" t="str">
        <f t="shared" si="0"/>
        <v>series tobin_q = zz_i / pk 'Series definition: Index: House price index: Tobin's Q = Ratio between the house price index and the construction cost of housing index: HH</v>
      </c>
      <c r="D36" s="6" t="s">
        <v>25</v>
      </c>
      <c r="E36" s="6"/>
      <c r="G36" s="5" t="s">
        <v>505</v>
      </c>
      <c r="J36" s="5" t="s">
        <v>25</v>
      </c>
      <c r="K36" s="5" t="s">
        <v>22</v>
      </c>
      <c r="N36" s="5" t="s">
        <v>224</v>
      </c>
      <c r="O36" s="5"/>
      <c r="P36" s="5" t="s">
        <v>17</v>
      </c>
      <c r="Q36" s="5" t="s">
        <v>623</v>
      </c>
      <c r="R36" s="5" t="s">
        <v>568</v>
      </c>
      <c r="S36" s="5" t="s">
        <v>462</v>
      </c>
      <c r="V36" s="6" t="s">
        <v>25</v>
      </c>
      <c r="W36" s="6"/>
    </row>
    <row r="37" spans="1:24">
      <c r="A37">
        <v>36</v>
      </c>
      <c r="B37" s="20"/>
      <c r="C37" s="11" t="str">
        <f t="shared" si="0"/>
        <v>'series zz = k_h / (k_h_K) 'Series definition: Index: House price index: HH: Index</v>
      </c>
      <c r="D37" s="12" t="s">
        <v>4</v>
      </c>
      <c r="E37" s="12" t="s">
        <v>171</v>
      </c>
      <c r="F37" s="14" t="s">
        <v>494</v>
      </c>
      <c r="G37" s="14" t="s">
        <v>505</v>
      </c>
      <c r="H37" s="14"/>
      <c r="I37" s="14"/>
      <c r="J37" s="14"/>
      <c r="K37" s="14" t="s">
        <v>22</v>
      </c>
      <c r="L37" s="14"/>
      <c r="M37" s="14"/>
      <c r="N37" s="14" t="s">
        <v>221</v>
      </c>
      <c r="O37" s="14"/>
      <c r="P37" s="14" t="s">
        <v>17</v>
      </c>
      <c r="Q37" s="14" t="s">
        <v>2025</v>
      </c>
      <c r="R37" s="14" t="s">
        <v>208</v>
      </c>
      <c r="S37" s="14" t="s">
        <v>462</v>
      </c>
      <c r="V37" s="12" t="s">
        <v>4</v>
      </c>
      <c r="W37" s="12" t="s">
        <v>171</v>
      </c>
      <c r="X37" s="14"/>
    </row>
    <row r="38" spans="1:24">
      <c r="A38">
        <v>37</v>
      </c>
      <c r="C38" s="1" t="str">
        <f t="shared" si="0"/>
        <v>series dep_h_k = dep_h / pk 'Series definition: Depreciation on houses: HH: Real prices</v>
      </c>
      <c r="D38" s="6" t="s">
        <v>25</v>
      </c>
      <c r="E38" s="6"/>
      <c r="F38" s="5" t="s">
        <v>477</v>
      </c>
      <c r="G38" s="5" t="s">
        <v>505</v>
      </c>
      <c r="J38" s="5" t="s">
        <v>25</v>
      </c>
      <c r="K38" s="5" t="s">
        <v>22</v>
      </c>
      <c r="N38" s="5" t="s">
        <v>1181</v>
      </c>
      <c r="O38" s="5"/>
      <c r="P38" s="5" t="s">
        <v>17</v>
      </c>
      <c r="Q38" s="5" t="s">
        <v>1182</v>
      </c>
      <c r="R38" s="5" t="s">
        <v>482</v>
      </c>
      <c r="S38" s="5" t="s">
        <v>462</v>
      </c>
      <c r="V38" s="6" t="s">
        <v>25</v>
      </c>
      <c r="W38" s="6"/>
    </row>
    <row r="39" spans="1:24">
      <c r="A39">
        <v>38</v>
      </c>
      <c r="C39" s="1" t="str">
        <f t="shared" si="0"/>
        <v>series k_h_cg = k_h - kcg_h 'Series definition: Capital Gains on Stock of Housing: HH</v>
      </c>
      <c r="D39" s="6" t="s">
        <v>25</v>
      </c>
      <c r="E39" s="6"/>
      <c r="G39" s="5" t="s">
        <v>505</v>
      </c>
      <c r="J39" s="5" t="s">
        <v>25</v>
      </c>
      <c r="K39" s="5" t="s">
        <v>22</v>
      </c>
      <c r="N39" s="5" t="s">
        <v>2037</v>
      </c>
      <c r="O39" s="5"/>
      <c r="P39" s="5" t="s">
        <v>17</v>
      </c>
      <c r="Q39" s="5" t="s">
        <v>2026</v>
      </c>
      <c r="R39" s="5" t="s">
        <v>481</v>
      </c>
      <c r="S39" s="5" t="s">
        <v>462</v>
      </c>
      <c r="V39" s="6" t="s">
        <v>25</v>
      </c>
      <c r="W39" s="6"/>
    </row>
    <row r="40" spans="1:24">
      <c r="A40">
        <v>39</v>
      </c>
      <c r="C40" s="1" t="str">
        <f t="shared" si="0"/>
        <v>series kcg_h_k = kcg_h / pk 'Series definition: Capital Gains on Stock of Housing: HH: Real prices</v>
      </c>
      <c r="D40" s="6" t="s">
        <v>25</v>
      </c>
      <c r="E40" s="6"/>
      <c r="F40" s="5" t="s">
        <v>477</v>
      </c>
      <c r="G40" s="5" t="s">
        <v>505</v>
      </c>
      <c r="J40" s="5" t="s">
        <v>25</v>
      </c>
      <c r="K40" s="5" t="s">
        <v>22</v>
      </c>
      <c r="N40" s="5" t="s">
        <v>1967</v>
      </c>
      <c r="O40" s="5"/>
      <c r="P40" s="5" t="s">
        <v>17</v>
      </c>
      <c r="Q40" s="5" t="s">
        <v>1968</v>
      </c>
      <c r="R40" s="5" t="s">
        <v>481</v>
      </c>
      <c r="S40" s="5" t="s">
        <v>462</v>
      </c>
      <c r="V40" s="6" t="s">
        <v>25</v>
      </c>
      <c r="W40" s="6"/>
    </row>
    <row r="41" spans="1:24">
      <c r="A41">
        <v>40</v>
      </c>
      <c r="C41" s="1" t="str">
        <f t="shared" si="0"/>
        <v/>
      </c>
      <c r="D41" s="6"/>
      <c r="E41" s="6"/>
      <c r="N41" s="5" t="s">
        <v>25</v>
      </c>
      <c r="O41" s="5"/>
      <c r="V41" s="6"/>
      <c r="W41" s="6"/>
    </row>
    <row r="42" spans="1:24">
      <c r="A42">
        <v>41</v>
      </c>
      <c r="C42" s="3" t="str">
        <f t="shared" si="0"/>
        <v>'##############################</v>
      </c>
      <c r="D42" s="10" t="s">
        <v>4</v>
      </c>
      <c r="E42" s="10" t="s">
        <v>170</v>
      </c>
      <c r="F42" s="8"/>
      <c r="G42" s="8"/>
      <c r="H42" s="8"/>
      <c r="I42" s="8"/>
      <c r="J42" s="8" t="s">
        <v>176</v>
      </c>
      <c r="K42" s="8"/>
      <c r="L42" s="8"/>
      <c r="M42" s="8"/>
      <c r="N42" s="8" t="s">
        <v>25</v>
      </c>
      <c r="O42" s="8"/>
      <c r="P42" s="8"/>
      <c r="Q42" s="8"/>
      <c r="R42" s="8" t="s">
        <v>25</v>
      </c>
      <c r="S42" s="8"/>
      <c r="T42" s="109"/>
      <c r="U42" s="109"/>
      <c r="V42" s="10" t="s">
        <v>4</v>
      </c>
      <c r="W42" s="10" t="s">
        <v>170</v>
      </c>
      <c r="X42" s="8"/>
    </row>
    <row r="43" spans="1:24">
      <c r="A43">
        <v>42</v>
      </c>
      <c r="C43" s="3" t="str">
        <f t="shared" si="0"/>
        <v>'Create series: Household income</v>
      </c>
      <c r="D43" s="10" t="s">
        <v>4</v>
      </c>
      <c r="E43" s="10" t="s">
        <v>170</v>
      </c>
      <c r="F43" s="8"/>
      <c r="G43" s="8"/>
      <c r="H43" s="8"/>
      <c r="I43" s="8"/>
      <c r="J43" s="8" t="s">
        <v>677</v>
      </c>
      <c r="K43" s="8"/>
      <c r="L43" s="8"/>
      <c r="M43" s="8"/>
      <c r="N43" s="8" t="s">
        <v>25</v>
      </c>
      <c r="O43" s="8"/>
      <c r="P43" s="8"/>
      <c r="Q43" s="8"/>
      <c r="R43" s="8" t="s">
        <v>25</v>
      </c>
      <c r="S43" s="8"/>
      <c r="T43" s="109"/>
      <c r="U43" s="109"/>
      <c r="V43" s="10" t="s">
        <v>4</v>
      </c>
      <c r="W43" s="10" t="s">
        <v>170</v>
      </c>
      <c r="X43" s="8"/>
    </row>
    <row r="44" spans="1:24">
      <c r="A44">
        <v>43</v>
      </c>
      <c r="C44" s="1" t="str">
        <f t="shared" si="0"/>
        <v>series pir_h = d41_h_R + d42_h_R + d44_h_R  'Series definition: Property income received: HH</v>
      </c>
      <c r="D44" s="6" t="s">
        <v>25</v>
      </c>
      <c r="E44" s="6"/>
      <c r="G44" s="5" t="s">
        <v>505</v>
      </c>
      <c r="J44" s="5" t="s">
        <v>25</v>
      </c>
      <c r="K44" s="5" t="s">
        <v>22</v>
      </c>
      <c r="N44" s="5" t="s">
        <v>1143</v>
      </c>
      <c r="O44" s="5"/>
      <c r="P44" s="5" t="s">
        <v>17</v>
      </c>
      <c r="Q44" s="5" t="s">
        <v>44</v>
      </c>
      <c r="R44" s="5" t="s">
        <v>548</v>
      </c>
      <c r="S44" s="5" t="s">
        <v>462</v>
      </c>
      <c r="V44" s="6" t="s">
        <v>25</v>
      </c>
      <c r="W44" s="6"/>
    </row>
    <row r="45" spans="1:24">
      <c r="A45">
        <v>44</v>
      </c>
      <c r="C45" s="1" t="str">
        <f t="shared" si="0"/>
        <v>series pip_h = d41_h_P  'Series definition: Property income paid: HH</v>
      </c>
      <c r="D45" s="6" t="s">
        <v>25</v>
      </c>
      <c r="E45" s="6"/>
      <c r="G45" s="5" t="s">
        <v>505</v>
      </c>
      <c r="J45" s="5" t="s">
        <v>25</v>
      </c>
      <c r="K45" s="5" t="s">
        <v>22</v>
      </c>
      <c r="N45" s="5" t="s">
        <v>1142</v>
      </c>
      <c r="O45" s="5"/>
      <c r="P45" s="5" t="s">
        <v>17</v>
      </c>
      <c r="Q45" s="5" t="s">
        <v>45</v>
      </c>
      <c r="R45" s="5" t="s">
        <v>547</v>
      </c>
      <c r="S45" s="5" t="s">
        <v>462</v>
      </c>
      <c r="V45" s="6" t="s">
        <v>25</v>
      </c>
      <c r="W45" s="6"/>
    </row>
    <row r="46" spans="1:24">
      <c r="A46">
        <v>45</v>
      </c>
      <c r="C46" s="1" t="str">
        <f t="shared" si="0"/>
        <v>series y_h = w_h + b2_h + pir_h - pip_h + stra_h  'Series definition: Total income: Received: HH</v>
      </c>
      <c r="D46" s="6" t="s">
        <v>25</v>
      </c>
      <c r="E46" s="6"/>
      <c r="G46" s="5" t="s">
        <v>505</v>
      </c>
      <c r="J46" s="5" t="s">
        <v>25</v>
      </c>
      <c r="K46" s="5" t="s">
        <v>22</v>
      </c>
      <c r="N46" s="5" t="s">
        <v>1146</v>
      </c>
      <c r="O46" s="5"/>
      <c r="P46" s="5" t="s">
        <v>17</v>
      </c>
      <c r="Q46" s="5" t="s">
        <v>2118</v>
      </c>
      <c r="R46" s="5" t="s">
        <v>476</v>
      </c>
      <c r="S46" s="5" t="s">
        <v>462</v>
      </c>
      <c r="V46" s="6" t="s">
        <v>25</v>
      </c>
      <c r="W46" s="6"/>
    </row>
    <row r="47" spans="1:24">
      <c r="A47">
        <v>46</v>
      </c>
      <c r="C47" s="1" t="str">
        <f t="shared" si="0"/>
        <v>series y_d_h = y_h - tax_h  'Series definition: Disposable Income: HH</v>
      </c>
      <c r="D47" s="6" t="s">
        <v>25</v>
      </c>
      <c r="E47" s="6"/>
      <c r="G47" s="5" t="s">
        <v>505</v>
      </c>
      <c r="J47" s="5" t="s">
        <v>25</v>
      </c>
      <c r="K47" s="5" t="s">
        <v>22</v>
      </c>
      <c r="N47" s="5" t="s">
        <v>1150</v>
      </c>
      <c r="O47" s="5"/>
      <c r="P47" s="5" t="s">
        <v>17</v>
      </c>
      <c r="Q47" s="5" t="s">
        <v>1147</v>
      </c>
      <c r="R47" s="5" t="s">
        <v>483</v>
      </c>
      <c r="S47" s="5" t="s">
        <v>462</v>
      </c>
      <c r="V47" s="6" t="s">
        <v>25</v>
      </c>
      <c r="W47" s="6"/>
    </row>
    <row r="48" spans="1:24">
      <c r="A48">
        <v>47</v>
      </c>
      <c r="C48" s="1" t="str">
        <f t="shared" si="0"/>
        <v>series y_d_h_k = y_d_h / pc 'Series definition: Disposable Income: HH: Real prices</v>
      </c>
      <c r="D48" s="6" t="s">
        <v>25</v>
      </c>
      <c r="E48" s="6"/>
      <c r="F48" s="5" t="s">
        <v>477</v>
      </c>
      <c r="G48" s="5" t="s">
        <v>505</v>
      </c>
      <c r="J48" s="5" t="s">
        <v>25</v>
      </c>
      <c r="K48" s="5" t="s">
        <v>22</v>
      </c>
      <c r="N48" s="5" t="s">
        <v>1149</v>
      </c>
      <c r="O48" s="5"/>
      <c r="P48" s="5" t="s">
        <v>17</v>
      </c>
      <c r="Q48" s="5" t="s">
        <v>1151</v>
      </c>
      <c r="R48" s="5" t="s">
        <v>483</v>
      </c>
      <c r="S48" s="5" t="s">
        <v>462</v>
      </c>
      <c r="V48" s="6" t="s">
        <v>25</v>
      </c>
      <c r="W48" s="6"/>
    </row>
    <row r="49" spans="1:24">
      <c r="A49">
        <v>48</v>
      </c>
      <c r="C49" s="1" t="str">
        <f t="shared" si="0"/>
        <v/>
      </c>
      <c r="D49" s="6" t="s">
        <v>25</v>
      </c>
      <c r="E49" s="6"/>
      <c r="J49" s="5" t="s">
        <v>25</v>
      </c>
      <c r="N49" s="5" t="s">
        <v>25</v>
      </c>
      <c r="O49" s="5"/>
      <c r="R49" s="5" t="s">
        <v>25</v>
      </c>
      <c r="V49" s="6" t="s">
        <v>25</v>
      </c>
      <c r="W49" s="6"/>
    </row>
    <row r="50" spans="1:24">
      <c r="A50">
        <v>49</v>
      </c>
      <c r="C50" s="3" t="str">
        <f t="shared" si="0"/>
        <v>'##############################</v>
      </c>
      <c r="D50" s="10" t="s">
        <v>4</v>
      </c>
      <c r="E50" s="10" t="s">
        <v>170</v>
      </c>
      <c r="F50" s="8"/>
      <c r="G50" s="8"/>
      <c r="H50" s="8"/>
      <c r="I50" s="8"/>
      <c r="J50" s="8" t="s">
        <v>176</v>
      </c>
      <c r="K50" s="8"/>
      <c r="L50" s="8"/>
      <c r="M50" s="8"/>
      <c r="N50" s="8" t="s">
        <v>25</v>
      </c>
      <c r="O50" s="8"/>
      <c r="P50" s="8"/>
      <c r="Q50" s="8"/>
      <c r="R50" s="8" t="s">
        <v>25</v>
      </c>
      <c r="S50" s="8"/>
      <c r="T50" s="109"/>
      <c r="U50" s="109"/>
      <c r="V50" s="10" t="s">
        <v>4</v>
      </c>
      <c r="W50" s="10" t="s">
        <v>170</v>
      </c>
      <c r="X50" s="8"/>
    </row>
    <row r="51" spans="1:24">
      <c r="A51">
        <v>50</v>
      </c>
      <c r="C51" s="3" t="str">
        <f t="shared" si="0"/>
        <v>'Create series: Financial stocks: HH</v>
      </c>
      <c r="D51" s="10" t="s">
        <v>4</v>
      </c>
      <c r="E51" s="10" t="s">
        <v>170</v>
      </c>
      <c r="F51" s="8"/>
      <c r="G51" s="8"/>
      <c r="H51" s="8"/>
      <c r="I51" s="8"/>
      <c r="J51" s="8" t="s">
        <v>680</v>
      </c>
      <c r="K51" s="8"/>
      <c r="L51" s="8"/>
      <c r="M51" s="8"/>
      <c r="N51" s="8" t="s">
        <v>25</v>
      </c>
      <c r="O51" s="8"/>
      <c r="P51" s="8"/>
      <c r="Q51" s="8"/>
      <c r="R51" s="8" t="s">
        <v>25</v>
      </c>
      <c r="S51" s="8"/>
      <c r="T51" s="109"/>
      <c r="U51" s="109"/>
      <c r="V51" s="10" t="s">
        <v>4</v>
      </c>
      <c r="W51" s="10" t="s">
        <v>170</v>
      </c>
      <c r="X51" s="8"/>
    </row>
    <row r="52" spans="1:24">
      <c r="A52">
        <v>51</v>
      </c>
      <c r="C52" s="1" t="str">
        <f t="shared" si="0"/>
        <v>series eqa_h 'Series definition: Financial Assets: Equity assets: HH</v>
      </c>
      <c r="D52" s="6" t="s">
        <v>25</v>
      </c>
      <c r="E52" s="6"/>
      <c r="G52" s="5" t="s">
        <v>505</v>
      </c>
      <c r="J52" s="5" t="s">
        <v>25</v>
      </c>
      <c r="K52" s="5" t="s">
        <v>22</v>
      </c>
      <c r="N52" s="5" t="s">
        <v>230</v>
      </c>
      <c r="O52" s="5"/>
      <c r="R52" s="5" t="s">
        <v>485</v>
      </c>
      <c r="S52" s="5" t="s">
        <v>462</v>
      </c>
      <c r="V52" s="6" t="s">
        <v>25</v>
      </c>
      <c r="W52" s="6"/>
    </row>
    <row r="53" spans="1:24">
      <c r="A53">
        <v>52</v>
      </c>
      <c r="C53" s="1" t="str">
        <f t="shared" si="0"/>
        <v>series iba_h 'Series definition: Financial Assets: Interest bearing assets: HH</v>
      </c>
      <c r="D53" s="6" t="s">
        <v>25</v>
      </c>
      <c r="E53" s="6"/>
      <c r="G53" s="5" t="s">
        <v>505</v>
      </c>
      <c r="J53" s="5" t="s">
        <v>25</v>
      </c>
      <c r="K53" s="5" t="s">
        <v>22</v>
      </c>
      <c r="N53" s="5" t="s">
        <v>53</v>
      </c>
      <c r="O53" s="5"/>
      <c r="R53" s="5" t="s">
        <v>484</v>
      </c>
      <c r="S53" s="5" t="s">
        <v>462</v>
      </c>
      <c r="V53" s="6" t="s">
        <v>25</v>
      </c>
      <c r="W53" s="6"/>
    </row>
    <row r="54" spans="1:24" s="35" customFormat="1">
      <c r="A54">
        <v>53</v>
      </c>
      <c r="B54" s="73" t="s">
        <v>580</v>
      </c>
      <c r="C54" s="74" t="str">
        <f t="shared" si="0"/>
        <v>series iba_f_h_rv = ibl_h_rv 'Series definition: Financial Assets: Interest bearing assets: HH: Revaluations</v>
      </c>
      <c r="D54" s="75" t="s">
        <v>25</v>
      </c>
      <c r="E54" s="75"/>
      <c r="F54" s="76" t="s">
        <v>491</v>
      </c>
      <c r="G54" s="76" t="s">
        <v>505</v>
      </c>
      <c r="H54" s="76"/>
      <c r="I54" s="76"/>
      <c r="J54" s="76" t="s">
        <v>25</v>
      </c>
      <c r="K54" s="76" t="s">
        <v>22</v>
      </c>
      <c r="L54" s="76"/>
      <c r="M54" s="76"/>
      <c r="N54" s="76" t="s">
        <v>248</v>
      </c>
      <c r="O54" s="77"/>
      <c r="P54" s="76" t="s">
        <v>17</v>
      </c>
      <c r="Q54" s="76" t="s">
        <v>48</v>
      </c>
      <c r="R54" s="76" t="s">
        <v>484</v>
      </c>
      <c r="S54" s="76" t="s">
        <v>462</v>
      </c>
      <c r="T54" s="73"/>
      <c r="U54" s="73"/>
      <c r="V54" s="75" t="s">
        <v>25</v>
      </c>
      <c r="W54" s="75"/>
      <c r="X54" s="76"/>
    </row>
    <row r="55" spans="1:24">
      <c r="A55">
        <v>54</v>
      </c>
      <c r="C55" s="1" t="str">
        <f t="shared" si="0"/>
        <v>series pena_h 'Series definition: Financial Assets: Pension assets: HH</v>
      </c>
      <c r="D55" s="6" t="s">
        <v>25</v>
      </c>
      <c r="E55" s="6"/>
      <c r="G55" s="5" t="s">
        <v>505</v>
      </c>
      <c r="J55" s="5" t="s">
        <v>25</v>
      </c>
      <c r="K55" s="5" t="s">
        <v>22</v>
      </c>
      <c r="N55" s="5" t="s">
        <v>231</v>
      </c>
      <c r="O55" s="5"/>
      <c r="R55" s="5" t="s">
        <v>488</v>
      </c>
      <c r="S55" s="5" t="s">
        <v>462</v>
      </c>
      <c r="V55" s="6" t="s">
        <v>25</v>
      </c>
      <c r="W55" s="6"/>
    </row>
    <row r="56" spans="1:24" s="35" customFormat="1">
      <c r="A56">
        <v>55</v>
      </c>
      <c r="B56" s="39" t="s">
        <v>580</v>
      </c>
      <c r="C56" s="40" t="str">
        <f t="shared" si="0"/>
        <v>series ibl_h 'Series definition: Financial Liabilities: Interest bearing liabilities: HH</v>
      </c>
      <c r="D56" s="41"/>
      <c r="E56" s="41"/>
      <c r="F56" s="39"/>
      <c r="G56" s="39" t="s">
        <v>505</v>
      </c>
      <c r="H56" s="39"/>
      <c r="I56" s="39"/>
      <c r="J56" s="39" t="s">
        <v>25</v>
      </c>
      <c r="K56" s="39" t="s">
        <v>22</v>
      </c>
      <c r="L56" s="39"/>
      <c r="M56" s="39"/>
      <c r="N56" s="78" t="s">
        <v>51</v>
      </c>
      <c r="O56" s="42"/>
      <c r="P56" s="39"/>
      <c r="Q56" s="39"/>
      <c r="R56" s="39" t="s">
        <v>486</v>
      </c>
      <c r="S56" s="39" t="s">
        <v>462</v>
      </c>
      <c r="T56" s="43"/>
      <c r="U56" s="43"/>
      <c r="V56" s="41"/>
      <c r="W56" s="41"/>
      <c r="X56" s="39"/>
    </row>
    <row r="57" spans="1:24" s="35" customFormat="1">
      <c r="A57">
        <v>56</v>
      </c>
      <c r="B57" s="39" t="s">
        <v>580</v>
      </c>
      <c r="C57" s="40" t="str">
        <f t="shared" si="0"/>
        <v>series ibl_fi_h = alpha * (ibl_h) 'Series definition: Financial Liabilities: Interest bearing liabilities: Fixed rate: HH</v>
      </c>
      <c r="D57" s="41" t="s">
        <v>25</v>
      </c>
      <c r="E57" s="41"/>
      <c r="F57" s="39"/>
      <c r="G57" s="39" t="s">
        <v>505</v>
      </c>
      <c r="H57" s="39"/>
      <c r="I57" s="39"/>
      <c r="J57" s="39" t="s">
        <v>25</v>
      </c>
      <c r="K57" s="39" t="s">
        <v>22</v>
      </c>
      <c r="L57" s="39"/>
      <c r="M57" s="39"/>
      <c r="N57" s="70" t="s">
        <v>655</v>
      </c>
      <c r="O57" s="42"/>
      <c r="P57" s="39" t="s">
        <v>17</v>
      </c>
      <c r="Q57" s="39" t="s">
        <v>1189</v>
      </c>
      <c r="R57" s="39" t="s">
        <v>653</v>
      </c>
      <c r="S57" s="39" t="s">
        <v>462</v>
      </c>
      <c r="T57" s="43"/>
      <c r="U57" s="43"/>
      <c r="V57" s="41" t="s">
        <v>25</v>
      </c>
      <c r="W57" s="41"/>
      <c r="X57" s="39"/>
    </row>
    <row r="58" spans="1:24">
      <c r="A58">
        <v>57</v>
      </c>
      <c r="C58" s="1" t="str">
        <f t="shared" si="0"/>
        <v>series ibl_f_h_rv = iba_h_rv 'Series definition: Financial Liabilities: Interest bearing liabilities: HH: Revaluations</v>
      </c>
      <c r="D58" s="6" t="s">
        <v>25</v>
      </c>
      <c r="E58" s="6"/>
      <c r="F58" s="5" t="s">
        <v>491</v>
      </c>
      <c r="G58" s="5" t="s">
        <v>505</v>
      </c>
      <c r="J58" s="5" t="s">
        <v>25</v>
      </c>
      <c r="K58" s="5" t="s">
        <v>22</v>
      </c>
      <c r="N58" s="5" t="s">
        <v>249</v>
      </c>
      <c r="O58" s="5"/>
      <c r="P58" s="5" t="s">
        <v>17</v>
      </c>
      <c r="Q58" s="5" t="s">
        <v>49</v>
      </c>
      <c r="R58" s="5" t="s">
        <v>486</v>
      </c>
      <c r="S58" s="5" t="s">
        <v>462</v>
      </c>
      <c r="V58" s="6" t="s">
        <v>25</v>
      </c>
      <c r="W58" s="6"/>
    </row>
    <row r="59" spans="1:24" s="35" customFormat="1">
      <c r="A59">
        <v>58</v>
      </c>
      <c r="B59" s="39" t="s">
        <v>580</v>
      </c>
      <c r="C59" s="40" t="str">
        <f t="shared" si="0"/>
        <v>series ibl_fl_h = (1 - alpha) * (ibl_h) 'Series definition: Financial Liabilities: Interest bearing liabilities: Flexible rate: HH</v>
      </c>
      <c r="D59" s="41" t="s">
        <v>25</v>
      </c>
      <c r="E59" s="41"/>
      <c r="F59" s="39"/>
      <c r="G59" s="39" t="s">
        <v>505</v>
      </c>
      <c r="H59" s="39"/>
      <c r="I59" s="39"/>
      <c r="J59" s="39" t="s">
        <v>25</v>
      </c>
      <c r="K59" s="39" t="s">
        <v>22</v>
      </c>
      <c r="L59" s="39"/>
      <c r="M59" s="39"/>
      <c r="N59" s="71" t="s">
        <v>656</v>
      </c>
      <c r="O59" s="42"/>
      <c r="P59" s="39" t="s">
        <v>17</v>
      </c>
      <c r="Q59" s="39" t="s">
        <v>1190</v>
      </c>
      <c r="R59" s="39" t="s">
        <v>654</v>
      </c>
      <c r="S59" s="39" t="s">
        <v>462</v>
      </c>
      <c r="T59" s="43"/>
      <c r="U59" s="43"/>
      <c r="V59" s="41" t="s">
        <v>25</v>
      </c>
      <c r="W59" s="41"/>
      <c r="X59" s="39"/>
    </row>
    <row r="60" spans="1:24">
      <c r="A60">
        <v>59</v>
      </c>
      <c r="C60" s="1" t="str">
        <f t="shared" si="0"/>
        <v>series fnw_h = (iba_h + eqa_h + pena_h) - (ibl_h) 'Series definition: Financial net wealth: HH</v>
      </c>
      <c r="D60" s="6" t="s">
        <v>25</v>
      </c>
      <c r="E60" s="6"/>
      <c r="G60" s="5" t="s">
        <v>505</v>
      </c>
      <c r="J60" s="5" t="s">
        <v>25</v>
      </c>
      <c r="K60" s="5" t="s">
        <v>22</v>
      </c>
      <c r="N60" s="5" t="s">
        <v>245</v>
      </c>
      <c r="O60" s="5"/>
      <c r="P60" s="5" t="s">
        <v>17</v>
      </c>
      <c r="Q60" s="5" t="s">
        <v>598</v>
      </c>
      <c r="R60" s="5" t="s">
        <v>489</v>
      </c>
      <c r="S60" s="5" t="s">
        <v>462</v>
      </c>
      <c r="V60" s="6" t="s">
        <v>25</v>
      </c>
      <c r="W60" s="6"/>
    </row>
    <row r="61" spans="1:24">
      <c r="A61">
        <v>60</v>
      </c>
      <c r="C61" s="1" t="str">
        <f t="shared" si="0"/>
        <v>series fnw_h_k = fnw_h / pc  'Series definition: Financial net wealth: HH: Real prices</v>
      </c>
      <c r="D61" s="6" t="s">
        <v>25</v>
      </c>
      <c r="E61" s="6"/>
      <c r="F61" s="5" t="s">
        <v>477</v>
      </c>
      <c r="G61" s="5" t="s">
        <v>505</v>
      </c>
      <c r="J61" s="5" t="s">
        <v>25</v>
      </c>
      <c r="K61" s="5" t="s">
        <v>22</v>
      </c>
      <c r="N61" s="5" t="s">
        <v>2074</v>
      </c>
      <c r="O61" s="5"/>
      <c r="P61" s="5" t="s">
        <v>17</v>
      </c>
      <c r="Q61" s="5" t="s">
        <v>609</v>
      </c>
      <c r="R61" s="5" t="s">
        <v>489</v>
      </c>
      <c r="S61" s="5" t="s">
        <v>462</v>
      </c>
      <c r="V61" s="6" t="s">
        <v>25</v>
      </c>
      <c r="W61" s="6"/>
    </row>
    <row r="62" spans="1:24">
      <c r="A62">
        <v>61</v>
      </c>
      <c r="C62" s="1" t="str">
        <f t="shared" si="0"/>
        <v>series nw_h = fnw_h + k_h 'Series definition: Net Wealth: HH: Total</v>
      </c>
      <c r="D62" s="6" t="s">
        <v>25</v>
      </c>
      <c r="E62" s="6"/>
      <c r="F62" s="5" t="s">
        <v>472</v>
      </c>
      <c r="G62" s="5" t="s">
        <v>505</v>
      </c>
      <c r="J62" s="5" t="s">
        <v>25</v>
      </c>
      <c r="K62" s="5" t="s">
        <v>22</v>
      </c>
      <c r="N62" s="5" t="s">
        <v>381</v>
      </c>
      <c r="O62" s="5"/>
      <c r="P62" s="5" t="s">
        <v>17</v>
      </c>
      <c r="Q62" s="5" t="s">
        <v>2027</v>
      </c>
      <c r="R62" s="5" t="s">
        <v>544</v>
      </c>
      <c r="S62" s="5" t="s">
        <v>462</v>
      </c>
      <c r="V62" s="6" t="s">
        <v>25</v>
      </c>
      <c r="W62" s="6"/>
    </row>
    <row r="63" spans="1:24">
      <c r="A63">
        <v>62</v>
      </c>
      <c r="C63" s="1" t="str">
        <f t="shared" si="0"/>
        <v>series nw_h_k = Nw_h / pc  'Series definition: Net Wealth: HH: Real prices</v>
      </c>
      <c r="D63" s="6" t="s">
        <v>25</v>
      </c>
      <c r="E63" s="6"/>
      <c r="F63" s="5" t="s">
        <v>477</v>
      </c>
      <c r="G63" s="5" t="s">
        <v>505</v>
      </c>
      <c r="J63" s="5" t="s">
        <v>25</v>
      </c>
      <c r="K63" s="5" t="s">
        <v>22</v>
      </c>
      <c r="N63" s="5" t="s">
        <v>2075</v>
      </c>
      <c r="O63" s="5"/>
      <c r="P63" s="5" t="s">
        <v>17</v>
      </c>
      <c r="Q63" s="5" t="s">
        <v>617</v>
      </c>
      <c r="R63" s="5" t="s">
        <v>544</v>
      </c>
      <c r="S63" s="5" t="s">
        <v>462</v>
      </c>
      <c r="V63" s="6" t="s">
        <v>25</v>
      </c>
      <c r="W63" s="6"/>
    </row>
    <row r="64" spans="1:24">
      <c r="A64">
        <v>63</v>
      </c>
      <c r="C64" s="1" t="str">
        <f t="shared" si="0"/>
        <v/>
      </c>
      <c r="D64" s="6"/>
      <c r="E64" s="6"/>
      <c r="N64" s="5" t="s">
        <v>25</v>
      </c>
      <c r="O64" s="5"/>
      <c r="V64" s="6"/>
      <c r="W64" s="6"/>
    </row>
    <row r="65" spans="1:24">
      <c r="A65">
        <v>64</v>
      </c>
      <c r="C65" s="3" t="str">
        <f t="shared" si="0"/>
        <v>'##############################</v>
      </c>
      <c r="D65" s="10" t="s">
        <v>4</v>
      </c>
      <c r="E65" s="10" t="s">
        <v>170</v>
      </c>
      <c r="F65" s="8"/>
      <c r="G65" s="8"/>
      <c r="H65" s="8"/>
      <c r="I65" s="8"/>
      <c r="J65" s="8" t="s">
        <v>176</v>
      </c>
      <c r="K65" s="8"/>
      <c r="L65" s="8"/>
      <c r="M65" s="8"/>
      <c r="N65" s="8" t="s">
        <v>25</v>
      </c>
      <c r="O65" s="8"/>
      <c r="P65" s="8"/>
      <c r="Q65" s="8"/>
      <c r="R65" s="8" t="s">
        <v>25</v>
      </c>
      <c r="S65" s="8"/>
      <c r="T65" s="109"/>
      <c r="U65" s="109"/>
      <c r="V65" s="10" t="s">
        <v>4</v>
      </c>
      <c r="W65" s="10" t="s">
        <v>170</v>
      </c>
      <c r="X65" s="8"/>
    </row>
    <row r="66" spans="1:24">
      <c r="A66">
        <v>65</v>
      </c>
      <c r="C66" s="3" t="str">
        <f t="shared" si="0"/>
        <v>'Create series: Financial stocks: FC</v>
      </c>
      <c r="D66" s="10" t="s">
        <v>4</v>
      </c>
      <c r="E66" s="10" t="s">
        <v>170</v>
      </c>
      <c r="F66" s="8"/>
      <c r="G66" s="8"/>
      <c r="H66" s="8"/>
      <c r="I66" s="8"/>
      <c r="J66" s="8" t="s">
        <v>678</v>
      </c>
      <c r="K66" s="8"/>
      <c r="L66" s="8"/>
      <c r="M66" s="8"/>
      <c r="N66" s="8" t="s">
        <v>25</v>
      </c>
      <c r="O66" s="8"/>
      <c r="P66" s="8"/>
      <c r="Q66" s="8"/>
      <c r="R66" s="8" t="s">
        <v>25</v>
      </c>
      <c r="S66" s="8"/>
      <c r="T66" s="109"/>
      <c r="U66" s="109"/>
      <c r="V66" s="10" t="s">
        <v>4</v>
      </c>
      <c r="W66" s="10" t="s">
        <v>170</v>
      </c>
      <c r="X66" s="8"/>
    </row>
    <row r="67" spans="1:24">
      <c r="A67">
        <v>66</v>
      </c>
      <c r="C67" s="1" t="str">
        <f t="shared" ref="C67:C130" si="1">CONCATENATE(D67,J67,I67,K67,L67,M67,N67,O67, IF(P67="","",  " "),P67, IF(P67="","",  " "),Q67, IF(R67="","",  " '"), IF(G67="","",  G67), IF(H67="","",  ": "),H67, IF(R67="","",  ": "),R67, IF(S67="","",  ": "),S67, IF(F67="","",  ": "),F67)</f>
        <v>series eqa_f 'Series definition: Financial Assets: Equity assets: FC</v>
      </c>
      <c r="D67" s="6" t="s">
        <v>25</v>
      </c>
      <c r="E67" s="6"/>
      <c r="G67" s="5" t="s">
        <v>505</v>
      </c>
      <c r="J67" s="5" t="s">
        <v>25</v>
      </c>
      <c r="K67" s="5" t="s">
        <v>22</v>
      </c>
      <c r="N67" s="5" t="s">
        <v>233</v>
      </c>
      <c r="O67" s="5"/>
      <c r="R67" s="5" t="s">
        <v>485</v>
      </c>
      <c r="S67" s="5" t="s">
        <v>461</v>
      </c>
      <c r="V67" s="6" t="s">
        <v>25</v>
      </c>
      <c r="W67" s="6"/>
    </row>
    <row r="68" spans="1:24">
      <c r="A68">
        <v>67</v>
      </c>
      <c r="C68" s="1" t="str">
        <f t="shared" si="1"/>
        <v>series iba_f 'Series definition: Financial Assets: Interest bearing assets: FC</v>
      </c>
      <c r="D68" s="6" t="s">
        <v>25</v>
      </c>
      <c r="E68" s="6"/>
      <c r="G68" s="5" t="s">
        <v>505</v>
      </c>
      <c r="J68" s="5" t="s">
        <v>25</v>
      </c>
      <c r="K68" s="5" t="s">
        <v>22</v>
      </c>
      <c r="N68" s="5" t="s">
        <v>232</v>
      </c>
      <c r="O68" s="5"/>
      <c r="R68" s="5" t="s">
        <v>484</v>
      </c>
      <c r="S68" s="5" t="s">
        <v>461</v>
      </c>
      <c r="V68" s="6" t="s">
        <v>25</v>
      </c>
      <c r="W68" s="6"/>
    </row>
    <row r="69" spans="1:24" s="37" customFormat="1">
      <c r="A69">
        <v>68</v>
      </c>
      <c r="B69" s="39" t="s">
        <v>580</v>
      </c>
      <c r="C69" s="40" t="str">
        <f t="shared" si="1"/>
        <v>series iba_f_h = ibl_h 'Series definition: Financial Assets: Interest bearing assets: FC</v>
      </c>
      <c r="D69" s="41" t="s">
        <v>25</v>
      </c>
      <c r="E69" s="41"/>
      <c r="F69" s="39"/>
      <c r="G69" s="39" t="s">
        <v>505</v>
      </c>
      <c r="H69" s="39"/>
      <c r="I69" s="39"/>
      <c r="J69" s="39" t="s">
        <v>25</v>
      </c>
      <c r="K69" s="39" t="s">
        <v>22</v>
      </c>
      <c r="L69" s="39"/>
      <c r="M69" s="39"/>
      <c r="N69" s="39" t="s">
        <v>251</v>
      </c>
      <c r="O69" s="42"/>
      <c r="P69" s="39" t="s">
        <v>17</v>
      </c>
      <c r="Q69" s="79" t="s">
        <v>51</v>
      </c>
      <c r="R69" s="39" t="s">
        <v>484</v>
      </c>
      <c r="S69" s="39" t="s">
        <v>461</v>
      </c>
      <c r="T69" s="43"/>
      <c r="U69" s="43"/>
      <c r="V69" s="41" t="s">
        <v>25</v>
      </c>
      <c r="W69" s="41"/>
      <c r="X69" s="39"/>
    </row>
    <row r="70" spans="1:24" s="35" customFormat="1">
      <c r="A70">
        <v>69</v>
      </c>
      <c r="B70" s="80" t="s">
        <v>580</v>
      </c>
      <c r="C70" s="81" t="str">
        <f t="shared" si="1"/>
        <v>series iba_f_h_tr = ibl_h_tr 'Series definition: Financial Assets: Interest bearing assets: FC: Transactions</v>
      </c>
      <c r="D70" s="82" t="s">
        <v>25</v>
      </c>
      <c r="E70" s="82"/>
      <c r="F70" s="83" t="s">
        <v>492</v>
      </c>
      <c r="G70" s="83" t="s">
        <v>505</v>
      </c>
      <c r="H70" s="83"/>
      <c r="I70" s="83"/>
      <c r="J70" s="83" t="s">
        <v>25</v>
      </c>
      <c r="K70" s="83" t="s">
        <v>22</v>
      </c>
      <c r="L70" s="83"/>
      <c r="M70" s="83"/>
      <c r="N70" s="83" t="s">
        <v>252</v>
      </c>
      <c r="O70" s="84"/>
      <c r="P70" s="83" t="s">
        <v>17</v>
      </c>
      <c r="Q70" s="85" t="s">
        <v>52</v>
      </c>
      <c r="R70" s="83" t="s">
        <v>484</v>
      </c>
      <c r="S70" s="83" t="s">
        <v>461</v>
      </c>
      <c r="T70" s="80"/>
      <c r="U70" s="80"/>
      <c r="V70" s="82" t="s">
        <v>25</v>
      </c>
      <c r="W70" s="82"/>
      <c r="X70" s="83"/>
    </row>
    <row r="71" spans="1:24" s="35" customFormat="1">
      <c r="A71">
        <v>70</v>
      </c>
      <c r="B71" s="73" t="s">
        <v>580</v>
      </c>
      <c r="C71" s="74" t="str">
        <f t="shared" si="1"/>
        <v>series nib_f_rv = (iba_f_rv - ibl_f_rv) - (ibl_h_rv - iba_h_rv) 'Series definition: Net financial stock: Interest bearing: FC: Revaluations</v>
      </c>
      <c r="D71" s="75" t="s">
        <v>25</v>
      </c>
      <c r="E71" s="75"/>
      <c r="F71" s="76" t="s">
        <v>491</v>
      </c>
      <c r="G71" s="76" t="s">
        <v>505</v>
      </c>
      <c r="H71" s="76"/>
      <c r="I71" s="76"/>
      <c r="J71" s="76" t="s">
        <v>25</v>
      </c>
      <c r="K71" s="76" t="s">
        <v>22</v>
      </c>
      <c r="L71" s="76"/>
      <c r="M71" s="76"/>
      <c r="N71" s="76" t="s">
        <v>257</v>
      </c>
      <c r="O71" s="77"/>
      <c r="P71" s="76" t="s">
        <v>17</v>
      </c>
      <c r="Q71" s="76" t="s">
        <v>1137</v>
      </c>
      <c r="R71" s="76" t="s">
        <v>539</v>
      </c>
      <c r="S71" s="76" t="s">
        <v>461</v>
      </c>
      <c r="T71" s="73"/>
      <c r="U71" s="73"/>
      <c r="V71" s="75" t="s">
        <v>25</v>
      </c>
      <c r="W71" s="75"/>
      <c r="X71" s="76"/>
    </row>
    <row r="72" spans="1:24">
      <c r="A72">
        <v>71</v>
      </c>
      <c r="C72" s="1" t="str">
        <f t="shared" si="1"/>
        <v>series eql_f 'Series definition: Financial Liabilities: Equity liabilities: FC</v>
      </c>
      <c r="D72" s="6" t="s">
        <v>25</v>
      </c>
      <c r="E72" s="6"/>
      <c r="G72" s="5" t="s">
        <v>505</v>
      </c>
      <c r="J72" s="5" t="s">
        <v>25</v>
      </c>
      <c r="K72" s="5" t="s">
        <v>22</v>
      </c>
      <c r="N72" s="5" t="s">
        <v>235</v>
      </c>
      <c r="O72" s="5"/>
      <c r="R72" s="5" t="s">
        <v>487</v>
      </c>
      <c r="S72" s="5" t="s">
        <v>461</v>
      </c>
      <c r="V72" s="6" t="s">
        <v>25</v>
      </c>
      <c r="W72" s="6"/>
    </row>
    <row r="73" spans="1:24">
      <c r="A73">
        <v>72</v>
      </c>
      <c r="C73" s="1" t="str">
        <f t="shared" si="1"/>
        <v>series ibl_f 'Series definition: Financial Liabilities: Interest bearing liabilities: FC</v>
      </c>
      <c r="D73" s="6" t="s">
        <v>25</v>
      </c>
      <c r="E73" s="6"/>
      <c r="G73" s="5" t="s">
        <v>505</v>
      </c>
      <c r="J73" s="5" t="s">
        <v>25</v>
      </c>
      <c r="K73" s="5" t="s">
        <v>22</v>
      </c>
      <c r="N73" s="5" t="s">
        <v>234</v>
      </c>
      <c r="O73" s="5"/>
      <c r="R73" s="5" t="s">
        <v>486</v>
      </c>
      <c r="S73" s="5" t="s">
        <v>461</v>
      </c>
      <c r="V73" s="6" t="s">
        <v>25</v>
      </c>
      <c r="W73" s="6"/>
    </row>
    <row r="74" spans="1:24">
      <c r="A74">
        <v>73</v>
      </c>
      <c r="C74" s="1" t="str">
        <f t="shared" si="1"/>
        <v>series ibl_f_h = iba_h 'Series definition: Financial Liabilities: Interest bearing liabilities: FC</v>
      </c>
      <c r="D74" s="6" t="s">
        <v>25</v>
      </c>
      <c r="E74" s="6"/>
      <c r="G74" s="5" t="s">
        <v>505</v>
      </c>
      <c r="J74" s="5" t="s">
        <v>25</v>
      </c>
      <c r="K74" s="5" t="s">
        <v>22</v>
      </c>
      <c r="N74" s="5" t="s">
        <v>253</v>
      </c>
      <c r="O74" s="5"/>
      <c r="P74" s="5" t="s">
        <v>17</v>
      </c>
      <c r="Q74" s="5" t="s">
        <v>53</v>
      </c>
      <c r="R74" s="5" t="s">
        <v>486</v>
      </c>
      <c r="S74" s="5" t="s">
        <v>461</v>
      </c>
      <c r="V74" s="6" t="s">
        <v>25</v>
      </c>
      <c r="W74" s="6"/>
    </row>
    <row r="75" spans="1:24">
      <c r="A75">
        <v>74</v>
      </c>
      <c r="C75" s="1" t="str">
        <f t="shared" si="1"/>
        <v>series ibl_f_h_tr = iba_h_tr 'Series definition: Financial Liabilities: Interest bearing liabilities: FC: Transactions</v>
      </c>
      <c r="D75" s="6" t="s">
        <v>25</v>
      </c>
      <c r="E75" s="6"/>
      <c r="F75" s="5" t="s">
        <v>492</v>
      </c>
      <c r="G75" s="5" t="s">
        <v>505</v>
      </c>
      <c r="J75" s="5" t="s">
        <v>25</v>
      </c>
      <c r="K75" s="5" t="s">
        <v>22</v>
      </c>
      <c r="N75" s="5" t="s">
        <v>254</v>
      </c>
      <c r="O75" s="5"/>
      <c r="P75" s="5" t="s">
        <v>17</v>
      </c>
      <c r="Q75" s="5" t="s">
        <v>54</v>
      </c>
      <c r="R75" s="5" t="s">
        <v>486</v>
      </c>
      <c r="S75" s="5" t="s">
        <v>461</v>
      </c>
      <c r="V75" s="6" t="s">
        <v>25</v>
      </c>
      <c r="W75" s="6"/>
    </row>
    <row r="76" spans="1:24">
      <c r="A76">
        <v>75</v>
      </c>
      <c r="C76" s="1" t="str">
        <f t="shared" si="1"/>
        <v>series penl_f 'Series definition: Financial Liabilities: Pension liabilities: FC</v>
      </c>
      <c r="D76" s="6" t="s">
        <v>25</v>
      </c>
      <c r="E76" s="6"/>
      <c r="G76" s="5" t="s">
        <v>505</v>
      </c>
      <c r="J76" s="5" t="s">
        <v>25</v>
      </c>
      <c r="K76" s="5" t="s">
        <v>22</v>
      </c>
      <c r="N76" s="5" t="s">
        <v>236</v>
      </c>
      <c r="O76" s="5"/>
      <c r="R76" s="16" t="s">
        <v>490</v>
      </c>
      <c r="S76" s="5" t="s">
        <v>461</v>
      </c>
      <c r="V76" s="6" t="s">
        <v>25</v>
      </c>
      <c r="W76" s="6"/>
    </row>
    <row r="77" spans="1:24">
      <c r="A77">
        <v>76</v>
      </c>
      <c r="C77" s="1" t="str">
        <f t="shared" si="1"/>
        <v>series neq_f = eqa_f - eql_f 'Series definition: Net financial stock: Equity: FC</v>
      </c>
      <c r="D77" s="6" t="s">
        <v>25</v>
      </c>
      <c r="E77" s="6"/>
      <c r="G77" s="5" t="s">
        <v>505</v>
      </c>
      <c r="J77" s="5" t="s">
        <v>25</v>
      </c>
      <c r="K77" s="5" t="s">
        <v>22</v>
      </c>
      <c r="N77" s="5" t="s">
        <v>270</v>
      </c>
      <c r="O77" s="5"/>
      <c r="P77" s="5" t="s">
        <v>17</v>
      </c>
      <c r="Q77" s="5" t="s">
        <v>69</v>
      </c>
      <c r="R77" s="5" t="s">
        <v>538</v>
      </c>
      <c r="S77" s="5" t="s">
        <v>461</v>
      </c>
      <c r="V77" s="6" t="s">
        <v>25</v>
      </c>
      <c r="W77" s="6"/>
    </row>
    <row r="78" spans="1:24">
      <c r="A78">
        <v>77</v>
      </c>
      <c r="C78" s="1" t="str">
        <f t="shared" si="1"/>
        <v>series neq_f_tr = eqa_f_tr - eql_f_tr 'Series definition: Net financial stock: Equity: FC: Transactions</v>
      </c>
      <c r="D78" s="6" t="s">
        <v>25</v>
      </c>
      <c r="E78" s="6"/>
      <c r="F78" s="5" t="s">
        <v>492</v>
      </c>
      <c r="G78" s="5" t="s">
        <v>505</v>
      </c>
      <c r="J78" s="5" t="s">
        <v>25</v>
      </c>
      <c r="K78" s="5" t="s">
        <v>22</v>
      </c>
      <c r="N78" s="5" t="s">
        <v>271</v>
      </c>
      <c r="O78" s="5"/>
      <c r="P78" s="5" t="s">
        <v>17</v>
      </c>
      <c r="Q78" s="5" t="s">
        <v>70</v>
      </c>
      <c r="R78" s="5" t="s">
        <v>538</v>
      </c>
      <c r="S78" s="5" t="s">
        <v>461</v>
      </c>
      <c r="V78" s="6" t="s">
        <v>25</v>
      </c>
      <c r="W78" s="6"/>
    </row>
    <row r="79" spans="1:24">
      <c r="A79">
        <v>78</v>
      </c>
      <c r="C79" s="1" t="str">
        <f t="shared" si="1"/>
        <v>series neq_f_rv = eqa_f_rv - eql_f_rv 'Series definition: Net financial stock: Equity: FC: Revaluations</v>
      </c>
      <c r="D79" s="6" t="s">
        <v>25</v>
      </c>
      <c r="E79" s="6"/>
      <c r="F79" s="5" t="s">
        <v>491</v>
      </c>
      <c r="G79" s="5" t="s">
        <v>505</v>
      </c>
      <c r="J79" s="5" t="s">
        <v>25</v>
      </c>
      <c r="K79" s="5" t="s">
        <v>22</v>
      </c>
      <c r="N79" s="5" t="s">
        <v>272</v>
      </c>
      <c r="O79" s="5"/>
      <c r="P79" s="5" t="s">
        <v>17</v>
      </c>
      <c r="Q79" s="5" t="s">
        <v>71</v>
      </c>
      <c r="R79" s="5" t="s">
        <v>538</v>
      </c>
      <c r="S79" s="5" t="s">
        <v>461</v>
      </c>
      <c r="V79" s="6" t="s">
        <v>25</v>
      </c>
      <c r="W79" s="6"/>
    </row>
    <row r="80" spans="1:24">
      <c r="A80">
        <v>79</v>
      </c>
      <c r="C80" s="1" t="str">
        <f t="shared" si="1"/>
        <v>series nib_f = (iba_f - ibl_f) - (iba_f_h - ibl_f_h) 'Series definition: Net financial stock: Interest bearing: FC: Total</v>
      </c>
      <c r="D80" s="6" t="s">
        <v>25</v>
      </c>
      <c r="E80" s="6"/>
      <c r="F80" s="5" t="s">
        <v>472</v>
      </c>
      <c r="G80" s="5" t="s">
        <v>505</v>
      </c>
      <c r="J80" s="5" t="s">
        <v>25</v>
      </c>
      <c r="K80" s="5" t="s">
        <v>22</v>
      </c>
      <c r="N80" s="5" t="s">
        <v>255</v>
      </c>
      <c r="O80" s="5"/>
      <c r="P80" s="5" t="s">
        <v>17</v>
      </c>
      <c r="Q80" s="5" t="s">
        <v>55</v>
      </c>
      <c r="R80" s="5" t="s">
        <v>539</v>
      </c>
      <c r="S80" s="5" t="s">
        <v>461</v>
      </c>
      <c r="V80" s="6" t="s">
        <v>25</v>
      </c>
      <c r="W80" s="6"/>
    </row>
    <row r="81" spans="1:24">
      <c r="A81">
        <v>80</v>
      </c>
      <c r="C81" s="1" t="str">
        <f t="shared" si="1"/>
        <v>series nib_f_tr = (iba_f_tr - ibl_f_tr) - (iba_f_h_tr - ibl_f_h_tr) 'Series definition: Net financial stock: Interest bearing: FC: Transactions</v>
      </c>
      <c r="D81" s="6" t="s">
        <v>25</v>
      </c>
      <c r="E81" s="6"/>
      <c r="F81" s="5" t="s">
        <v>492</v>
      </c>
      <c r="G81" s="5" t="s">
        <v>505</v>
      </c>
      <c r="J81" s="5" t="s">
        <v>25</v>
      </c>
      <c r="K81" s="5" t="s">
        <v>22</v>
      </c>
      <c r="N81" s="5" t="s">
        <v>256</v>
      </c>
      <c r="O81" s="5"/>
      <c r="P81" s="5" t="s">
        <v>17</v>
      </c>
      <c r="Q81" s="5" t="s">
        <v>56</v>
      </c>
      <c r="R81" s="5" t="s">
        <v>539</v>
      </c>
      <c r="S81" s="5" t="s">
        <v>461</v>
      </c>
      <c r="V81" s="6" t="s">
        <v>25</v>
      </c>
      <c r="W81" s="6"/>
    </row>
    <row r="82" spans="1:24" s="35" customFormat="1">
      <c r="A82">
        <v>81</v>
      </c>
      <c r="B82" s="49" t="s">
        <v>580</v>
      </c>
      <c r="C82" s="46" t="str">
        <f t="shared" si="1"/>
        <v>'series r_ibl_h' = d41_h_P(+1) / ibl_h  'Series definition: Rate of Interest: Morgage lending: Hh: (Ratio of interest payments to interest bearing liabilites of households): HH</v>
      </c>
      <c r="D82" s="47" t="s">
        <v>4</v>
      </c>
      <c r="E82" s="47" t="s">
        <v>171</v>
      </c>
      <c r="F82" s="45"/>
      <c r="G82" s="45" t="s">
        <v>505</v>
      </c>
      <c r="H82" s="45"/>
      <c r="I82" s="45"/>
      <c r="J82" s="45" t="s">
        <v>25</v>
      </c>
      <c r="K82" s="45" t="s">
        <v>22</v>
      </c>
      <c r="L82" s="45"/>
      <c r="M82" s="45"/>
      <c r="N82" s="86" t="s">
        <v>322</v>
      </c>
      <c r="O82" s="48" t="s">
        <v>4</v>
      </c>
      <c r="P82" s="45" t="s">
        <v>17</v>
      </c>
      <c r="Q82" s="45" t="s">
        <v>1138</v>
      </c>
      <c r="R82" s="45" t="s">
        <v>471</v>
      </c>
      <c r="S82" s="45" t="s">
        <v>462</v>
      </c>
      <c r="T82" s="49"/>
      <c r="U82" s="43"/>
      <c r="V82" s="47" t="s">
        <v>4</v>
      </c>
      <c r="W82" s="47" t="s">
        <v>171</v>
      </c>
      <c r="X82" s="45"/>
    </row>
    <row r="83" spans="1:24">
      <c r="A83">
        <v>82</v>
      </c>
      <c r="B83" s="30"/>
      <c r="C83" s="91" t="str">
        <f t="shared" si="1"/>
        <v/>
      </c>
      <c r="D83" s="92"/>
      <c r="E83" s="92"/>
      <c r="F83" s="93"/>
      <c r="G83" s="93"/>
      <c r="H83" s="93"/>
      <c r="I83" s="93"/>
      <c r="J83" s="93"/>
      <c r="K83" s="93"/>
      <c r="L83" s="93"/>
      <c r="M83" s="93"/>
      <c r="N83" s="93" t="s">
        <v>25</v>
      </c>
      <c r="O83" s="93"/>
      <c r="P83" s="93"/>
      <c r="Q83" s="93"/>
      <c r="R83" s="93"/>
      <c r="S83" s="93"/>
      <c r="T83" s="30"/>
      <c r="U83" s="30"/>
      <c r="V83" s="92"/>
      <c r="W83" s="92"/>
      <c r="X83" s="93"/>
    </row>
    <row r="84" spans="1:24">
      <c r="A84">
        <v>83</v>
      </c>
      <c r="C84" s="3" t="str">
        <f t="shared" si="1"/>
        <v>'##############################</v>
      </c>
      <c r="D84" s="10" t="s">
        <v>4</v>
      </c>
      <c r="E84" s="10" t="s">
        <v>170</v>
      </c>
      <c r="F84" s="8"/>
      <c r="G84" s="8"/>
      <c r="H84" s="8"/>
      <c r="I84" s="8"/>
      <c r="J84" s="8" t="s">
        <v>176</v>
      </c>
      <c r="K84" s="8"/>
      <c r="L84" s="8"/>
      <c r="M84" s="8"/>
      <c r="N84" s="8" t="s">
        <v>25</v>
      </c>
      <c r="O84" s="8"/>
      <c r="P84" s="8"/>
      <c r="Q84" s="8"/>
      <c r="R84" s="8" t="s">
        <v>25</v>
      </c>
      <c r="S84" s="8"/>
      <c r="T84" s="109"/>
      <c r="U84" s="109"/>
      <c r="V84" s="10" t="s">
        <v>4</v>
      </c>
      <c r="W84" s="10" t="s">
        <v>170</v>
      </c>
      <c r="X84" s="8"/>
    </row>
    <row r="85" spans="1:24">
      <c r="A85">
        <v>84</v>
      </c>
      <c r="C85" s="3" t="str">
        <f t="shared" si="1"/>
        <v>'Create series: Financial stocks: GOVT</v>
      </c>
      <c r="D85" s="10" t="s">
        <v>4</v>
      </c>
      <c r="E85" s="10" t="s">
        <v>170</v>
      </c>
      <c r="F85" s="8"/>
      <c r="G85" s="8"/>
      <c r="H85" s="8"/>
      <c r="I85" s="8"/>
      <c r="J85" s="8" t="s">
        <v>679</v>
      </c>
      <c r="K85" s="8"/>
      <c r="L85" s="8"/>
      <c r="M85" s="8"/>
      <c r="N85" s="8" t="s">
        <v>25</v>
      </c>
      <c r="O85" s="8"/>
      <c r="P85" s="8"/>
      <c r="Q85" s="8"/>
      <c r="R85" s="8" t="s">
        <v>25</v>
      </c>
      <c r="S85" s="8"/>
      <c r="T85" s="109"/>
      <c r="U85" s="109"/>
      <c r="V85" s="10" t="s">
        <v>4</v>
      </c>
      <c r="W85" s="10" t="s">
        <v>170</v>
      </c>
      <c r="X85" s="8"/>
    </row>
    <row r="86" spans="1:24">
      <c r="A86">
        <v>85</v>
      </c>
      <c r="C86" s="1" t="str">
        <f t="shared" si="1"/>
        <v>series eqa_g 'Series definition: Financial Assets: Equity assets: GOVT</v>
      </c>
      <c r="D86" s="6" t="s">
        <v>25</v>
      </c>
      <c r="E86" s="6"/>
      <c r="G86" s="5" t="s">
        <v>505</v>
      </c>
      <c r="J86" s="5" t="s">
        <v>25</v>
      </c>
      <c r="K86" s="5" t="s">
        <v>22</v>
      </c>
      <c r="N86" s="5" t="s">
        <v>238</v>
      </c>
      <c r="O86" s="5"/>
      <c r="R86" s="5" t="s">
        <v>485</v>
      </c>
      <c r="S86" s="5" t="s">
        <v>463</v>
      </c>
      <c r="V86" s="6" t="s">
        <v>25</v>
      </c>
      <c r="W86" s="6"/>
    </row>
    <row r="87" spans="1:24">
      <c r="A87">
        <v>86</v>
      </c>
      <c r="C87" s="1" t="str">
        <f t="shared" si="1"/>
        <v>series iba_g 'Series definition: Financial Assets: Interest bearing assets: GOVT</v>
      </c>
      <c r="D87" s="6" t="s">
        <v>25</v>
      </c>
      <c r="E87" s="6"/>
      <c r="G87" s="5" t="s">
        <v>505</v>
      </c>
      <c r="J87" s="5" t="s">
        <v>25</v>
      </c>
      <c r="K87" s="5" t="s">
        <v>22</v>
      </c>
      <c r="N87" s="5" t="s">
        <v>237</v>
      </c>
      <c r="O87" s="5"/>
      <c r="R87" s="5" t="s">
        <v>484</v>
      </c>
      <c r="S87" s="5" t="s">
        <v>463</v>
      </c>
      <c r="V87" s="6" t="s">
        <v>25</v>
      </c>
      <c r="W87" s="6"/>
    </row>
    <row r="88" spans="1:24">
      <c r="A88">
        <v>87</v>
      </c>
      <c r="C88" s="1" t="str">
        <f t="shared" si="1"/>
        <v>series ibl_g 'Series definition: Financial Liabilities: Interest bearing liabilities: GOVT</v>
      </c>
      <c r="D88" s="6" t="s">
        <v>25</v>
      </c>
      <c r="E88" s="6"/>
      <c r="G88" s="5" t="s">
        <v>505</v>
      </c>
      <c r="J88" s="5" t="s">
        <v>25</v>
      </c>
      <c r="K88" s="5" t="s">
        <v>22</v>
      </c>
      <c r="N88" s="5" t="s">
        <v>239</v>
      </c>
      <c r="O88" s="5"/>
      <c r="R88" s="5" t="s">
        <v>486</v>
      </c>
      <c r="S88" s="5" t="s">
        <v>463</v>
      </c>
      <c r="V88" s="6" t="s">
        <v>25</v>
      </c>
      <c r="W88" s="6"/>
    </row>
    <row r="89" spans="1:24">
      <c r="A89">
        <v>88</v>
      </c>
      <c r="C89" s="1" t="str">
        <f t="shared" si="1"/>
        <v>series nib_g = iba_g - ibl_g + eqa_g  'Series definition: Net financial stock: Interest bearing: GOVT</v>
      </c>
      <c r="D89" s="6" t="s">
        <v>25</v>
      </c>
      <c r="E89" s="6"/>
      <c r="G89" s="5" t="s">
        <v>505</v>
      </c>
      <c r="J89" s="5" t="s">
        <v>25</v>
      </c>
      <c r="K89" s="5" t="s">
        <v>22</v>
      </c>
      <c r="N89" s="5" t="s">
        <v>261</v>
      </c>
      <c r="O89" s="5"/>
      <c r="P89" s="5" t="s">
        <v>17</v>
      </c>
      <c r="Q89" s="5" t="s">
        <v>59</v>
      </c>
      <c r="R89" s="5" t="s">
        <v>539</v>
      </c>
      <c r="S89" s="5" t="s">
        <v>463</v>
      </c>
      <c r="V89" s="6" t="s">
        <v>25</v>
      </c>
      <c r="W89" s="6"/>
    </row>
    <row r="90" spans="1:24">
      <c r="A90">
        <v>89</v>
      </c>
      <c r="C90" s="1" t="str">
        <f t="shared" si="1"/>
        <v>series nib_g_tr = iba_g_tr - ibl_g_tr + eqa_g_tr 'Series definition: Net financial stock: Interest bearing: GOVT: Transactions</v>
      </c>
      <c r="D90" s="6" t="s">
        <v>25</v>
      </c>
      <c r="E90" s="6"/>
      <c r="F90" s="5" t="s">
        <v>492</v>
      </c>
      <c r="G90" s="5" t="s">
        <v>505</v>
      </c>
      <c r="J90" s="5" t="s">
        <v>25</v>
      </c>
      <c r="K90" s="5" t="s">
        <v>22</v>
      </c>
      <c r="N90" s="5" t="s">
        <v>262</v>
      </c>
      <c r="O90" s="5"/>
      <c r="P90" s="5" t="s">
        <v>17</v>
      </c>
      <c r="Q90" s="5" t="s">
        <v>61</v>
      </c>
      <c r="R90" s="5" t="s">
        <v>539</v>
      </c>
      <c r="S90" s="5" t="s">
        <v>463</v>
      </c>
      <c r="V90" s="6" t="s">
        <v>25</v>
      </c>
      <c r="W90" s="6"/>
    </row>
    <row r="91" spans="1:24">
      <c r="A91">
        <v>90</v>
      </c>
      <c r="C91" s="1" t="str">
        <f t="shared" si="1"/>
        <v>series nib_g_rv = iba_g_rv - ibl_g_rv + eqa_g_rv 'Series definition: Net financial stock: Interest bearing: GOVT: Revaluations</v>
      </c>
      <c r="D91" s="6" t="s">
        <v>25</v>
      </c>
      <c r="E91" s="6"/>
      <c r="F91" s="5" t="s">
        <v>491</v>
      </c>
      <c r="G91" s="5" t="s">
        <v>505</v>
      </c>
      <c r="J91" s="5" t="s">
        <v>25</v>
      </c>
      <c r="K91" s="5" t="s">
        <v>22</v>
      </c>
      <c r="N91" s="5" t="s">
        <v>263</v>
      </c>
      <c r="O91" s="5"/>
      <c r="P91" s="5" t="s">
        <v>17</v>
      </c>
      <c r="Q91" s="5" t="s">
        <v>62</v>
      </c>
      <c r="R91" s="5" t="s">
        <v>539</v>
      </c>
      <c r="S91" s="5" t="s">
        <v>463</v>
      </c>
      <c r="V91" s="6" t="s">
        <v>25</v>
      </c>
      <c r="W91" s="6"/>
    </row>
    <row r="92" spans="1:24">
      <c r="A92">
        <v>91</v>
      </c>
      <c r="C92" s="1" t="str">
        <f t="shared" si="1"/>
        <v/>
      </c>
      <c r="D92" s="6"/>
      <c r="E92" s="6"/>
      <c r="N92" s="5" t="s">
        <v>25</v>
      </c>
      <c r="O92" s="5"/>
      <c r="V92" s="6"/>
      <c r="W92" s="6"/>
    </row>
    <row r="93" spans="1:24">
      <c r="A93">
        <v>92</v>
      </c>
      <c r="C93" s="1" t="str">
        <f t="shared" si="1"/>
        <v/>
      </c>
      <c r="D93" s="6"/>
      <c r="E93" s="6"/>
      <c r="N93" s="5" t="s">
        <v>25</v>
      </c>
      <c r="O93" s="5"/>
      <c r="V93" s="6"/>
      <c r="W93" s="6"/>
    </row>
    <row r="94" spans="1:24">
      <c r="A94">
        <v>93</v>
      </c>
      <c r="C94" s="3" t="str">
        <f t="shared" si="1"/>
        <v>'##############################</v>
      </c>
      <c r="D94" s="10" t="s">
        <v>4</v>
      </c>
      <c r="E94" s="10" t="s">
        <v>170</v>
      </c>
      <c r="F94" s="8"/>
      <c r="G94" s="8"/>
      <c r="H94" s="8"/>
      <c r="I94" s="8"/>
      <c r="J94" s="8" t="s">
        <v>176</v>
      </c>
      <c r="K94" s="8"/>
      <c r="L94" s="8"/>
      <c r="M94" s="8"/>
      <c r="N94" s="8" t="s">
        <v>25</v>
      </c>
      <c r="O94" s="8"/>
      <c r="P94" s="8"/>
      <c r="Q94" s="8"/>
      <c r="R94" s="8" t="s">
        <v>25</v>
      </c>
      <c r="S94" s="8"/>
      <c r="T94" s="109"/>
      <c r="U94" s="109"/>
      <c r="V94" s="10" t="s">
        <v>4</v>
      </c>
      <c r="W94" s="10" t="s">
        <v>170</v>
      </c>
      <c r="X94" s="8"/>
    </row>
    <row r="95" spans="1:24">
      <c r="A95">
        <v>94</v>
      </c>
      <c r="C95" s="3" t="str">
        <f t="shared" si="1"/>
        <v>'Create series: Financial stocks: ROW</v>
      </c>
      <c r="D95" s="10" t="s">
        <v>4</v>
      </c>
      <c r="E95" s="10" t="s">
        <v>170</v>
      </c>
      <c r="F95" s="8"/>
      <c r="G95" s="8"/>
      <c r="H95" s="8"/>
      <c r="I95" s="8"/>
      <c r="J95" s="8" t="s">
        <v>682</v>
      </c>
      <c r="K95" s="8"/>
      <c r="L95" s="8"/>
      <c r="M95" s="8"/>
      <c r="N95" s="8" t="s">
        <v>25</v>
      </c>
      <c r="O95" s="8"/>
      <c r="P95" s="8"/>
      <c r="Q95" s="8"/>
      <c r="R95" s="8" t="s">
        <v>25</v>
      </c>
      <c r="S95" s="8"/>
      <c r="T95" s="109"/>
      <c r="U95" s="109"/>
      <c r="V95" s="10" t="s">
        <v>4</v>
      </c>
      <c r="W95" s="10" t="s">
        <v>170</v>
      </c>
      <c r="X95" s="8"/>
    </row>
    <row r="96" spans="1:24">
      <c r="A96">
        <v>95</v>
      </c>
      <c r="C96" s="1" t="str">
        <f t="shared" si="1"/>
        <v>series eqa_row 'Series definition: Financial Assets: Equity assets: ROW</v>
      </c>
      <c r="D96" s="6" t="s">
        <v>25</v>
      </c>
      <c r="E96" s="6"/>
      <c r="G96" s="5" t="s">
        <v>505</v>
      </c>
      <c r="J96" s="5" t="s">
        <v>25</v>
      </c>
      <c r="K96" s="5" t="s">
        <v>22</v>
      </c>
      <c r="N96" s="5" t="s">
        <v>241</v>
      </c>
      <c r="O96" s="5"/>
      <c r="R96" s="5" t="s">
        <v>485</v>
      </c>
      <c r="S96" s="5" t="s">
        <v>464</v>
      </c>
      <c r="V96" s="6" t="s">
        <v>25</v>
      </c>
      <c r="W96" s="6"/>
    </row>
    <row r="97" spans="1:24">
      <c r="A97">
        <v>96</v>
      </c>
      <c r="C97" s="1" t="str">
        <f t="shared" si="1"/>
        <v>series iba_row 'Series definition: Financial Assets: Interest bearing assets: ROW</v>
      </c>
      <c r="D97" s="6" t="s">
        <v>25</v>
      </c>
      <c r="E97" s="6"/>
      <c r="G97" s="5" t="s">
        <v>505</v>
      </c>
      <c r="J97" s="5" t="s">
        <v>25</v>
      </c>
      <c r="K97" s="5" t="s">
        <v>22</v>
      </c>
      <c r="N97" s="5" t="s">
        <v>240</v>
      </c>
      <c r="O97" s="5"/>
      <c r="R97" s="5" t="s">
        <v>484</v>
      </c>
      <c r="S97" s="5" t="s">
        <v>464</v>
      </c>
      <c r="V97" s="6" t="s">
        <v>25</v>
      </c>
      <c r="W97" s="6"/>
    </row>
    <row r="98" spans="1:24">
      <c r="A98">
        <v>97</v>
      </c>
      <c r="C98" s="1" t="str">
        <f t="shared" si="1"/>
        <v>series pena_row 'Series definition: Financial Assets: Pension assets: ROW</v>
      </c>
      <c r="D98" s="6" t="s">
        <v>25</v>
      </c>
      <c r="E98" s="6"/>
      <c r="G98" s="5" t="s">
        <v>505</v>
      </c>
      <c r="J98" s="5" t="s">
        <v>25</v>
      </c>
      <c r="K98" s="5" t="s">
        <v>22</v>
      </c>
      <c r="N98" s="5" t="s">
        <v>242</v>
      </c>
      <c r="O98" s="5"/>
      <c r="R98" s="5" t="s">
        <v>488</v>
      </c>
      <c r="S98" s="5" t="s">
        <v>464</v>
      </c>
      <c r="V98" s="6" t="s">
        <v>25</v>
      </c>
      <c r="W98" s="6"/>
    </row>
    <row r="99" spans="1:24">
      <c r="A99">
        <v>98</v>
      </c>
      <c r="C99" s="1" t="str">
        <f t="shared" si="1"/>
        <v>series eql_row 'Series definition: Financial Liabilities: Equity liabilities: ROW</v>
      </c>
      <c r="D99" s="6" t="s">
        <v>25</v>
      </c>
      <c r="E99" s="6"/>
      <c r="G99" s="5" t="s">
        <v>505</v>
      </c>
      <c r="J99" s="5" t="s">
        <v>25</v>
      </c>
      <c r="K99" s="5" t="s">
        <v>22</v>
      </c>
      <c r="N99" s="5" t="s">
        <v>243</v>
      </c>
      <c r="O99" s="5"/>
      <c r="R99" s="5" t="s">
        <v>487</v>
      </c>
      <c r="S99" s="5" t="s">
        <v>464</v>
      </c>
      <c r="V99" s="6" t="s">
        <v>25</v>
      </c>
      <c r="W99" s="6"/>
    </row>
    <row r="100" spans="1:24">
      <c r="A100">
        <v>99</v>
      </c>
      <c r="C100" s="1" t="str">
        <f t="shared" si="1"/>
        <v>series ibl_row 'Series definition: Financial Liabilities: Interest bearing liabilities: ROW</v>
      </c>
      <c r="D100" s="6" t="s">
        <v>25</v>
      </c>
      <c r="E100" s="6"/>
      <c r="G100" s="5" t="s">
        <v>505</v>
      </c>
      <c r="J100" s="5" t="s">
        <v>25</v>
      </c>
      <c r="K100" s="5" t="s">
        <v>22</v>
      </c>
      <c r="N100" s="5" t="s">
        <v>47</v>
      </c>
      <c r="O100" s="5"/>
      <c r="R100" s="5" t="s">
        <v>486</v>
      </c>
      <c r="S100" s="5" t="s">
        <v>464</v>
      </c>
      <c r="V100" s="6" t="s">
        <v>25</v>
      </c>
      <c r="W100" s="6"/>
    </row>
    <row r="101" spans="1:24">
      <c r="A101">
        <v>100</v>
      </c>
      <c r="B101" s="20"/>
      <c r="C101" s="11" t="str">
        <f t="shared" si="1"/>
        <v>'series ibl_row_rv1 = D(ibl_row) - ibl_row_tr 'Series definition: Financial Liabilities: Interest bearing liabilities: ROW</v>
      </c>
      <c r="D101" s="12" t="s">
        <v>4</v>
      </c>
      <c r="E101" s="12" t="s">
        <v>171</v>
      </c>
      <c r="F101" s="14"/>
      <c r="G101" s="14" t="s">
        <v>505</v>
      </c>
      <c r="H101" s="14"/>
      <c r="I101" s="14"/>
      <c r="J101" s="14"/>
      <c r="K101" s="14" t="s">
        <v>22</v>
      </c>
      <c r="L101" s="14"/>
      <c r="M101" s="14"/>
      <c r="N101" s="14" t="s">
        <v>250</v>
      </c>
      <c r="O101" s="14"/>
      <c r="P101" s="14" t="s">
        <v>17</v>
      </c>
      <c r="Q101" s="14" t="s">
        <v>50</v>
      </c>
      <c r="R101" s="14" t="s">
        <v>486</v>
      </c>
      <c r="S101" s="14" t="s">
        <v>464</v>
      </c>
      <c r="T101" s="20"/>
      <c r="V101" s="12" t="s">
        <v>4</v>
      </c>
      <c r="W101" s="12" t="s">
        <v>171</v>
      </c>
      <c r="X101" s="14"/>
    </row>
    <row r="102" spans="1:24">
      <c r="A102">
        <v>101</v>
      </c>
      <c r="C102" s="1" t="str">
        <f t="shared" si="1"/>
        <v>series penl_row 'Series definition: Financial Liabilities: Pension liabilities: ROW</v>
      </c>
      <c r="D102" s="6" t="s">
        <v>25</v>
      </c>
      <c r="E102" s="6"/>
      <c r="G102" s="5" t="s">
        <v>505</v>
      </c>
      <c r="J102" s="5" t="s">
        <v>25</v>
      </c>
      <c r="K102" s="5" t="s">
        <v>22</v>
      </c>
      <c r="N102" s="5" t="s">
        <v>244</v>
      </c>
      <c r="O102" s="5"/>
      <c r="R102" s="16" t="s">
        <v>490</v>
      </c>
      <c r="S102" s="5" t="s">
        <v>464</v>
      </c>
      <c r="V102" s="6" t="s">
        <v>25</v>
      </c>
      <c r="W102" s="6"/>
    </row>
    <row r="103" spans="1:24">
      <c r="A103">
        <v>102</v>
      </c>
      <c r="C103" s="1" t="str">
        <f t="shared" si="1"/>
        <v>series penl_f_tr = neq_f_tr - nl_f + iba_f_h_tr - ibl_f_h_tr + nib_f_tr  'Series definition: Financial Liabilities: Pension liabilities: ROW: Transactions</v>
      </c>
      <c r="D103" s="6" t="s">
        <v>25</v>
      </c>
      <c r="E103" s="6"/>
      <c r="F103" s="5" t="s">
        <v>492</v>
      </c>
      <c r="G103" s="5" t="s">
        <v>505</v>
      </c>
      <c r="J103" s="5" t="s">
        <v>25</v>
      </c>
      <c r="K103" s="5" t="s">
        <v>22</v>
      </c>
      <c r="N103" s="5" t="s">
        <v>278</v>
      </c>
      <c r="O103" s="5"/>
      <c r="P103" s="5" t="s">
        <v>17</v>
      </c>
      <c r="Q103" s="5" t="s">
        <v>2003</v>
      </c>
      <c r="R103" s="16" t="s">
        <v>490</v>
      </c>
      <c r="S103" s="5" t="s">
        <v>464</v>
      </c>
      <c r="V103" s="6" t="s">
        <v>25</v>
      </c>
      <c r="W103" s="6"/>
    </row>
    <row r="104" spans="1:24">
      <c r="A104">
        <v>103</v>
      </c>
      <c r="C104" s="1" t="str">
        <f t="shared" si="1"/>
        <v>series neq_row = eqa_row - eql_row 'Series definition: Net financial stock: Equity: ROW</v>
      </c>
      <c r="D104" s="6" t="s">
        <v>25</v>
      </c>
      <c r="E104" s="6"/>
      <c r="G104" s="5" t="s">
        <v>505</v>
      </c>
      <c r="J104" s="5" t="s">
        <v>25</v>
      </c>
      <c r="K104" s="5" t="s">
        <v>22</v>
      </c>
      <c r="N104" s="5" t="s">
        <v>267</v>
      </c>
      <c r="O104" s="5"/>
      <c r="P104" s="5" t="s">
        <v>17</v>
      </c>
      <c r="Q104" s="5" t="s">
        <v>66</v>
      </c>
      <c r="R104" s="5" t="s">
        <v>538</v>
      </c>
      <c r="S104" s="5" t="s">
        <v>464</v>
      </c>
      <c r="V104" s="6" t="s">
        <v>25</v>
      </c>
      <c r="W104" s="6"/>
    </row>
    <row r="105" spans="1:24">
      <c r="A105">
        <v>104</v>
      </c>
      <c r="C105" s="1" t="str">
        <f t="shared" si="1"/>
        <v>series neq_row_tr = eqa_row_tr - eql_row_tr 'Series definition: Net financial stock: Equity: ROW: Transactions</v>
      </c>
      <c r="D105" s="6" t="s">
        <v>25</v>
      </c>
      <c r="E105" s="6"/>
      <c r="F105" s="5" t="s">
        <v>492</v>
      </c>
      <c r="G105" s="5" t="s">
        <v>505</v>
      </c>
      <c r="J105" s="5" t="s">
        <v>25</v>
      </c>
      <c r="K105" s="5" t="s">
        <v>22</v>
      </c>
      <c r="N105" s="5" t="s">
        <v>268</v>
      </c>
      <c r="O105" s="5"/>
      <c r="P105" s="5" t="s">
        <v>17</v>
      </c>
      <c r="Q105" s="5" t="s">
        <v>67</v>
      </c>
      <c r="R105" s="5" t="s">
        <v>538</v>
      </c>
      <c r="S105" s="5" t="s">
        <v>464</v>
      </c>
      <c r="V105" s="6" t="s">
        <v>25</v>
      </c>
      <c r="W105" s="6"/>
    </row>
    <row r="106" spans="1:24">
      <c r="A106">
        <v>105</v>
      </c>
      <c r="C106" s="1" t="str">
        <f t="shared" si="1"/>
        <v>series neq_row_rv = eqa_row_rv - eql_row_rv 'Series definition: Net financial stock: Equity: ROW: Revaluations</v>
      </c>
      <c r="D106" s="6" t="s">
        <v>25</v>
      </c>
      <c r="E106" s="6"/>
      <c r="F106" s="5" t="s">
        <v>491</v>
      </c>
      <c r="G106" s="5" t="s">
        <v>505</v>
      </c>
      <c r="J106" s="5" t="s">
        <v>25</v>
      </c>
      <c r="K106" s="5" t="s">
        <v>22</v>
      </c>
      <c r="N106" s="5" t="s">
        <v>269</v>
      </c>
      <c r="O106" s="5"/>
      <c r="P106" s="5" t="s">
        <v>17</v>
      </c>
      <c r="Q106" s="5" t="s">
        <v>68</v>
      </c>
      <c r="R106" s="5" t="s">
        <v>538</v>
      </c>
      <c r="S106" s="5" t="s">
        <v>464</v>
      </c>
      <c r="V106" s="6" t="s">
        <v>25</v>
      </c>
      <c r="W106" s="6"/>
    </row>
    <row r="107" spans="1:24">
      <c r="A107">
        <v>106</v>
      </c>
      <c r="C107" s="1" t="str">
        <f t="shared" si="1"/>
        <v>series nib_row = iba_row - ibl_row 'Series definition: Net financial stock: Interest bearing: ROW</v>
      </c>
      <c r="D107" s="6" t="s">
        <v>25</v>
      </c>
      <c r="E107" s="6"/>
      <c r="G107" s="5" t="s">
        <v>505</v>
      </c>
      <c r="J107" s="5" t="s">
        <v>25</v>
      </c>
      <c r="K107" s="5" t="s">
        <v>22</v>
      </c>
      <c r="N107" s="5" t="s">
        <v>264</v>
      </c>
      <c r="O107" s="5"/>
      <c r="P107" s="5" t="s">
        <v>17</v>
      </c>
      <c r="Q107" s="5" t="s">
        <v>63</v>
      </c>
      <c r="R107" s="5" t="s">
        <v>539</v>
      </c>
      <c r="S107" s="5" t="s">
        <v>464</v>
      </c>
      <c r="T107" s="20"/>
      <c r="V107" s="6" t="s">
        <v>25</v>
      </c>
      <c r="W107" s="6"/>
    </row>
    <row r="108" spans="1:24">
      <c r="A108">
        <v>107</v>
      </c>
      <c r="C108" s="1" t="str">
        <f t="shared" si="1"/>
        <v>series nib_row_tr = iba_row_tr - ibl_row_tr 'Series definition: Net financial stock: Interest bearing: ROW: Transactions</v>
      </c>
      <c r="D108" s="6" t="s">
        <v>25</v>
      </c>
      <c r="E108" s="6"/>
      <c r="F108" s="5" t="s">
        <v>492</v>
      </c>
      <c r="G108" s="5" t="s">
        <v>505</v>
      </c>
      <c r="J108" s="5" t="s">
        <v>25</v>
      </c>
      <c r="K108" s="5" t="s">
        <v>22</v>
      </c>
      <c r="N108" s="5" t="s">
        <v>265</v>
      </c>
      <c r="O108" s="5"/>
      <c r="P108" s="5" t="s">
        <v>17</v>
      </c>
      <c r="Q108" s="5" t="s">
        <v>64</v>
      </c>
      <c r="R108" s="5" t="s">
        <v>539</v>
      </c>
      <c r="S108" s="5" t="s">
        <v>464</v>
      </c>
      <c r="V108" s="6" t="s">
        <v>25</v>
      </c>
      <c r="W108" s="6"/>
    </row>
    <row r="109" spans="1:24">
      <c r="A109">
        <v>108</v>
      </c>
      <c r="C109" s="1" t="str">
        <f t="shared" si="1"/>
        <v>series nib_row_rv = iba_row_rv - ibl_row_rv1 'Series definition: Net financial stock: Interest bearing: ROW: Revaluations</v>
      </c>
      <c r="D109" s="6" t="s">
        <v>25</v>
      </c>
      <c r="E109" s="6"/>
      <c r="F109" s="5" t="s">
        <v>491</v>
      </c>
      <c r="G109" s="5" t="s">
        <v>505</v>
      </c>
      <c r="J109" s="5" t="s">
        <v>25</v>
      </c>
      <c r="K109" s="5" t="s">
        <v>22</v>
      </c>
      <c r="N109" s="5" t="s">
        <v>266</v>
      </c>
      <c r="O109" s="5"/>
      <c r="P109" s="5" t="s">
        <v>17</v>
      </c>
      <c r="Q109" s="5" t="s">
        <v>65</v>
      </c>
      <c r="R109" s="5" t="s">
        <v>539</v>
      </c>
      <c r="S109" s="5" t="s">
        <v>464</v>
      </c>
      <c r="V109" s="6" t="s">
        <v>25</v>
      </c>
      <c r="W109" s="6"/>
    </row>
    <row r="110" spans="1:24">
      <c r="A110">
        <v>109</v>
      </c>
      <c r="C110" s="1" t="str">
        <f t="shared" si="1"/>
        <v>series npen_row = pena_row - penl_row 'Series definition: Net financial stock: Pension: ROW: Total</v>
      </c>
      <c r="D110" s="6" t="s">
        <v>25</v>
      </c>
      <c r="E110" s="6"/>
      <c r="F110" s="5" t="s">
        <v>472</v>
      </c>
      <c r="G110" s="5" t="s">
        <v>505</v>
      </c>
      <c r="J110" s="5" t="s">
        <v>25</v>
      </c>
      <c r="K110" s="5" t="s">
        <v>22</v>
      </c>
      <c r="N110" s="5" t="s">
        <v>276</v>
      </c>
      <c r="O110" s="5"/>
      <c r="P110" s="5" t="s">
        <v>17</v>
      </c>
      <c r="Q110" s="5" t="s">
        <v>74</v>
      </c>
      <c r="R110" s="5" t="s">
        <v>542</v>
      </c>
      <c r="S110" s="5" t="s">
        <v>464</v>
      </c>
      <c r="V110" s="6" t="s">
        <v>25</v>
      </c>
      <c r="W110" s="6"/>
    </row>
    <row r="111" spans="1:24">
      <c r="A111">
        <v>110</v>
      </c>
      <c r="C111" s="1" t="str">
        <f t="shared" si="1"/>
        <v>series npen_row_tr = pena_row_tr - penl_row_tr 'Series definition: Net financial stock: Pension: ROW: Transactions</v>
      </c>
      <c r="D111" s="6" t="s">
        <v>25</v>
      </c>
      <c r="E111" s="6"/>
      <c r="F111" s="5" t="s">
        <v>492</v>
      </c>
      <c r="G111" s="5" t="s">
        <v>505</v>
      </c>
      <c r="J111" s="5" t="s">
        <v>25</v>
      </c>
      <c r="K111" s="5" t="s">
        <v>22</v>
      </c>
      <c r="N111" s="5" t="s">
        <v>277</v>
      </c>
      <c r="O111" s="5"/>
      <c r="P111" s="5" t="s">
        <v>17</v>
      </c>
      <c r="Q111" s="5" t="s">
        <v>75</v>
      </c>
      <c r="R111" s="5" t="s">
        <v>542</v>
      </c>
      <c r="S111" s="5" t="s">
        <v>464</v>
      </c>
      <c r="V111" s="6" t="s">
        <v>25</v>
      </c>
      <c r="W111" s="6"/>
    </row>
    <row r="112" spans="1:24">
      <c r="A112">
        <v>111</v>
      </c>
      <c r="C112" s="1" t="str">
        <f t="shared" si="1"/>
        <v>series npen_row_rv = pena_row_rv - penl_row_rv 'Series definition: Net financial stock: Pension: ROW: Revaluations</v>
      </c>
      <c r="D112" s="6" t="s">
        <v>25</v>
      </c>
      <c r="E112" s="6"/>
      <c r="F112" s="5" t="s">
        <v>491</v>
      </c>
      <c r="G112" s="5" t="s">
        <v>505</v>
      </c>
      <c r="J112" s="5" t="s">
        <v>25</v>
      </c>
      <c r="K112" s="5" t="s">
        <v>22</v>
      </c>
      <c r="N112" s="5" t="s">
        <v>279</v>
      </c>
      <c r="O112" s="5"/>
      <c r="P112" s="5" t="s">
        <v>17</v>
      </c>
      <c r="Q112" s="5" t="s">
        <v>76</v>
      </c>
      <c r="R112" s="5" t="s">
        <v>542</v>
      </c>
      <c r="S112" s="5" t="s">
        <v>464</v>
      </c>
      <c r="V112" s="6" t="s">
        <v>25</v>
      </c>
      <c r="W112" s="6"/>
    </row>
    <row r="113" spans="1:24">
      <c r="A113">
        <v>112</v>
      </c>
      <c r="C113" s="1" t="str">
        <f t="shared" si="1"/>
        <v/>
      </c>
      <c r="D113" s="6" t="s">
        <v>25</v>
      </c>
      <c r="E113" s="6"/>
      <c r="J113" s="5" t="s">
        <v>25</v>
      </c>
      <c r="N113" s="5" t="s">
        <v>25</v>
      </c>
      <c r="O113" s="5"/>
      <c r="R113" s="5" t="s">
        <v>25</v>
      </c>
      <c r="V113" s="6" t="s">
        <v>25</v>
      </c>
      <c r="W113" s="6"/>
    </row>
    <row r="114" spans="1:24">
      <c r="A114">
        <v>113</v>
      </c>
      <c r="C114" s="3" t="str">
        <f t="shared" si="1"/>
        <v>'##############################</v>
      </c>
      <c r="D114" s="10" t="s">
        <v>4</v>
      </c>
      <c r="E114" s="10" t="s">
        <v>170</v>
      </c>
      <c r="F114" s="8"/>
      <c r="G114" s="8"/>
      <c r="H114" s="8"/>
      <c r="I114" s="8"/>
      <c r="J114" s="8" t="s">
        <v>176</v>
      </c>
      <c r="K114" s="8"/>
      <c r="L114" s="8"/>
      <c r="M114" s="8"/>
      <c r="N114" s="8" t="s">
        <v>25</v>
      </c>
      <c r="O114" s="8"/>
      <c r="P114" s="8"/>
      <c r="Q114" s="8"/>
      <c r="R114" s="8" t="s">
        <v>25</v>
      </c>
      <c r="S114" s="8"/>
      <c r="T114" s="109"/>
      <c r="U114" s="109"/>
      <c r="V114" s="10" t="s">
        <v>4</v>
      </c>
      <c r="W114" s="10" t="s">
        <v>170</v>
      </c>
      <c r="X114" s="8"/>
    </row>
    <row r="115" spans="1:24">
      <c r="A115">
        <v>114</v>
      </c>
      <c r="C115" s="3" t="str">
        <f t="shared" si="1"/>
        <v>'Create series: Financial stocks: NFC</v>
      </c>
      <c r="D115" s="10" t="s">
        <v>4</v>
      </c>
      <c r="E115" s="10" t="s">
        <v>170</v>
      </c>
      <c r="F115" s="8"/>
      <c r="G115" s="8"/>
      <c r="H115" s="8"/>
      <c r="I115" s="8"/>
      <c r="J115" s="8" t="s">
        <v>681</v>
      </c>
      <c r="K115" s="8"/>
      <c r="L115" s="8"/>
      <c r="M115" s="8"/>
      <c r="N115" s="8" t="s">
        <v>25</v>
      </c>
      <c r="O115" s="8"/>
      <c r="P115" s="8"/>
      <c r="Q115" s="8"/>
      <c r="R115" s="8" t="s">
        <v>25</v>
      </c>
      <c r="S115" s="8"/>
      <c r="T115" s="109"/>
      <c r="U115" s="109"/>
      <c r="V115" s="10" t="s">
        <v>4</v>
      </c>
      <c r="W115" s="10" t="s">
        <v>170</v>
      </c>
      <c r="X115" s="8"/>
    </row>
    <row r="116" spans="1:24">
      <c r="A116">
        <v>115</v>
      </c>
      <c r="C116" s="1" t="str">
        <f t="shared" si="1"/>
        <v>series eqa_nf 'Series definition: Financial Assets: Equity assets: NFC</v>
      </c>
      <c r="D116" s="6" t="s">
        <v>25</v>
      </c>
      <c r="E116" s="6"/>
      <c r="G116" s="5" t="s">
        <v>505</v>
      </c>
      <c r="J116" s="5" t="s">
        <v>25</v>
      </c>
      <c r="K116" s="5" t="s">
        <v>22</v>
      </c>
      <c r="N116" s="5" t="s">
        <v>227</v>
      </c>
      <c r="O116" s="5"/>
      <c r="R116" s="5" t="s">
        <v>485</v>
      </c>
      <c r="S116" s="5" t="s">
        <v>460</v>
      </c>
      <c r="V116" s="6" t="s">
        <v>25</v>
      </c>
      <c r="W116" s="6"/>
    </row>
    <row r="117" spans="1:24">
      <c r="A117">
        <v>116</v>
      </c>
      <c r="C117" s="1" t="str">
        <f t="shared" si="1"/>
        <v>series iba_nf 'Series definition: Financial Assets: Interest bearing assets: NFC</v>
      </c>
      <c r="D117" s="6" t="s">
        <v>25</v>
      </c>
      <c r="E117" s="6"/>
      <c r="G117" s="5" t="s">
        <v>505</v>
      </c>
      <c r="J117" s="5" t="s">
        <v>25</v>
      </c>
      <c r="K117" s="5" t="s">
        <v>22</v>
      </c>
      <c r="N117" s="5" t="s">
        <v>46</v>
      </c>
      <c r="O117" s="5"/>
      <c r="R117" s="5" t="s">
        <v>484</v>
      </c>
      <c r="S117" s="5" t="s">
        <v>460</v>
      </c>
      <c r="V117" s="6" t="s">
        <v>25</v>
      </c>
      <c r="W117" s="6"/>
    </row>
    <row r="118" spans="1:24">
      <c r="A118">
        <v>117</v>
      </c>
      <c r="C118" s="1" t="str">
        <f t="shared" si="1"/>
        <v>series eql_nf 'Series definition: Financial Liabilities: Equity liabilities: NFC</v>
      </c>
      <c r="D118" s="6" t="s">
        <v>25</v>
      </c>
      <c r="E118" s="6"/>
      <c r="G118" s="5" t="s">
        <v>505</v>
      </c>
      <c r="J118" s="5" t="s">
        <v>25</v>
      </c>
      <c r="K118" s="5" t="s">
        <v>22</v>
      </c>
      <c r="N118" s="5" t="s">
        <v>229</v>
      </c>
      <c r="O118" s="5"/>
      <c r="R118" s="5" t="s">
        <v>487</v>
      </c>
      <c r="S118" s="5" t="s">
        <v>460</v>
      </c>
      <c r="V118" s="6" t="s">
        <v>25</v>
      </c>
      <c r="W118" s="6"/>
    </row>
    <row r="119" spans="1:24">
      <c r="A119">
        <v>118</v>
      </c>
      <c r="C119" s="1" t="str">
        <f t="shared" si="1"/>
        <v>series ibl_nf 'Series definition: Financial Liabilities: Interest bearing liabilities: NFC</v>
      </c>
      <c r="D119" s="6" t="s">
        <v>25</v>
      </c>
      <c r="E119" s="6"/>
      <c r="G119" s="5" t="s">
        <v>505</v>
      </c>
      <c r="J119" s="5" t="s">
        <v>25</v>
      </c>
      <c r="K119" s="5" t="s">
        <v>22</v>
      </c>
      <c r="N119" s="5" t="s">
        <v>228</v>
      </c>
      <c r="O119" s="5"/>
      <c r="R119" s="5" t="s">
        <v>486</v>
      </c>
      <c r="S119" s="5" t="s">
        <v>460</v>
      </c>
      <c r="V119" s="6" t="s">
        <v>25</v>
      </c>
      <c r="W119" s="6"/>
    </row>
    <row r="120" spans="1:24">
      <c r="A120">
        <v>119</v>
      </c>
      <c r="C120" s="1" t="str">
        <f t="shared" si="1"/>
        <v>series neq_nf = eqa_nf - eql_nf + eqa_g 'Series definition: Net financial stock: Equity: NFC</v>
      </c>
      <c r="D120" s="6" t="s">
        <v>25</v>
      </c>
      <c r="E120" s="6"/>
      <c r="G120" s="5" t="s">
        <v>505</v>
      </c>
      <c r="J120" s="5" t="s">
        <v>25</v>
      </c>
      <c r="K120" s="5" t="s">
        <v>22</v>
      </c>
      <c r="N120" s="5" t="s">
        <v>273</v>
      </c>
      <c r="O120" s="5"/>
      <c r="P120" s="5" t="s">
        <v>17</v>
      </c>
      <c r="Q120" s="5" t="s">
        <v>72</v>
      </c>
      <c r="R120" s="5" t="s">
        <v>538</v>
      </c>
      <c r="S120" s="5" t="s">
        <v>460</v>
      </c>
      <c r="V120" s="6" t="s">
        <v>25</v>
      </c>
      <c r="W120" s="6"/>
    </row>
    <row r="121" spans="1:24">
      <c r="A121">
        <v>120</v>
      </c>
      <c r="C121" s="1" t="str">
        <f t="shared" si="1"/>
        <v>series neq_nf_tr =  - (neq_f_tr + eqa_h_tr + neq_row_tr) 'Series definition: Net financial stock: Equity: NFC: Transactions</v>
      </c>
      <c r="D121" s="6" t="s">
        <v>25</v>
      </c>
      <c r="E121" s="6"/>
      <c r="F121" s="5" t="s">
        <v>492</v>
      </c>
      <c r="G121" s="5" t="s">
        <v>505</v>
      </c>
      <c r="J121" s="5" t="s">
        <v>25</v>
      </c>
      <c r="K121" s="5" t="s">
        <v>22</v>
      </c>
      <c r="N121" s="5" t="s">
        <v>274</v>
      </c>
      <c r="O121" s="5"/>
      <c r="P121" s="5" t="s">
        <v>17</v>
      </c>
      <c r="Q121" s="5" t="s">
        <v>585</v>
      </c>
      <c r="R121" s="5" t="s">
        <v>538</v>
      </c>
      <c r="S121" s="5" t="s">
        <v>460</v>
      </c>
      <c r="V121" s="6" t="s">
        <v>25</v>
      </c>
      <c r="W121" s="6"/>
    </row>
    <row r="122" spans="1:24">
      <c r="A122">
        <v>121</v>
      </c>
      <c r="C122" s="1" t="str">
        <f t="shared" si="1"/>
        <v>series neq_nf_rv = eqa_nf_rv - eql_nf_rv + eqa_g_rv 'Series definition: Net financial stock: Equity: NFC: Revaluations</v>
      </c>
      <c r="D122" s="6" t="s">
        <v>25</v>
      </c>
      <c r="E122" s="6"/>
      <c r="F122" s="5" t="s">
        <v>491</v>
      </c>
      <c r="G122" s="5" t="s">
        <v>505</v>
      </c>
      <c r="J122" s="5" t="s">
        <v>25</v>
      </c>
      <c r="K122" s="5" t="s">
        <v>22</v>
      </c>
      <c r="N122" s="5" t="s">
        <v>275</v>
      </c>
      <c r="O122" s="5"/>
      <c r="P122" s="5" t="s">
        <v>17</v>
      </c>
      <c r="Q122" s="5" t="s">
        <v>73</v>
      </c>
      <c r="R122" s="5" t="s">
        <v>538</v>
      </c>
      <c r="S122" s="5" t="s">
        <v>460</v>
      </c>
      <c r="V122" s="6" t="s">
        <v>25</v>
      </c>
      <c r="W122" s="6"/>
    </row>
    <row r="123" spans="1:24">
      <c r="A123">
        <v>122</v>
      </c>
      <c r="C123" s="1" t="str">
        <f t="shared" si="1"/>
        <v>series nib_nf = iba_nf - ibl_nf - eqa_g + 2  'Series definition: Net financial stock: Interest bearing: NFC</v>
      </c>
      <c r="D123" s="6" t="s">
        <v>25</v>
      </c>
      <c r="E123" s="6"/>
      <c r="G123" s="5" t="s">
        <v>505</v>
      </c>
      <c r="J123" s="5" t="s">
        <v>25</v>
      </c>
      <c r="K123" s="5" t="s">
        <v>22</v>
      </c>
      <c r="N123" s="5" t="s">
        <v>258</v>
      </c>
      <c r="O123" s="5"/>
      <c r="P123" s="5" t="s">
        <v>17</v>
      </c>
      <c r="Q123" s="5" t="s">
        <v>599</v>
      </c>
      <c r="R123" s="5" t="s">
        <v>539</v>
      </c>
      <c r="S123" s="5" t="s">
        <v>460</v>
      </c>
      <c r="V123" s="6" t="s">
        <v>25</v>
      </c>
      <c r="W123" s="6"/>
    </row>
    <row r="124" spans="1:24">
      <c r="A124">
        <v>123</v>
      </c>
      <c r="C124" s="1" t="str">
        <f t="shared" si="1"/>
        <v>series nib_nf_tr = iba_nf_tr - ibl_nf_tr - eqa_g_tr 'Series definition: Net financial stock: Interest bearing: NFC: Transactions</v>
      </c>
      <c r="D124" s="6" t="s">
        <v>25</v>
      </c>
      <c r="E124" s="6"/>
      <c r="F124" s="5" t="s">
        <v>492</v>
      </c>
      <c r="G124" s="5" t="s">
        <v>505</v>
      </c>
      <c r="J124" s="5" t="s">
        <v>25</v>
      </c>
      <c r="K124" s="5" t="s">
        <v>22</v>
      </c>
      <c r="N124" s="5" t="s">
        <v>259</v>
      </c>
      <c r="O124" s="5"/>
      <c r="P124" s="5" t="s">
        <v>17</v>
      </c>
      <c r="Q124" s="5" t="s">
        <v>57</v>
      </c>
      <c r="R124" s="5" t="s">
        <v>539</v>
      </c>
      <c r="S124" s="5" t="s">
        <v>460</v>
      </c>
      <c r="T124" s="20"/>
      <c r="V124" s="6" t="s">
        <v>25</v>
      </c>
      <c r="W124" s="6"/>
    </row>
    <row r="125" spans="1:24">
      <c r="A125">
        <v>124</v>
      </c>
      <c r="C125" s="1" t="str">
        <f t="shared" si="1"/>
        <v>series nib_nf_rv = iba_nf_rv - ibl_nf_rv - eqa_g_rv 'Series definition: Net financial stock: Interest bearing: NFC: Revaluations</v>
      </c>
      <c r="D125" s="6" t="s">
        <v>25</v>
      </c>
      <c r="E125" s="6"/>
      <c r="F125" s="5" t="s">
        <v>491</v>
      </c>
      <c r="G125" s="5" t="s">
        <v>505</v>
      </c>
      <c r="J125" s="5" t="s">
        <v>25</v>
      </c>
      <c r="K125" s="5" t="s">
        <v>22</v>
      </c>
      <c r="N125" s="5" t="s">
        <v>260</v>
      </c>
      <c r="O125" s="5"/>
      <c r="P125" s="5" t="s">
        <v>17</v>
      </c>
      <c r="Q125" s="5" t="s">
        <v>58</v>
      </c>
      <c r="R125" s="5" t="s">
        <v>539</v>
      </c>
      <c r="S125" s="5" t="s">
        <v>460</v>
      </c>
      <c r="V125" s="6" t="s">
        <v>25</v>
      </c>
      <c r="W125" s="6"/>
    </row>
    <row r="126" spans="1:24">
      <c r="A126">
        <v>125</v>
      </c>
      <c r="C126" s="33" t="str">
        <f t="shared" si="1"/>
        <v/>
      </c>
      <c r="N126" s="5" t="s">
        <v>25</v>
      </c>
      <c r="O126" s="5"/>
    </row>
    <row r="127" spans="1:24">
      <c r="A127">
        <v>126</v>
      </c>
      <c r="C127" s="33" t="str">
        <f t="shared" si="1"/>
        <v/>
      </c>
      <c r="N127" s="5" t="s">
        <v>25</v>
      </c>
      <c r="O127" s="5"/>
    </row>
    <row r="128" spans="1:24">
      <c r="A128">
        <v>127</v>
      </c>
      <c r="C128" s="3" t="str">
        <f t="shared" si="1"/>
        <v>'##############################</v>
      </c>
      <c r="D128" s="10" t="s">
        <v>4</v>
      </c>
      <c r="E128" s="10" t="s">
        <v>170</v>
      </c>
      <c r="F128" s="8"/>
      <c r="G128" s="8"/>
      <c r="H128" s="8"/>
      <c r="I128" s="8"/>
      <c r="J128" s="8" t="s">
        <v>176</v>
      </c>
      <c r="K128" s="8"/>
      <c r="L128" s="8"/>
      <c r="M128" s="8"/>
      <c r="N128" s="8" t="s">
        <v>25</v>
      </c>
      <c r="O128" s="8"/>
      <c r="P128" s="8"/>
      <c r="Q128" s="8"/>
      <c r="R128" s="8" t="s">
        <v>25</v>
      </c>
      <c r="S128" s="8"/>
      <c r="T128" s="109"/>
      <c r="U128" s="109"/>
      <c r="V128" s="10" t="s">
        <v>4</v>
      </c>
      <c r="W128" s="10" t="s">
        <v>170</v>
      </c>
      <c r="X128" s="8"/>
    </row>
    <row r="129" spans="1:24">
      <c r="A129">
        <v>128</v>
      </c>
      <c r="C129" s="3" t="str">
        <f t="shared" si="1"/>
        <v>'Create series: Inflation and Price deflators</v>
      </c>
      <c r="D129" s="10" t="s">
        <v>4</v>
      </c>
      <c r="E129" s="10" t="s">
        <v>170</v>
      </c>
      <c r="F129" s="8"/>
      <c r="G129" s="8"/>
      <c r="H129" s="8"/>
      <c r="I129" s="8"/>
      <c r="J129" s="8" t="s">
        <v>664</v>
      </c>
      <c r="K129" s="8"/>
      <c r="L129" s="8"/>
      <c r="M129" s="8"/>
      <c r="N129" s="8" t="s">
        <v>25</v>
      </c>
      <c r="O129" s="8"/>
      <c r="P129" s="8"/>
      <c r="Q129" s="8"/>
      <c r="R129" s="8" t="s">
        <v>25</v>
      </c>
      <c r="S129" s="8"/>
      <c r="T129" s="109"/>
      <c r="U129" s="109"/>
      <c r="V129" s="10" t="s">
        <v>4</v>
      </c>
      <c r="W129" s="10" t="s">
        <v>170</v>
      </c>
      <c r="X129" s="8"/>
    </row>
    <row r="130" spans="1:24">
      <c r="A130">
        <v>129</v>
      </c>
      <c r="C130" s="33" t="str">
        <f t="shared" si="1"/>
        <v/>
      </c>
      <c r="N130" s="5" t="s">
        <v>25</v>
      </c>
      <c r="O130" s="5"/>
    </row>
    <row r="131" spans="1:24">
      <c r="A131">
        <v>130</v>
      </c>
      <c r="C131" s="1" t="str">
        <f t="shared" ref="C131:C194" si="2">CONCATENATE(D131,J131,I131,K131,L131,M131,N131,O131, IF(P131="","",  " "),P131, IF(P131="","",  " "),Q131, IF(R131="","",  " '"), IF(G131="","",  G131), IF(H131="","",  ": "),H131, IF(R131="","",  ": "),R131, IF(S131="","",  ": "),S131, IF(F131="","",  ": "),F131)</f>
        <v>series pm 'Series definition: Price deflator: Imports</v>
      </c>
      <c r="D131" s="6" t="s">
        <v>25</v>
      </c>
      <c r="E131" s="6"/>
      <c r="G131" s="5" t="s">
        <v>505</v>
      </c>
      <c r="K131" s="5" t="s">
        <v>22</v>
      </c>
      <c r="N131" s="5" t="s">
        <v>286</v>
      </c>
      <c r="O131" s="5"/>
      <c r="R131" s="5" t="s">
        <v>433</v>
      </c>
      <c r="V131" s="6" t="s">
        <v>25</v>
      </c>
      <c r="W131" s="6"/>
    </row>
    <row r="132" spans="1:24">
      <c r="A132">
        <v>131</v>
      </c>
      <c r="C132" s="1" t="str">
        <f t="shared" si="2"/>
        <v>series px 'Series definition: Price deflator: Exports</v>
      </c>
      <c r="D132" s="6" t="s">
        <v>25</v>
      </c>
      <c r="E132" s="6"/>
      <c r="G132" s="5" t="s">
        <v>505</v>
      </c>
      <c r="K132" s="5" t="s">
        <v>22</v>
      </c>
      <c r="N132" s="5" t="s">
        <v>287</v>
      </c>
      <c r="O132" s="5"/>
      <c r="R132" s="5" t="s">
        <v>434</v>
      </c>
      <c r="V132" s="6" t="s">
        <v>25</v>
      </c>
      <c r="W132" s="6"/>
    </row>
    <row r="133" spans="1:24">
      <c r="A133">
        <v>132</v>
      </c>
      <c r="C133" s="1" t="str">
        <f t="shared" si="2"/>
        <v>series py 'Series definition: Price deflator: GDP</v>
      </c>
      <c r="D133" s="6" t="s">
        <v>25</v>
      </c>
      <c r="E133" s="6"/>
      <c r="G133" s="5" t="s">
        <v>505</v>
      </c>
      <c r="K133" s="5" t="s">
        <v>22</v>
      </c>
      <c r="N133" s="5" t="s">
        <v>288</v>
      </c>
      <c r="O133" s="5"/>
      <c r="R133" s="5" t="s">
        <v>435</v>
      </c>
      <c r="V133" s="6" t="s">
        <v>25</v>
      </c>
      <c r="W133" s="6"/>
    </row>
    <row r="134" spans="1:24">
      <c r="A134">
        <v>133</v>
      </c>
      <c r="C134" s="1" t="str">
        <f t="shared" si="2"/>
        <v>series pc 'Series definition: Price deflator: Consumption</v>
      </c>
      <c r="D134" s="6" t="s">
        <v>25</v>
      </c>
      <c r="E134" s="6"/>
      <c r="G134" s="5" t="s">
        <v>505</v>
      </c>
      <c r="K134" s="5" t="s">
        <v>22</v>
      </c>
      <c r="N134" s="5" t="s">
        <v>289</v>
      </c>
      <c r="O134" s="5"/>
      <c r="R134" s="5" t="s">
        <v>436</v>
      </c>
      <c r="V134" s="6" t="s">
        <v>25</v>
      </c>
      <c r="W134" s="6"/>
    </row>
    <row r="135" spans="1:24">
      <c r="A135">
        <v>134</v>
      </c>
      <c r="C135" s="1" t="str">
        <f t="shared" si="2"/>
        <v>series pk 'Series definition: Price deflator: Investment (excluding dwellings)</v>
      </c>
      <c r="D135" s="6" t="s">
        <v>25</v>
      </c>
      <c r="E135" s="6"/>
      <c r="G135" s="5" t="s">
        <v>505</v>
      </c>
      <c r="K135" s="5" t="s">
        <v>22</v>
      </c>
      <c r="N135" s="5" t="s">
        <v>290</v>
      </c>
      <c r="O135" s="5"/>
      <c r="R135" s="5" t="s">
        <v>437</v>
      </c>
      <c r="V135" s="6" t="s">
        <v>25</v>
      </c>
      <c r="W135" s="6"/>
    </row>
    <row r="136" spans="1:24">
      <c r="A136">
        <v>135</v>
      </c>
      <c r="C136" s="1" t="str">
        <f t="shared" si="2"/>
        <v>series pg 'Series definition: Price deflator: Government consumption</v>
      </c>
      <c r="D136" s="6" t="s">
        <v>25</v>
      </c>
      <c r="E136" s="6"/>
      <c r="G136" s="5" t="s">
        <v>505</v>
      </c>
      <c r="K136" s="5" t="s">
        <v>22</v>
      </c>
      <c r="N136" s="5" t="s">
        <v>291</v>
      </c>
      <c r="O136" s="5"/>
      <c r="R136" s="5" t="s">
        <v>438</v>
      </c>
      <c r="V136" s="6" t="s">
        <v>25</v>
      </c>
      <c r="W136" s="6"/>
    </row>
    <row r="137" spans="1:24">
      <c r="A137">
        <v>136</v>
      </c>
      <c r="C137" s="1" t="str">
        <f t="shared" si="2"/>
        <v>series pi = (0.78 * pk + 0.22 * ph)  'Series definition: Price deflator: Investment (weighted average of deflators for  housing(pk) and all other investment (pk)) . Proportion of dwellings in total investment is approx 0.22, and pi closely resembles the deflator for total investment reported by ameco.: NFC</v>
      </c>
      <c r="D137" s="6" t="s">
        <v>25</v>
      </c>
      <c r="E137" s="6"/>
      <c r="F137" s="9"/>
      <c r="G137" s="9" t="s">
        <v>505</v>
      </c>
      <c r="H137" s="9"/>
      <c r="K137" s="5" t="s">
        <v>22</v>
      </c>
      <c r="N137" s="5" t="s">
        <v>292</v>
      </c>
      <c r="O137" s="5"/>
      <c r="P137" s="5" t="s">
        <v>17</v>
      </c>
      <c r="Q137" s="5" t="s">
        <v>602</v>
      </c>
      <c r="R137" s="9" t="s">
        <v>439</v>
      </c>
      <c r="S137" s="5" t="s">
        <v>460</v>
      </c>
      <c r="V137" s="6" t="s">
        <v>25</v>
      </c>
      <c r="W137" s="6"/>
    </row>
    <row r="138" spans="1:24">
      <c r="A138">
        <v>137</v>
      </c>
      <c r="C138" s="1" t="str">
        <f t="shared" si="2"/>
        <v>series wi = (wage - wage(-1)) / wage(-1) 'Series definition: Inflation rate: Wage inflation</v>
      </c>
      <c r="D138" s="6" t="s">
        <v>25</v>
      </c>
      <c r="E138" s="6"/>
      <c r="G138" s="5" t="s">
        <v>505</v>
      </c>
      <c r="K138" s="5" t="s">
        <v>22</v>
      </c>
      <c r="N138" s="5" t="s">
        <v>308</v>
      </c>
      <c r="O138" s="5"/>
      <c r="P138" s="5" t="s">
        <v>17</v>
      </c>
      <c r="Q138" s="5" t="s">
        <v>632</v>
      </c>
      <c r="R138" s="5" t="s">
        <v>443</v>
      </c>
      <c r="V138" s="6" t="s">
        <v>25</v>
      </c>
      <c r="W138" s="6"/>
    </row>
    <row r="139" spans="1:24">
      <c r="A139">
        <v>138</v>
      </c>
      <c r="C139" s="1" t="str">
        <f t="shared" si="2"/>
        <v>series infl = (pc - pc(-1)) / pc(-1) 'Series definition: Inflation rate: Price inflation: Rate</v>
      </c>
      <c r="D139" s="6" t="s">
        <v>25</v>
      </c>
      <c r="E139" s="6"/>
      <c r="F139" s="5" t="s">
        <v>531</v>
      </c>
      <c r="G139" s="5" t="s">
        <v>505</v>
      </c>
      <c r="K139" s="5" t="s">
        <v>22</v>
      </c>
      <c r="N139" s="5" t="s">
        <v>309</v>
      </c>
      <c r="O139" s="5"/>
      <c r="P139" s="5" t="s">
        <v>17</v>
      </c>
      <c r="Q139" s="5" t="s">
        <v>631</v>
      </c>
      <c r="R139" s="5" t="s">
        <v>444</v>
      </c>
      <c r="V139" s="6" t="s">
        <v>25</v>
      </c>
      <c r="W139" s="6"/>
    </row>
    <row r="140" spans="1:24">
      <c r="A140">
        <v>139</v>
      </c>
      <c r="C140" s="1" t="str">
        <f t="shared" si="2"/>
        <v>series infl_m = (pm - pm(-1)) / pm(-1) 'Series definition: Inflation rate: Price inflation: foreign: Rate</v>
      </c>
      <c r="D140" s="6" t="s">
        <v>25</v>
      </c>
      <c r="E140" s="6"/>
      <c r="F140" s="5" t="s">
        <v>531</v>
      </c>
      <c r="G140" s="5" t="s">
        <v>505</v>
      </c>
      <c r="K140" s="5" t="s">
        <v>22</v>
      </c>
      <c r="N140" s="5" t="s">
        <v>1202</v>
      </c>
      <c r="O140" s="5"/>
      <c r="P140" s="5" t="s">
        <v>17</v>
      </c>
      <c r="Q140" s="5" t="s">
        <v>1203</v>
      </c>
      <c r="R140" s="5" t="s">
        <v>1201</v>
      </c>
      <c r="V140" s="6" t="s">
        <v>25</v>
      </c>
      <c r="W140" s="6"/>
    </row>
    <row r="141" spans="1:24">
      <c r="A141">
        <v>140</v>
      </c>
      <c r="C141" s="1" t="str">
        <f t="shared" si="2"/>
        <v/>
      </c>
      <c r="D141" s="6"/>
      <c r="E141" s="6"/>
      <c r="F141" s="9"/>
      <c r="G141" s="9"/>
      <c r="H141" s="9"/>
      <c r="N141" s="5" t="s">
        <v>25</v>
      </c>
      <c r="O141" s="5"/>
      <c r="R141" s="9"/>
      <c r="V141" s="6"/>
      <c r="W141" s="6"/>
    </row>
    <row r="142" spans="1:24">
      <c r="A142">
        <v>141</v>
      </c>
      <c r="C142" s="3" t="str">
        <f t="shared" si="2"/>
        <v>'##############################</v>
      </c>
      <c r="D142" s="10" t="s">
        <v>4</v>
      </c>
      <c r="E142" s="10" t="s">
        <v>170</v>
      </c>
      <c r="F142" s="8"/>
      <c r="G142" s="8"/>
      <c r="H142" s="8"/>
      <c r="I142" s="8"/>
      <c r="J142" s="8" t="s">
        <v>176</v>
      </c>
      <c r="K142" s="8"/>
      <c r="L142" s="8"/>
      <c r="M142" s="8"/>
      <c r="N142" s="8" t="s">
        <v>25</v>
      </c>
      <c r="O142" s="8"/>
      <c r="P142" s="8"/>
      <c r="Q142" s="8"/>
      <c r="R142" s="8" t="s">
        <v>25</v>
      </c>
      <c r="S142" s="8"/>
      <c r="T142" s="109"/>
      <c r="U142" s="109"/>
      <c r="V142" s="10" t="s">
        <v>4</v>
      </c>
      <c r="W142" s="10" t="s">
        <v>170</v>
      </c>
      <c r="X142" s="8"/>
    </row>
    <row r="143" spans="1:24">
      <c r="A143">
        <v>142</v>
      </c>
      <c r="C143" s="3" t="str">
        <f t="shared" si="2"/>
        <v>'Create series: Labour force</v>
      </c>
      <c r="D143" s="10" t="s">
        <v>4</v>
      </c>
      <c r="E143" s="10" t="s">
        <v>170</v>
      </c>
      <c r="F143" s="8"/>
      <c r="G143" s="8"/>
      <c r="H143" s="8"/>
      <c r="I143" s="8"/>
      <c r="J143" s="8" t="s">
        <v>657</v>
      </c>
      <c r="K143" s="8"/>
      <c r="L143" s="8"/>
      <c r="M143" s="8"/>
      <c r="N143" s="8" t="s">
        <v>25</v>
      </c>
      <c r="O143" s="8"/>
      <c r="P143" s="8"/>
      <c r="Q143" s="8"/>
      <c r="R143" s="8" t="s">
        <v>25</v>
      </c>
      <c r="S143" s="8"/>
      <c r="T143" s="109"/>
      <c r="U143" s="109"/>
      <c r="V143" s="10" t="s">
        <v>4</v>
      </c>
      <c r="W143" s="10" t="s">
        <v>170</v>
      </c>
      <c r="X143" s="8"/>
    </row>
    <row r="144" spans="1:24">
      <c r="A144">
        <v>143</v>
      </c>
      <c r="C144" s="1" t="str">
        <f t="shared" si="2"/>
        <v>series wage = w_h / N 'Series definition: Labour force: Wage rate: LABOUR: Unit price</v>
      </c>
      <c r="D144" s="6" t="s">
        <v>25</v>
      </c>
      <c r="E144" s="6"/>
      <c r="F144" s="5" t="s">
        <v>496</v>
      </c>
      <c r="G144" s="5" t="s">
        <v>505</v>
      </c>
      <c r="J144" s="5" t="s">
        <v>25</v>
      </c>
      <c r="K144" s="5" t="s">
        <v>22</v>
      </c>
      <c r="N144" s="5" t="s">
        <v>82</v>
      </c>
      <c r="O144" s="5"/>
      <c r="P144" s="5" t="s">
        <v>17</v>
      </c>
      <c r="Q144" s="5" t="s">
        <v>1978</v>
      </c>
      <c r="R144" s="5" t="s">
        <v>658</v>
      </c>
      <c r="S144" s="5" t="s">
        <v>474</v>
      </c>
      <c r="V144" s="6" t="s">
        <v>25</v>
      </c>
      <c r="W144" s="6"/>
    </row>
    <row r="145" spans="1:23">
      <c r="A145">
        <v>144</v>
      </c>
      <c r="C145" s="1" t="str">
        <f t="shared" si="2"/>
        <v>series y = GDP 'Series definition: GDP: TOTAL</v>
      </c>
      <c r="D145" s="6" t="s">
        <v>25</v>
      </c>
      <c r="E145" s="6"/>
      <c r="G145" s="5" t="s">
        <v>505</v>
      </c>
      <c r="K145" s="5" t="s">
        <v>22</v>
      </c>
      <c r="N145" s="5" t="s">
        <v>280</v>
      </c>
      <c r="O145" s="5"/>
      <c r="P145" s="5" t="s">
        <v>17</v>
      </c>
      <c r="Q145" s="5" t="s">
        <v>77</v>
      </c>
      <c r="R145" s="5" t="s">
        <v>77</v>
      </c>
      <c r="S145" s="5" t="s">
        <v>473</v>
      </c>
      <c r="V145" s="6" t="s">
        <v>25</v>
      </c>
      <c r="W145" s="6"/>
    </row>
    <row r="146" spans="1:23">
      <c r="A146">
        <v>145</v>
      </c>
      <c r="C146" s="1" t="str">
        <f t="shared" si="2"/>
        <v>series nu = w_row / wage 'Series definition: Labour force: Employed persons: Danish nationals: Employed abroad: LABOUR</v>
      </c>
      <c r="D146" s="6" t="s">
        <v>25</v>
      </c>
      <c r="E146" s="6"/>
      <c r="G146" s="5" t="s">
        <v>505</v>
      </c>
      <c r="K146" s="5" t="s">
        <v>22</v>
      </c>
      <c r="N146" s="5" t="s">
        <v>1630</v>
      </c>
      <c r="O146" s="5"/>
      <c r="P146" s="5" t="s">
        <v>17</v>
      </c>
      <c r="Q146" s="5" t="s">
        <v>1980</v>
      </c>
      <c r="R146" s="16" t="s">
        <v>456</v>
      </c>
      <c r="S146" s="5" t="s">
        <v>474</v>
      </c>
      <c r="V146" s="6" t="s">
        <v>25</v>
      </c>
      <c r="W146" s="6"/>
    </row>
    <row r="147" spans="1:23">
      <c r="A147">
        <v>146</v>
      </c>
      <c r="C147" s="1" t="str">
        <f t="shared" si="2"/>
        <v>series nf = Nu + N 'Series definition: Labour force: Employed persons: Danish waged: LABOUR</v>
      </c>
      <c r="D147" s="6" t="s">
        <v>25</v>
      </c>
      <c r="E147" s="6"/>
      <c r="G147" s="5" t="s">
        <v>505</v>
      </c>
      <c r="K147" s="5" t="s">
        <v>22</v>
      </c>
      <c r="N147" s="5" t="s">
        <v>1571</v>
      </c>
      <c r="O147" s="5"/>
      <c r="P147" s="5" t="s">
        <v>17</v>
      </c>
      <c r="Q147" s="5" t="s">
        <v>78</v>
      </c>
      <c r="R147" s="16" t="s">
        <v>457</v>
      </c>
      <c r="S147" s="5" t="s">
        <v>474</v>
      </c>
      <c r="V147" s="6" t="s">
        <v>25</v>
      </c>
      <c r="W147" s="6"/>
    </row>
    <row r="148" spans="1:23">
      <c r="A148">
        <v>147</v>
      </c>
      <c r="C148" s="1" t="str">
        <f t="shared" si="2"/>
        <v>series prod = gdp / Nf 'Series definition: Labour Force: Labour productivity: LABOUR</v>
      </c>
      <c r="D148" s="6" t="s">
        <v>25</v>
      </c>
      <c r="E148" s="6"/>
      <c r="G148" s="5" t="s">
        <v>505</v>
      </c>
      <c r="K148" s="5" t="s">
        <v>22</v>
      </c>
      <c r="N148" s="5" t="s">
        <v>281</v>
      </c>
      <c r="O148" s="5"/>
      <c r="P148" s="5" t="s">
        <v>17</v>
      </c>
      <c r="Q148" s="5" t="s">
        <v>612</v>
      </c>
      <c r="R148" s="16" t="s">
        <v>497</v>
      </c>
      <c r="S148" s="5" t="s">
        <v>474</v>
      </c>
      <c r="V148" s="6" t="s">
        <v>25</v>
      </c>
      <c r="W148" s="6"/>
    </row>
    <row r="149" spans="1:23">
      <c r="A149">
        <v>148</v>
      </c>
      <c r="C149" s="1" t="str">
        <f t="shared" si="2"/>
        <v>series un = LF - N 'Series definition: Labour force: Unemployed persons: LABOUR</v>
      </c>
      <c r="D149" s="6" t="s">
        <v>25</v>
      </c>
      <c r="E149" s="6"/>
      <c r="G149" s="5" t="s">
        <v>505</v>
      </c>
      <c r="K149" s="5" t="s">
        <v>22</v>
      </c>
      <c r="N149" s="5" t="s">
        <v>1820</v>
      </c>
      <c r="O149" s="5"/>
      <c r="P149" s="5" t="s">
        <v>17</v>
      </c>
      <c r="Q149" s="5" t="s">
        <v>79</v>
      </c>
      <c r="R149" s="5" t="s">
        <v>453</v>
      </c>
      <c r="S149" s="5" t="s">
        <v>474</v>
      </c>
      <c r="V149" s="6" t="s">
        <v>25</v>
      </c>
      <c r="W149" s="6"/>
    </row>
    <row r="150" spans="1:23">
      <c r="A150">
        <v>149</v>
      </c>
      <c r="C150" s="1" t="str">
        <f t="shared" si="2"/>
        <v>series ur = UN / LF 'Series definition: Labour force: Unemployment rate: LABOUR</v>
      </c>
      <c r="D150" s="6" t="s">
        <v>25</v>
      </c>
      <c r="E150" s="6"/>
      <c r="G150" s="5" t="s">
        <v>505</v>
      </c>
      <c r="K150" s="5" t="s">
        <v>22</v>
      </c>
      <c r="N150" s="5" t="s">
        <v>1824</v>
      </c>
      <c r="O150" s="5"/>
      <c r="P150" s="5" t="s">
        <v>17</v>
      </c>
      <c r="Q150" s="5" t="s">
        <v>619</v>
      </c>
      <c r="R150" s="5" t="s">
        <v>454</v>
      </c>
      <c r="S150" s="5" t="s">
        <v>474</v>
      </c>
      <c r="V150" s="6" t="s">
        <v>25</v>
      </c>
      <c r="W150" s="6"/>
    </row>
    <row r="151" spans="1:23">
      <c r="A151">
        <v>150</v>
      </c>
      <c r="C151" s="1" t="str">
        <f t="shared" si="2"/>
        <v>series y_k = gdp / py 'Series definition: GDP: TOTAL: Real prices</v>
      </c>
      <c r="D151" s="6" t="s">
        <v>25</v>
      </c>
      <c r="E151" s="6"/>
      <c r="F151" s="5" t="s">
        <v>477</v>
      </c>
      <c r="G151" s="5" t="s">
        <v>505</v>
      </c>
      <c r="K151" s="5" t="s">
        <v>22</v>
      </c>
      <c r="N151" s="5" t="s">
        <v>2089</v>
      </c>
      <c r="O151" s="5"/>
      <c r="P151" s="5" t="s">
        <v>17</v>
      </c>
      <c r="Q151" s="5" t="s">
        <v>613</v>
      </c>
      <c r="R151" s="18" t="s">
        <v>77</v>
      </c>
      <c r="S151" s="5" t="s">
        <v>473</v>
      </c>
      <c r="V151" s="6" t="s">
        <v>25</v>
      </c>
      <c r="W151" s="6"/>
    </row>
    <row r="152" spans="1:23">
      <c r="A152">
        <v>151</v>
      </c>
      <c r="C152" s="1" t="str">
        <f t="shared" si="2"/>
        <v>series y_d_k = y_d_h / py 'Series definition: Disposable Income: TOTAL: Real prices</v>
      </c>
      <c r="D152" s="6" t="s">
        <v>25</v>
      </c>
      <c r="E152" s="6"/>
      <c r="F152" s="5" t="s">
        <v>477</v>
      </c>
      <c r="G152" s="5" t="s">
        <v>505</v>
      </c>
      <c r="K152" s="5" t="s">
        <v>22</v>
      </c>
      <c r="N152" s="5" t="s">
        <v>2087</v>
      </c>
      <c r="O152" s="5"/>
      <c r="P152" s="5" t="s">
        <v>17</v>
      </c>
      <c r="Q152" s="5" t="s">
        <v>1152</v>
      </c>
      <c r="R152" s="18" t="s">
        <v>483</v>
      </c>
      <c r="S152" s="5" t="s">
        <v>473</v>
      </c>
      <c r="V152" s="6" t="s">
        <v>25</v>
      </c>
      <c r="W152" s="6"/>
    </row>
    <row r="153" spans="1:23">
      <c r="A153">
        <v>152</v>
      </c>
      <c r="C153" s="1" t="str">
        <f t="shared" si="2"/>
        <v>series m_k = M / pm  'Series definition: Imports: ROW: Real prices</v>
      </c>
      <c r="D153" s="6" t="s">
        <v>25</v>
      </c>
      <c r="E153" s="6"/>
      <c r="F153" s="5" t="s">
        <v>477</v>
      </c>
      <c r="G153" s="5" t="s">
        <v>505</v>
      </c>
      <c r="K153" s="5" t="s">
        <v>22</v>
      </c>
      <c r="N153" s="5" t="s">
        <v>2092</v>
      </c>
      <c r="O153" s="5"/>
      <c r="P153" s="5" t="s">
        <v>17</v>
      </c>
      <c r="Q153" s="5" t="s">
        <v>616</v>
      </c>
      <c r="R153" s="5" t="s">
        <v>537</v>
      </c>
      <c r="S153" s="5" t="s">
        <v>464</v>
      </c>
      <c r="V153" s="6" t="s">
        <v>25</v>
      </c>
      <c r="W153" s="6"/>
    </row>
    <row r="154" spans="1:23">
      <c r="A154">
        <v>153</v>
      </c>
      <c r="C154" s="1" t="str">
        <f t="shared" si="2"/>
        <v>series x_k = x / px  'Series definition: Exports: ROW: Real prices</v>
      </c>
      <c r="D154" s="6" t="s">
        <v>25</v>
      </c>
      <c r="E154" s="6"/>
      <c r="F154" s="5" t="s">
        <v>477</v>
      </c>
      <c r="G154" s="5" t="s">
        <v>505</v>
      </c>
      <c r="K154" s="5" t="s">
        <v>22</v>
      </c>
      <c r="N154" s="5" t="s">
        <v>2097</v>
      </c>
      <c r="O154" s="5"/>
      <c r="P154" s="5" t="s">
        <v>17</v>
      </c>
      <c r="Q154" s="5" t="s">
        <v>620</v>
      </c>
      <c r="R154" s="5" t="s">
        <v>536</v>
      </c>
      <c r="S154" s="5" t="s">
        <v>464</v>
      </c>
      <c r="V154" s="6" t="s">
        <v>25</v>
      </c>
      <c r="W154" s="6"/>
    </row>
    <row r="155" spans="1:23">
      <c r="A155">
        <v>154</v>
      </c>
      <c r="C155" s="1" t="str">
        <f t="shared" si="2"/>
        <v>series y_f = w_nf + b2  'Series definition: GDP: TOTAL: Factor costs</v>
      </c>
      <c r="D155" s="6" t="s">
        <v>25</v>
      </c>
      <c r="E155" s="6"/>
      <c r="F155" s="5" t="s">
        <v>495</v>
      </c>
      <c r="G155" s="5" t="s">
        <v>505</v>
      </c>
      <c r="K155" s="5" t="s">
        <v>22</v>
      </c>
      <c r="N155" s="5" t="s">
        <v>2104</v>
      </c>
      <c r="O155" s="5"/>
      <c r="P155" s="5" t="s">
        <v>17</v>
      </c>
      <c r="Q155" s="5" t="s">
        <v>1975</v>
      </c>
      <c r="R155" s="5" t="s">
        <v>77</v>
      </c>
      <c r="S155" s="5" t="s">
        <v>473</v>
      </c>
      <c r="V155" s="6" t="s">
        <v>25</v>
      </c>
      <c r="W155" s="6"/>
    </row>
    <row r="156" spans="1:23">
      <c r="A156">
        <v>155</v>
      </c>
      <c r="C156" s="1" t="str">
        <f t="shared" si="2"/>
        <v>series ws = w_nf / y_f  'Series definition: Wage share: LABOUR: Ratio</v>
      </c>
      <c r="D156" s="6" t="s">
        <v>25</v>
      </c>
      <c r="E156" s="6"/>
      <c r="F156" s="5" t="s">
        <v>479</v>
      </c>
      <c r="G156" s="5" t="s">
        <v>505</v>
      </c>
      <c r="K156" s="5" t="s">
        <v>22</v>
      </c>
      <c r="N156" s="5" t="s">
        <v>294</v>
      </c>
      <c r="O156" s="5"/>
      <c r="P156" s="5" t="s">
        <v>17</v>
      </c>
      <c r="Q156" s="5" t="s">
        <v>2105</v>
      </c>
      <c r="R156" s="5" t="s">
        <v>440</v>
      </c>
      <c r="S156" s="5" t="s">
        <v>474</v>
      </c>
      <c r="V156" s="6" t="s">
        <v>25</v>
      </c>
      <c r="W156" s="6"/>
    </row>
    <row r="157" spans="1:23">
      <c r="A157">
        <v>156</v>
      </c>
      <c r="C157" s="1" t="str">
        <f t="shared" si="2"/>
        <v>series ul_cost = ws * y_f / GDP  'Series definition: Labour force: Unit labour cost: LABOUR</v>
      </c>
      <c r="D157" s="6" t="s">
        <v>25</v>
      </c>
      <c r="E157" s="6"/>
      <c r="G157" s="5" t="s">
        <v>505</v>
      </c>
      <c r="K157" s="5" t="s">
        <v>22</v>
      </c>
      <c r="N157" s="5" t="s">
        <v>295</v>
      </c>
      <c r="O157" s="5"/>
      <c r="P157" s="5" t="s">
        <v>17</v>
      </c>
      <c r="Q157" s="5" t="s">
        <v>2106</v>
      </c>
      <c r="R157" s="5" t="s">
        <v>659</v>
      </c>
      <c r="S157" s="5" t="s">
        <v>474</v>
      </c>
      <c r="V157" s="6" t="s">
        <v>25</v>
      </c>
      <c r="W157" s="6"/>
    </row>
    <row r="158" spans="1:23">
      <c r="A158">
        <v>157</v>
      </c>
      <c r="C158" s="1" t="str">
        <f t="shared" si="2"/>
        <v>series ulc = ul_cost / @elem(ul_cost, "2010")  'Series definition: Labour force: Unit labour cost: Price index: Index for the price deflator with reference to 2010 (all other price deflator indices are referenced to 2010): LABOUR: Index</v>
      </c>
      <c r="D158" s="6" t="s">
        <v>25</v>
      </c>
      <c r="E158" s="6"/>
      <c r="F158" s="5" t="s">
        <v>494</v>
      </c>
      <c r="G158" s="5" t="s">
        <v>505</v>
      </c>
      <c r="K158" s="5" t="s">
        <v>22</v>
      </c>
      <c r="N158" s="5" t="s">
        <v>296</v>
      </c>
      <c r="O158" s="5"/>
      <c r="P158" s="5" t="s">
        <v>17</v>
      </c>
      <c r="Q158" s="5" t="s">
        <v>618</v>
      </c>
      <c r="R158" s="5" t="s">
        <v>660</v>
      </c>
      <c r="S158" s="5" t="s">
        <v>474</v>
      </c>
      <c r="V158" s="6" t="s">
        <v>25</v>
      </c>
      <c r="W158" s="6"/>
    </row>
    <row r="159" spans="1:23">
      <c r="A159">
        <v>158</v>
      </c>
      <c r="C159" s="1" t="str">
        <f t="shared" si="2"/>
        <v>series y_k_eu = GDP_EU  'Series definition: GDP of EU: 2010 reference levels (in Euros): EU</v>
      </c>
      <c r="D159" s="6" t="s">
        <v>25</v>
      </c>
      <c r="E159" s="6"/>
      <c r="G159" s="5" t="s">
        <v>505</v>
      </c>
      <c r="K159" s="5" t="s">
        <v>22</v>
      </c>
      <c r="N159" s="5" t="s">
        <v>2088</v>
      </c>
      <c r="O159" s="5"/>
      <c r="P159" s="5" t="s">
        <v>17</v>
      </c>
      <c r="Q159" s="5" t="s">
        <v>80</v>
      </c>
      <c r="R159" s="5" t="s">
        <v>575</v>
      </c>
      <c r="S159" s="5" t="s">
        <v>574</v>
      </c>
      <c r="T159" t="s">
        <v>576</v>
      </c>
      <c r="V159" s="6" t="s">
        <v>25</v>
      </c>
      <c r="W159" s="6"/>
    </row>
    <row r="160" spans="1:23">
      <c r="A160">
        <v>159</v>
      </c>
      <c r="C160" s="1" t="str">
        <f t="shared" si="2"/>
        <v/>
      </c>
      <c r="D160" s="6"/>
      <c r="E160" s="6"/>
      <c r="N160" s="5" t="s">
        <v>25</v>
      </c>
      <c r="O160" s="5"/>
      <c r="V160" s="6"/>
      <c r="W160" s="6"/>
    </row>
    <row r="161" spans="1:24">
      <c r="A161">
        <v>160</v>
      </c>
      <c r="C161" s="3" t="str">
        <f t="shared" si="2"/>
        <v>'##############################</v>
      </c>
      <c r="D161" s="10" t="s">
        <v>4</v>
      </c>
      <c r="E161" s="10" t="s">
        <v>170</v>
      </c>
      <c r="F161" s="8"/>
      <c r="G161" s="8"/>
      <c r="H161" s="8"/>
      <c r="I161" s="8"/>
      <c r="J161" s="8" t="s">
        <v>176</v>
      </c>
      <c r="K161" s="8"/>
      <c r="L161" s="8"/>
      <c r="M161" s="8"/>
      <c r="N161" s="8" t="s">
        <v>25</v>
      </c>
      <c r="O161" s="8"/>
      <c r="P161" s="8"/>
      <c r="Q161" s="8"/>
      <c r="R161" s="8" t="s">
        <v>25</v>
      </c>
      <c r="S161" s="8"/>
      <c r="T161" s="109"/>
      <c r="U161" s="109"/>
      <c r="V161" s="10" t="s">
        <v>4</v>
      </c>
      <c r="W161" s="10" t="s">
        <v>170</v>
      </c>
      <c r="X161" s="8"/>
    </row>
    <row r="162" spans="1:24">
      <c r="A162">
        <v>161</v>
      </c>
      <c r="C162" s="3" t="str">
        <f t="shared" si="2"/>
        <v>'Create series: Investment and depreciation</v>
      </c>
      <c r="D162" s="10" t="s">
        <v>4</v>
      </c>
      <c r="E162" s="10" t="s">
        <v>170</v>
      </c>
      <c r="F162" s="8"/>
      <c r="G162" s="8"/>
      <c r="H162" s="8"/>
      <c r="I162" s="8"/>
      <c r="J162" s="8" t="s">
        <v>665</v>
      </c>
      <c r="K162" s="8"/>
      <c r="L162" s="8"/>
      <c r="M162" s="8"/>
      <c r="N162" s="8" t="s">
        <v>25</v>
      </c>
      <c r="O162" s="8"/>
      <c r="P162" s="8"/>
      <c r="Q162" s="8"/>
      <c r="R162" s="8" t="s">
        <v>25</v>
      </c>
      <c r="S162" s="8"/>
      <c r="T162" s="109"/>
      <c r="U162" s="109"/>
      <c r="V162" s="10" t="s">
        <v>4</v>
      </c>
      <c r="W162" s="10" t="s">
        <v>170</v>
      </c>
      <c r="X162" s="8"/>
    </row>
    <row r="163" spans="1:24" s="36" customFormat="1">
      <c r="A163">
        <v>162</v>
      </c>
      <c r="B163"/>
      <c r="C163" s="1" t="str">
        <f t="shared" si="2"/>
        <v>series inv_nf_k = inv_nf / pk  'Series definition: Gross fixed capital formation: NFC: Real prices</v>
      </c>
      <c r="D163" s="6" t="s">
        <v>25</v>
      </c>
      <c r="E163" s="6"/>
      <c r="F163" s="5" t="s">
        <v>477</v>
      </c>
      <c r="G163" s="5" t="s">
        <v>505</v>
      </c>
      <c r="H163" s="5"/>
      <c r="I163" s="5"/>
      <c r="J163" s="5"/>
      <c r="K163" s="5" t="s">
        <v>22</v>
      </c>
      <c r="L163" s="5"/>
      <c r="M163" s="5"/>
      <c r="N163" s="5" t="s">
        <v>1166</v>
      </c>
      <c r="O163" s="5"/>
      <c r="P163" s="5" t="s">
        <v>17</v>
      </c>
      <c r="Q163" s="5" t="s">
        <v>1167</v>
      </c>
      <c r="R163" s="5" t="s">
        <v>530</v>
      </c>
      <c r="S163" s="5" t="s">
        <v>460</v>
      </c>
      <c r="T163"/>
      <c r="U163" s="20"/>
      <c r="V163" s="6" t="s">
        <v>25</v>
      </c>
      <c r="W163" s="6"/>
      <c r="X163" s="5"/>
    </row>
    <row r="164" spans="1:24">
      <c r="A164">
        <v>163</v>
      </c>
      <c r="C164" s="1" t="str">
        <f t="shared" si="2"/>
        <v>series inv_g_k = inv_g / pk  'Series definition: Gross fixed capital formation: GOVT: Real prices</v>
      </c>
      <c r="D164" s="6" t="s">
        <v>25</v>
      </c>
      <c r="E164" s="6"/>
      <c r="F164" s="5" t="s">
        <v>477</v>
      </c>
      <c r="G164" s="5" t="s">
        <v>505</v>
      </c>
      <c r="K164" s="5" t="s">
        <v>22</v>
      </c>
      <c r="N164" s="5" t="s">
        <v>1174</v>
      </c>
      <c r="O164" s="5"/>
      <c r="P164" s="5" t="s">
        <v>17</v>
      </c>
      <c r="Q164" s="5" t="s">
        <v>1175</v>
      </c>
      <c r="R164" s="5" t="s">
        <v>530</v>
      </c>
      <c r="S164" s="5" t="s">
        <v>463</v>
      </c>
      <c r="V164" s="6" t="s">
        <v>25</v>
      </c>
      <c r="W164" s="6"/>
    </row>
    <row r="165" spans="1:24">
      <c r="A165">
        <v>164</v>
      </c>
      <c r="C165" s="1" t="str">
        <f t="shared" si="2"/>
        <v>series inv_f_k = inv_f / pk  'Series definition: Gross fixed capital formation: FC: Real prices</v>
      </c>
      <c r="D165" s="6" t="s">
        <v>25</v>
      </c>
      <c r="E165" s="6"/>
      <c r="F165" s="5" t="s">
        <v>477</v>
      </c>
      <c r="G165" s="5" t="s">
        <v>505</v>
      </c>
      <c r="K165" s="5" t="s">
        <v>22</v>
      </c>
      <c r="N165" s="5" t="s">
        <v>1164</v>
      </c>
      <c r="O165" s="5"/>
      <c r="P165" s="5" t="s">
        <v>17</v>
      </c>
      <c r="Q165" s="5" t="s">
        <v>1165</v>
      </c>
      <c r="R165" s="5" t="s">
        <v>530</v>
      </c>
      <c r="S165" s="5" t="s">
        <v>461</v>
      </c>
      <c r="V165" s="6" t="s">
        <v>25</v>
      </c>
      <c r="W165" s="6"/>
    </row>
    <row r="166" spans="1:24">
      <c r="A166">
        <v>165</v>
      </c>
      <c r="B166" s="20"/>
      <c r="C166" s="11" t="str">
        <f t="shared" si="2"/>
        <v>'series inv_h_k = inv_h / ph_k  'Series definition: Gross fixed capital formation: HH: Real prices</v>
      </c>
      <c r="D166" s="12" t="s">
        <v>4</v>
      </c>
      <c r="E166" s="12" t="s">
        <v>171</v>
      </c>
      <c r="F166" s="14" t="s">
        <v>477</v>
      </c>
      <c r="G166" s="14" t="s">
        <v>505</v>
      </c>
      <c r="H166" s="14"/>
      <c r="I166" s="14"/>
      <c r="J166" s="14"/>
      <c r="K166" s="14" t="s">
        <v>22</v>
      </c>
      <c r="L166" s="14"/>
      <c r="M166" s="14"/>
      <c r="N166" s="14" t="s">
        <v>1155</v>
      </c>
      <c r="O166" s="14"/>
      <c r="P166" s="14" t="s">
        <v>17</v>
      </c>
      <c r="Q166" s="14" t="s">
        <v>1159</v>
      </c>
      <c r="R166" s="14" t="s">
        <v>530</v>
      </c>
      <c r="S166" s="14" t="s">
        <v>462</v>
      </c>
      <c r="T166" s="20"/>
      <c r="V166" s="12" t="s">
        <v>4</v>
      </c>
      <c r="W166" s="12" t="s">
        <v>171</v>
      </c>
      <c r="X166" s="14"/>
    </row>
    <row r="167" spans="1:24">
      <c r="A167">
        <v>166</v>
      </c>
      <c r="C167" s="1" t="str">
        <f t="shared" si="2"/>
        <v>series inv_h_k = inv_h / pk 'Series definition: Gross fixed capital formation: HH: Real prices</v>
      </c>
      <c r="D167" s="6" t="s">
        <v>25</v>
      </c>
      <c r="E167" s="6"/>
      <c r="F167" s="5" t="s">
        <v>477</v>
      </c>
      <c r="G167" s="5" t="s">
        <v>505</v>
      </c>
      <c r="K167" s="5" t="s">
        <v>22</v>
      </c>
      <c r="N167" s="5" t="s">
        <v>1155</v>
      </c>
      <c r="O167" s="5"/>
      <c r="P167" s="5" t="s">
        <v>17</v>
      </c>
      <c r="Q167" s="5" t="s">
        <v>1160</v>
      </c>
      <c r="R167" s="5" t="s">
        <v>530</v>
      </c>
      <c r="S167" s="5" t="s">
        <v>462</v>
      </c>
      <c r="T167" s="20"/>
      <c r="V167" s="6" t="s">
        <v>25</v>
      </c>
      <c r="W167" s="6"/>
    </row>
    <row r="168" spans="1:24">
      <c r="A168">
        <v>167</v>
      </c>
      <c r="C168" s="1" t="str">
        <f t="shared" si="2"/>
        <v>series i_k = inv_nf_k + inv_f_k + inv_g_k + inv_h_k  'Series definition: Gross fixed capital formation: TOTAL: Real prices</v>
      </c>
      <c r="D168" s="6" t="s">
        <v>25</v>
      </c>
      <c r="E168" s="6"/>
      <c r="F168" s="5" t="s">
        <v>477</v>
      </c>
      <c r="G168" s="5" t="s">
        <v>505</v>
      </c>
      <c r="K168" s="5" t="s">
        <v>22</v>
      </c>
      <c r="N168" s="5" t="s">
        <v>2086</v>
      </c>
      <c r="O168" s="5"/>
      <c r="P168" s="5" t="s">
        <v>17</v>
      </c>
      <c r="Q168" s="5" t="s">
        <v>1176</v>
      </c>
      <c r="R168" s="5" t="s">
        <v>530</v>
      </c>
      <c r="S168" s="5" t="s">
        <v>473</v>
      </c>
      <c r="V168" s="6" t="s">
        <v>25</v>
      </c>
      <c r="W168" s="6"/>
    </row>
    <row r="169" spans="1:24">
      <c r="A169">
        <v>168</v>
      </c>
      <c r="C169" s="1" t="str">
        <f t="shared" si="2"/>
        <v>series i = inv_nf + inv_f + inv_g + inv_h  'Series definition: Gross fixed capital formation: NFC</v>
      </c>
      <c r="D169" s="6" t="s">
        <v>25</v>
      </c>
      <c r="E169" s="6"/>
      <c r="G169" s="5" t="s">
        <v>505</v>
      </c>
      <c r="K169" s="5" t="s">
        <v>22</v>
      </c>
      <c r="N169" s="5" t="s">
        <v>299</v>
      </c>
      <c r="O169" s="5"/>
      <c r="P169" s="5" t="s">
        <v>17</v>
      </c>
      <c r="Q169" s="5" t="s">
        <v>1177</v>
      </c>
      <c r="R169" s="5" t="s">
        <v>530</v>
      </c>
      <c r="S169" s="5" t="s">
        <v>460</v>
      </c>
      <c r="V169" s="6" t="s">
        <v>25</v>
      </c>
      <c r="W169" s="6"/>
    </row>
    <row r="170" spans="1:24">
      <c r="A170">
        <v>169</v>
      </c>
      <c r="C170" s="1" t="str">
        <f t="shared" si="2"/>
        <v>series inv_nf_k = inv_nf / pk  'Series definition: Gross fixed capital formation: NFC: Real prices</v>
      </c>
      <c r="D170" s="6" t="s">
        <v>25</v>
      </c>
      <c r="E170" s="6"/>
      <c r="F170" s="5" t="s">
        <v>477</v>
      </c>
      <c r="G170" s="5" t="s">
        <v>505</v>
      </c>
      <c r="K170" s="5" t="s">
        <v>22</v>
      </c>
      <c r="N170" s="5" t="s">
        <v>1166</v>
      </c>
      <c r="O170" s="5"/>
      <c r="P170" s="5" t="s">
        <v>17</v>
      </c>
      <c r="Q170" s="5" t="s">
        <v>1167</v>
      </c>
      <c r="R170" s="5" t="s">
        <v>530</v>
      </c>
      <c r="S170" s="5" t="s">
        <v>460</v>
      </c>
      <c r="V170" s="6" t="s">
        <v>25</v>
      </c>
      <c r="W170" s="6"/>
    </row>
    <row r="171" spans="1:24" s="36" customFormat="1">
      <c r="A171">
        <v>170</v>
      </c>
      <c r="B171"/>
      <c r="C171" s="1" t="str">
        <f t="shared" si="2"/>
        <v>series dep_nf_k = dep_nf / pk  'Series definition: Depreciation of fixed capital: NFC: Real prices</v>
      </c>
      <c r="D171" s="6" t="s">
        <v>25</v>
      </c>
      <c r="E171" s="6"/>
      <c r="F171" s="5" t="s">
        <v>477</v>
      </c>
      <c r="G171" s="5" t="s">
        <v>505</v>
      </c>
      <c r="H171" s="5"/>
      <c r="I171" s="5"/>
      <c r="J171" s="5"/>
      <c r="K171" s="5" t="s">
        <v>22</v>
      </c>
      <c r="L171" s="5"/>
      <c r="M171" s="5"/>
      <c r="N171" s="5" t="s">
        <v>1187</v>
      </c>
      <c r="O171" s="5"/>
      <c r="P171" s="5" t="s">
        <v>17</v>
      </c>
      <c r="Q171" s="5" t="s">
        <v>1188</v>
      </c>
      <c r="R171" s="5" t="s">
        <v>520</v>
      </c>
      <c r="S171" s="5" t="s">
        <v>460</v>
      </c>
      <c r="T171"/>
      <c r="U171" s="20"/>
      <c r="V171" s="6" t="s">
        <v>25</v>
      </c>
      <c r="W171" s="6"/>
      <c r="X171" s="5"/>
    </row>
    <row r="172" spans="1:24" s="36" customFormat="1">
      <c r="A172">
        <v>171</v>
      </c>
      <c r="B172"/>
      <c r="C172" s="1" t="str">
        <f t="shared" si="2"/>
        <v>series dep_h_k = dep_h / pk  'Series definition: Depreciation of fixed capital: HH: Real prices</v>
      </c>
      <c r="D172" s="6" t="s">
        <v>25</v>
      </c>
      <c r="E172" s="6"/>
      <c r="F172" s="5" t="s">
        <v>477</v>
      </c>
      <c r="G172" s="5" t="s">
        <v>505</v>
      </c>
      <c r="H172" s="5"/>
      <c r="I172" s="5"/>
      <c r="J172" s="5"/>
      <c r="K172" s="5" t="s">
        <v>22</v>
      </c>
      <c r="L172" s="5"/>
      <c r="M172" s="5"/>
      <c r="N172" s="5" t="s">
        <v>1181</v>
      </c>
      <c r="O172" s="5"/>
      <c r="P172" s="5" t="s">
        <v>17</v>
      </c>
      <c r="Q172" s="5" t="s">
        <v>1183</v>
      </c>
      <c r="R172" s="5" t="s">
        <v>520</v>
      </c>
      <c r="S172" s="5" t="s">
        <v>462</v>
      </c>
      <c r="T172"/>
      <c r="U172" s="20"/>
      <c r="V172" s="6" t="s">
        <v>25</v>
      </c>
      <c r="W172" s="6"/>
      <c r="X172" s="5"/>
    </row>
    <row r="173" spans="1:24">
      <c r="A173">
        <v>172</v>
      </c>
      <c r="C173" s="1" t="str">
        <f t="shared" si="2"/>
        <v>series test = d(k_nf) 'Series definition: Test variable: Stock of Capital (Change in): NFC</v>
      </c>
      <c r="D173" s="6" t="s">
        <v>25</v>
      </c>
      <c r="E173" s="6"/>
      <c r="G173" s="5" t="s">
        <v>505</v>
      </c>
      <c r="K173" s="5" t="s">
        <v>22</v>
      </c>
      <c r="N173" s="5" t="s">
        <v>305</v>
      </c>
      <c r="O173" s="5"/>
      <c r="P173" s="5" t="s">
        <v>17</v>
      </c>
      <c r="Q173" s="5" t="s">
        <v>2043</v>
      </c>
      <c r="R173" s="5" t="s">
        <v>566</v>
      </c>
      <c r="S173" s="5" t="s">
        <v>460</v>
      </c>
      <c r="V173" s="6" t="s">
        <v>25</v>
      </c>
      <c r="W173" s="6"/>
    </row>
    <row r="174" spans="1:24" s="36" customFormat="1">
      <c r="A174">
        <v>173</v>
      </c>
      <c r="B174" s="20"/>
      <c r="C174" s="19" t="str">
        <f t="shared" si="2"/>
        <v>series ph_k = ph_k 'Series definition: Variable not used: House prices: HH</v>
      </c>
      <c r="D174" s="12" t="s">
        <v>25</v>
      </c>
      <c r="E174" s="12"/>
      <c r="F174" s="14"/>
      <c r="G174" s="14" t="s">
        <v>505</v>
      </c>
      <c r="H174" s="14"/>
      <c r="I174" s="14"/>
      <c r="J174" s="14"/>
      <c r="K174" s="14" t="s">
        <v>22</v>
      </c>
      <c r="L174" s="14"/>
      <c r="M174" s="14"/>
      <c r="N174" s="14" t="s">
        <v>81</v>
      </c>
      <c r="O174" s="14"/>
      <c r="P174" s="14" t="s">
        <v>17</v>
      </c>
      <c r="Q174" s="14" t="s">
        <v>81</v>
      </c>
      <c r="R174" s="14" t="s">
        <v>467</v>
      </c>
      <c r="S174" s="14" t="s">
        <v>462</v>
      </c>
      <c r="T174" s="20"/>
      <c r="U174" s="20"/>
      <c r="V174" s="12" t="s">
        <v>25</v>
      </c>
      <c r="W174" s="12"/>
      <c r="X174" s="14"/>
    </row>
    <row r="175" spans="1:24" s="36" customFormat="1">
      <c r="A175">
        <v>174</v>
      </c>
      <c r="B175" s="20"/>
      <c r="C175" s="11" t="str">
        <f t="shared" si="2"/>
        <v>'series k_nf_k = k_nf - kcg_nf_SUM  'Series definition: Stock of Capital: NFC: Real prices</v>
      </c>
      <c r="D175" s="12" t="s">
        <v>4</v>
      </c>
      <c r="E175" s="12" t="s">
        <v>171</v>
      </c>
      <c r="F175" s="14" t="s">
        <v>477</v>
      </c>
      <c r="G175" s="14" t="s">
        <v>505</v>
      </c>
      <c r="H175" s="14"/>
      <c r="I175" s="14"/>
      <c r="J175" s="14"/>
      <c r="K175" s="14" t="s">
        <v>22</v>
      </c>
      <c r="L175" s="14"/>
      <c r="M175" s="14"/>
      <c r="N175" s="14" t="s">
        <v>2041</v>
      </c>
      <c r="O175" s="14"/>
      <c r="P175" s="14" t="s">
        <v>17</v>
      </c>
      <c r="Q175" s="14" t="s">
        <v>2044</v>
      </c>
      <c r="R175" s="14" t="s">
        <v>480</v>
      </c>
      <c r="S175" s="14" t="s">
        <v>460</v>
      </c>
      <c r="T175" s="20"/>
      <c r="U175" s="20"/>
      <c r="V175" s="12" t="s">
        <v>4</v>
      </c>
      <c r="W175" s="12" t="s">
        <v>171</v>
      </c>
      <c r="X175" s="14"/>
    </row>
    <row r="176" spans="1:24">
      <c r="A176">
        <v>175</v>
      </c>
      <c r="C176" s="1" t="str">
        <f t="shared" si="2"/>
        <v>series k_nf_k = k_nf / pnfc_k 'Series definition: Stock of Capital: NFC: Real prices</v>
      </c>
      <c r="D176" s="6" t="s">
        <v>25</v>
      </c>
      <c r="E176" s="6"/>
      <c r="F176" s="5" t="s">
        <v>477</v>
      </c>
      <c r="G176" s="5" t="s">
        <v>505</v>
      </c>
      <c r="K176" s="5" t="s">
        <v>22</v>
      </c>
      <c r="N176" s="5" t="s">
        <v>2041</v>
      </c>
      <c r="O176" s="5"/>
      <c r="P176" s="5" t="s">
        <v>17</v>
      </c>
      <c r="Q176" s="5" t="s">
        <v>2045</v>
      </c>
      <c r="R176" s="5" t="s">
        <v>480</v>
      </c>
      <c r="S176" s="5" t="s">
        <v>460</v>
      </c>
      <c r="V176" s="6" t="s">
        <v>25</v>
      </c>
      <c r="W176" s="6"/>
    </row>
    <row r="177" spans="1:24">
      <c r="A177">
        <v>176</v>
      </c>
      <c r="B177" s="20"/>
      <c r="C177" s="11" t="str">
        <f t="shared" si="2"/>
        <v>'series k_h_k = Hh / ph_k 'Series definition: Stock of Capital: HH: Real prices</v>
      </c>
      <c r="D177" s="12" t="s">
        <v>4</v>
      </c>
      <c r="E177" s="12" t="s">
        <v>171</v>
      </c>
      <c r="F177" s="14" t="s">
        <v>477</v>
      </c>
      <c r="G177" s="14" t="s">
        <v>505</v>
      </c>
      <c r="H177" s="14"/>
      <c r="I177" s="14"/>
      <c r="J177" s="14"/>
      <c r="K177" s="14" t="s">
        <v>22</v>
      </c>
      <c r="L177" s="14"/>
      <c r="M177" s="14"/>
      <c r="N177" s="14" t="s">
        <v>2036</v>
      </c>
      <c r="O177" s="14"/>
      <c r="P177" s="14" t="s">
        <v>17</v>
      </c>
      <c r="Q177" s="14" t="s">
        <v>614</v>
      </c>
      <c r="R177" s="14" t="s">
        <v>480</v>
      </c>
      <c r="S177" s="14" t="s">
        <v>462</v>
      </c>
      <c r="T177" s="20"/>
      <c r="V177" s="12" t="s">
        <v>4</v>
      </c>
      <c r="W177" s="12" t="s">
        <v>171</v>
      </c>
      <c r="X177" s="14"/>
    </row>
    <row r="178" spans="1:24">
      <c r="A178">
        <v>177</v>
      </c>
      <c r="B178" s="20"/>
      <c r="C178" s="11" t="str">
        <f t="shared" si="2"/>
        <v>'series hh_k = Hh / ph_k 'Series definition: Stock of Capital: Hh: Real prices: HH: Real prices</v>
      </c>
      <c r="D178" s="12" t="s">
        <v>4</v>
      </c>
      <c r="E178" s="12" t="s">
        <v>171</v>
      </c>
      <c r="F178" s="14" t="s">
        <v>477</v>
      </c>
      <c r="G178" s="14" t="s">
        <v>505</v>
      </c>
      <c r="H178" s="14"/>
      <c r="I178" s="14"/>
      <c r="J178" s="14"/>
      <c r="K178" s="14" t="s">
        <v>22</v>
      </c>
      <c r="L178" s="14"/>
      <c r="M178" s="14"/>
      <c r="N178" s="14" t="s">
        <v>2115</v>
      </c>
      <c r="O178" s="14"/>
      <c r="P178" s="14" t="s">
        <v>17</v>
      </c>
      <c r="Q178" s="14" t="s">
        <v>614</v>
      </c>
      <c r="R178" s="14" t="s">
        <v>442</v>
      </c>
      <c r="S178" s="14" t="s">
        <v>462</v>
      </c>
      <c r="T178" s="20"/>
      <c r="V178" s="12" t="s">
        <v>4</v>
      </c>
      <c r="W178" s="12" t="s">
        <v>171</v>
      </c>
      <c r="X178" s="14"/>
    </row>
    <row r="179" spans="1:24">
      <c r="A179">
        <v>178</v>
      </c>
      <c r="C179" s="1" t="str">
        <f t="shared" si="2"/>
        <v>series hfhf = k_h_k * ph_k 'Series definition: Test variable: Not used: HH</v>
      </c>
      <c r="D179" s="6" t="s">
        <v>25</v>
      </c>
      <c r="E179" s="6"/>
      <c r="G179" s="5" t="s">
        <v>505</v>
      </c>
      <c r="K179" s="5" t="s">
        <v>22</v>
      </c>
      <c r="N179" s="5" t="s">
        <v>307</v>
      </c>
      <c r="O179" s="5"/>
      <c r="P179" s="5" t="s">
        <v>17</v>
      </c>
      <c r="Q179" s="5" t="s">
        <v>2028</v>
      </c>
      <c r="R179" s="5" t="s">
        <v>452</v>
      </c>
      <c r="S179" s="5" t="s">
        <v>462</v>
      </c>
      <c r="V179" s="6" t="s">
        <v>25</v>
      </c>
      <c r="W179" s="6"/>
    </row>
    <row r="180" spans="1:24" s="36" customFormat="1">
      <c r="A180">
        <v>179</v>
      </c>
      <c r="B180"/>
      <c r="C180" s="1" t="str">
        <f t="shared" si="2"/>
        <v>series p_cgk_nf = k_nf / k_nf_k 'Series definition: Capital gains: NFC: Index -  / @elem(knf / knf_k, "2010") : NFC</v>
      </c>
      <c r="D180" s="6" t="s">
        <v>25</v>
      </c>
      <c r="E180" s="6"/>
      <c r="F180" s="5"/>
      <c r="G180" s="5" t="s">
        <v>505</v>
      </c>
      <c r="H180" s="5"/>
      <c r="I180" s="5"/>
      <c r="J180" s="5"/>
      <c r="K180" s="5" t="s">
        <v>22</v>
      </c>
      <c r="L180" s="5"/>
      <c r="M180" s="5"/>
      <c r="N180" s="5" t="s">
        <v>2134</v>
      </c>
      <c r="O180" s="5"/>
      <c r="P180" s="5" t="s">
        <v>17</v>
      </c>
      <c r="Q180" s="5" t="s">
        <v>2046</v>
      </c>
      <c r="R180" s="5" t="s">
        <v>615</v>
      </c>
      <c r="S180" s="5" t="s">
        <v>460</v>
      </c>
      <c r="T180"/>
      <c r="U180" s="20"/>
      <c r="V180" s="6" t="s">
        <v>25</v>
      </c>
      <c r="W180" s="6"/>
      <c r="X180" s="5"/>
    </row>
    <row r="181" spans="1:24">
      <c r="A181">
        <v>180</v>
      </c>
      <c r="C181" s="1" t="str">
        <f t="shared" si="2"/>
        <v/>
      </c>
      <c r="D181" s="6"/>
      <c r="E181" s="6"/>
      <c r="N181" s="5" t="s">
        <v>25</v>
      </c>
      <c r="O181" s="5"/>
      <c r="V181" s="6"/>
      <c r="W181" s="6"/>
    </row>
    <row r="182" spans="1:24">
      <c r="A182">
        <v>181</v>
      </c>
      <c r="C182" s="3" t="str">
        <f t="shared" si="2"/>
        <v>'##############################</v>
      </c>
      <c r="D182" s="10" t="s">
        <v>4</v>
      </c>
      <c r="E182" s="10" t="s">
        <v>170</v>
      </c>
      <c r="F182" s="8"/>
      <c r="G182" s="8"/>
      <c r="H182" s="8"/>
      <c r="I182" s="8"/>
      <c r="J182" s="8" t="s">
        <v>176</v>
      </c>
      <c r="K182" s="8"/>
      <c r="L182" s="8"/>
      <c r="M182" s="8"/>
      <c r="N182" s="8" t="s">
        <v>25</v>
      </c>
      <c r="O182" s="8"/>
      <c r="P182" s="8"/>
      <c r="Q182" s="8"/>
      <c r="R182" s="8" t="s">
        <v>25</v>
      </c>
      <c r="S182" s="8"/>
      <c r="T182" s="109"/>
      <c r="U182" s="109"/>
      <c r="V182" s="10" t="s">
        <v>4</v>
      </c>
      <c r="W182" s="10" t="s">
        <v>170</v>
      </c>
      <c r="X182" s="8"/>
    </row>
    <row r="183" spans="1:24">
      <c r="A183">
        <v>182</v>
      </c>
      <c r="C183" s="3" t="str">
        <f t="shared" si="2"/>
        <v>'Create series: GNI, GDP and main components</v>
      </c>
      <c r="D183" s="10" t="s">
        <v>4</v>
      </c>
      <c r="E183" s="10" t="s">
        <v>170</v>
      </c>
      <c r="F183" s="8"/>
      <c r="G183" s="8"/>
      <c r="H183" s="8"/>
      <c r="I183" s="8"/>
      <c r="J183" s="8" t="s">
        <v>666</v>
      </c>
      <c r="K183" s="8"/>
      <c r="L183" s="8"/>
      <c r="M183" s="8"/>
      <c r="N183" s="8" t="s">
        <v>25</v>
      </c>
      <c r="O183" s="8"/>
      <c r="P183" s="8"/>
      <c r="Q183" s="8"/>
      <c r="R183" s="8" t="s">
        <v>25</v>
      </c>
      <c r="S183" s="8"/>
      <c r="T183" s="109"/>
      <c r="U183" s="109"/>
      <c r="V183" s="10" t="s">
        <v>4</v>
      </c>
      <c r="W183" s="10" t="s">
        <v>170</v>
      </c>
      <c r="X183" s="8"/>
    </row>
    <row r="184" spans="1:24">
      <c r="A184">
        <v>183</v>
      </c>
      <c r="C184" s="1" t="str">
        <f t="shared" si="2"/>
        <v>series g_k = g / pg  'Series definition: Government expenditure: Real prices: GOVT: Real prices</v>
      </c>
      <c r="D184" s="6" t="s">
        <v>25</v>
      </c>
      <c r="E184" s="6"/>
      <c r="F184" s="5" t="s">
        <v>477</v>
      </c>
      <c r="G184" s="5" t="s">
        <v>505</v>
      </c>
      <c r="K184" s="5" t="s">
        <v>22</v>
      </c>
      <c r="N184" s="5" t="s">
        <v>2081</v>
      </c>
      <c r="O184" s="5"/>
      <c r="P184" s="5" t="s">
        <v>17</v>
      </c>
      <c r="Q184" s="5" t="s">
        <v>611</v>
      </c>
      <c r="R184" s="5" t="s">
        <v>441</v>
      </c>
      <c r="S184" s="5" t="s">
        <v>463</v>
      </c>
      <c r="V184" s="6" t="s">
        <v>25</v>
      </c>
      <c r="W184" s="6"/>
    </row>
    <row r="185" spans="1:24">
      <c r="A185">
        <v>184</v>
      </c>
      <c r="C185" s="1" t="str">
        <f t="shared" si="2"/>
        <v>series c_h_k = c_h / pc  'Series definition: Consumption: HH: Real prices</v>
      </c>
      <c r="D185" s="6" t="s">
        <v>25</v>
      </c>
      <c r="E185" s="6"/>
      <c r="F185" s="5" t="s">
        <v>477</v>
      </c>
      <c r="G185" s="5" t="s">
        <v>505</v>
      </c>
      <c r="K185" s="5" t="s">
        <v>22</v>
      </c>
      <c r="N185" s="5" t="s">
        <v>2077</v>
      </c>
      <c r="O185" s="5"/>
      <c r="P185" s="5" t="s">
        <v>17</v>
      </c>
      <c r="Q185" s="5" t="s">
        <v>2108</v>
      </c>
      <c r="R185" s="5" t="s">
        <v>506</v>
      </c>
      <c r="S185" s="5" t="s">
        <v>462</v>
      </c>
      <c r="V185" s="6" t="s">
        <v>25</v>
      </c>
      <c r="W185" s="6"/>
    </row>
    <row r="186" spans="1:24">
      <c r="A186">
        <v>185</v>
      </c>
      <c r="C186" s="1" t="str">
        <f t="shared" si="2"/>
        <v>series y_h_k = y_h / pc 'Series definition: Total income: HH: Real prices</v>
      </c>
      <c r="D186" s="6" t="s">
        <v>25</v>
      </c>
      <c r="E186" s="6"/>
      <c r="F186" s="5" t="s">
        <v>477</v>
      </c>
      <c r="G186" s="5" t="s">
        <v>505</v>
      </c>
      <c r="K186" s="5" t="s">
        <v>22</v>
      </c>
      <c r="N186" s="5" t="s">
        <v>1144</v>
      </c>
      <c r="O186" s="5"/>
      <c r="P186" s="5" t="s">
        <v>17</v>
      </c>
      <c r="Q186" s="5" t="s">
        <v>1145</v>
      </c>
      <c r="R186" s="5" t="s">
        <v>661</v>
      </c>
      <c r="S186" s="5" t="s">
        <v>462</v>
      </c>
      <c r="V186" s="6" t="s">
        <v>25</v>
      </c>
      <c r="W186" s="6"/>
    </row>
    <row r="187" spans="1:24">
      <c r="A187">
        <v>186</v>
      </c>
      <c r="C187" s="1" t="str">
        <f t="shared" si="2"/>
        <v>series s = c_h + i + g + x  'Series definition: Gross national income: TOTAL: Nominal prices</v>
      </c>
      <c r="D187" s="6" t="s">
        <v>25</v>
      </c>
      <c r="E187" s="6"/>
      <c r="F187" s="5" t="s">
        <v>478</v>
      </c>
      <c r="G187" s="5" t="s">
        <v>505</v>
      </c>
      <c r="K187" s="5" t="s">
        <v>22</v>
      </c>
      <c r="N187" s="5" t="s">
        <v>302</v>
      </c>
      <c r="O187" s="5"/>
      <c r="P187" s="5" t="s">
        <v>17</v>
      </c>
      <c r="Q187" s="5" t="s">
        <v>2109</v>
      </c>
      <c r="R187" s="5" t="s">
        <v>662</v>
      </c>
      <c r="S187" s="5" t="s">
        <v>473</v>
      </c>
      <c r="V187" s="6" t="s">
        <v>25</v>
      </c>
      <c r="W187" s="6"/>
    </row>
    <row r="188" spans="1:24">
      <c r="A188">
        <v>187</v>
      </c>
      <c r="C188" s="1" t="str">
        <f t="shared" si="2"/>
        <v>series s_k = c_h_k + i_k + g_k + x_k  'Series definition: Gross national income: TOTAL: Real prices</v>
      </c>
      <c r="D188" s="6" t="s">
        <v>25</v>
      </c>
      <c r="E188" s="6"/>
      <c r="F188" s="5" t="s">
        <v>477</v>
      </c>
      <c r="G188" s="5" t="s">
        <v>505</v>
      </c>
      <c r="K188" s="5" t="s">
        <v>22</v>
      </c>
      <c r="N188" s="5" t="s">
        <v>2083</v>
      </c>
      <c r="O188" s="5"/>
      <c r="P188" s="5" t="s">
        <v>17</v>
      </c>
      <c r="Q188" s="5" t="s">
        <v>2099</v>
      </c>
      <c r="R188" s="5" t="s">
        <v>662</v>
      </c>
      <c r="S188" s="5" t="s">
        <v>473</v>
      </c>
      <c r="V188" s="6" t="s">
        <v>25</v>
      </c>
      <c r="W188" s="6"/>
    </row>
    <row r="189" spans="1:24">
      <c r="A189">
        <v>188</v>
      </c>
      <c r="C189" s="1" t="str">
        <f t="shared" si="2"/>
        <v>series private = s_k - g_k  'Series definition: Gross income: PvT: Real prices</v>
      </c>
      <c r="D189" s="6" t="s">
        <v>25</v>
      </c>
      <c r="E189" s="6"/>
      <c r="F189" s="5" t="s">
        <v>477</v>
      </c>
      <c r="G189" s="5" t="s">
        <v>505</v>
      </c>
      <c r="K189" s="5" t="s">
        <v>22</v>
      </c>
      <c r="N189" s="5" t="s">
        <v>304</v>
      </c>
      <c r="O189" s="5"/>
      <c r="P189" s="5" t="s">
        <v>17</v>
      </c>
      <c r="Q189" s="5" t="s">
        <v>2084</v>
      </c>
      <c r="R189" s="5" t="s">
        <v>663</v>
      </c>
      <c r="S189" s="5" t="s">
        <v>493</v>
      </c>
      <c r="V189" s="6" t="s">
        <v>25</v>
      </c>
      <c r="W189" s="6"/>
    </row>
    <row r="190" spans="1:24">
      <c r="A190">
        <v>189</v>
      </c>
      <c r="C190" s="1" t="str">
        <f t="shared" si="2"/>
        <v>series y_k = c_h_k + i_k + g_k + x_k - m_k 'Series definition: GDP: TOTAL: Real prices</v>
      </c>
      <c r="D190" s="6" t="s">
        <v>25</v>
      </c>
      <c r="E190" s="6"/>
      <c r="F190" s="5" t="s">
        <v>477</v>
      </c>
      <c r="G190" s="5" t="s">
        <v>505</v>
      </c>
      <c r="K190" s="5" t="s">
        <v>22</v>
      </c>
      <c r="N190" s="5" t="s">
        <v>2089</v>
      </c>
      <c r="O190" s="5"/>
      <c r="P190" s="5" t="s">
        <v>17</v>
      </c>
      <c r="Q190" s="5" t="s">
        <v>2100</v>
      </c>
      <c r="R190" s="5" t="s">
        <v>77</v>
      </c>
      <c r="S190" s="5" t="s">
        <v>473</v>
      </c>
      <c r="V190" s="6" t="s">
        <v>25</v>
      </c>
      <c r="W190" s="6"/>
    </row>
    <row r="191" spans="1:24">
      <c r="A191">
        <v>190</v>
      </c>
      <c r="C191" s="1" t="str">
        <f t="shared" si="2"/>
        <v>series nx = x - m 'Series definition: Net Exports: ROW</v>
      </c>
      <c r="D191" s="6" t="s">
        <v>25</v>
      </c>
      <c r="E191" s="6"/>
      <c r="G191" s="5" t="s">
        <v>505</v>
      </c>
      <c r="K191" s="5" t="s">
        <v>22</v>
      </c>
      <c r="N191" s="5" t="s">
        <v>310</v>
      </c>
      <c r="O191" s="5"/>
      <c r="P191" s="5" t="s">
        <v>17</v>
      </c>
      <c r="Q191" s="5" t="s">
        <v>150</v>
      </c>
      <c r="R191" s="5" t="s">
        <v>445</v>
      </c>
      <c r="S191" s="5" t="s">
        <v>464</v>
      </c>
      <c r="V191" s="6" t="s">
        <v>25</v>
      </c>
      <c r="W191" s="6"/>
    </row>
    <row r="192" spans="1:24">
      <c r="A192">
        <v>191</v>
      </c>
      <c r="C192" s="1" t="str">
        <f t="shared" si="2"/>
        <v/>
      </c>
      <c r="D192" s="6" t="s">
        <v>25</v>
      </c>
      <c r="E192" s="6"/>
      <c r="N192" s="5" t="s">
        <v>25</v>
      </c>
      <c r="O192" s="5"/>
      <c r="R192" s="5" t="s">
        <v>25</v>
      </c>
      <c r="V192" s="6" t="s">
        <v>25</v>
      </c>
      <c r="W192" s="6"/>
    </row>
    <row r="193" spans="1:24">
      <c r="A193">
        <v>192</v>
      </c>
      <c r="C193" s="3" t="str">
        <f t="shared" si="2"/>
        <v>'##############################</v>
      </c>
      <c r="D193" s="10" t="s">
        <v>4</v>
      </c>
      <c r="E193" s="10" t="s">
        <v>170</v>
      </c>
      <c r="F193" s="8"/>
      <c r="G193" s="8"/>
      <c r="H193" s="8"/>
      <c r="I193" s="8"/>
      <c r="J193" s="8" t="s">
        <v>176</v>
      </c>
      <c r="K193" s="8"/>
      <c r="L193" s="8"/>
      <c r="M193" s="8"/>
      <c r="N193" s="8" t="s">
        <v>25</v>
      </c>
      <c r="O193" s="8"/>
      <c r="P193" s="8"/>
      <c r="Q193" s="8"/>
      <c r="R193" s="8" t="s">
        <v>25</v>
      </c>
      <c r="S193" s="8"/>
      <c r="T193" s="109"/>
      <c r="U193" s="109"/>
      <c r="V193" s="10" t="s">
        <v>4</v>
      </c>
      <c r="W193" s="10" t="s">
        <v>170</v>
      </c>
      <c r="X193" s="8"/>
    </row>
    <row r="194" spans="1:24">
      <c r="A194">
        <v>193</v>
      </c>
      <c r="C194" s="3" t="str">
        <f t="shared" si="2"/>
        <v>'Create series: Key ratios</v>
      </c>
      <c r="D194" s="10" t="s">
        <v>4</v>
      </c>
      <c r="E194" s="10" t="s">
        <v>170</v>
      </c>
      <c r="F194" s="8"/>
      <c r="G194" s="8"/>
      <c r="H194" s="8"/>
      <c r="I194" s="8"/>
      <c r="J194" s="8" t="s">
        <v>667</v>
      </c>
      <c r="K194" s="8"/>
      <c r="L194" s="8"/>
      <c r="M194" s="8"/>
      <c r="N194" s="8" t="s">
        <v>25</v>
      </c>
      <c r="O194" s="8"/>
      <c r="P194" s="8"/>
      <c r="Q194" s="8"/>
      <c r="R194" s="8" t="s">
        <v>25</v>
      </c>
      <c r="S194" s="8"/>
      <c r="T194" s="109"/>
      <c r="U194" s="109"/>
      <c r="V194" s="10" t="s">
        <v>4</v>
      </c>
      <c r="W194" s="10" t="s">
        <v>170</v>
      </c>
      <c r="X194" s="8"/>
    </row>
    <row r="195" spans="1:24">
      <c r="A195">
        <v>194</v>
      </c>
      <c r="C195" s="1" t="str">
        <f t="shared" ref="C195:C258" si="3">CONCATENATE(D195,J195,I195,K195,L195,M195,N195,O195, IF(P195="","",  " "),P195, IF(P195="","",  " "),Q195, IF(R195="","",  " '"), IF(G195="","",  G195), IF(H195="","",  ": "),H195, IF(R195="","",  ": "),R195, IF(S195="","",  ": "),S195, IF(F195="","",  ": "),F195)</f>
        <v>series cu = y_k / k_nf_k 'Series definition: Capacity Utilisation (Real GNI  /  real capital stock): Ratio</v>
      </c>
      <c r="D195" s="6" t="s">
        <v>25</v>
      </c>
      <c r="E195" s="6"/>
      <c r="F195" s="5" t="s">
        <v>479</v>
      </c>
      <c r="G195" s="5" t="s">
        <v>505</v>
      </c>
      <c r="K195" s="5" t="s">
        <v>22</v>
      </c>
      <c r="N195" s="5" t="s">
        <v>311</v>
      </c>
      <c r="O195" s="5"/>
      <c r="P195" s="5" t="s">
        <v>17</v>
      </c>
      <c r="Q195" s="5" t="s">
        <v>2090</v>
      </c>
      <c r="R195" s="5" t="s">
        <v>621</v>
      </c>
      <c r="V195" s="6" t="s">
        <v>25</v>
      </c>
      <c r="W195" s="6"/>
    </row>
    <row r="196" spans="1:24">
      <c r="A196">
        <v>195</v>
      </c>
      <c r="C196" s="1" t="str">
        <f t="shared" si="3"/>
        <v>series profit = 1 - ws 'Series definition: Profit share (Residual of wage share)</v>
      </c>
      <c r="D196" s="6" t="s">
        <v>25</v>
      </c>
      <c r="E196" s="6"/>
      <c r="G196" s="5" t="s">
        <v>505</v>
      </c>
      <c r="K196" s="5" t="s">
        <v>22</v>
      </c>
      <c r="N196" s="5" t="s">
        <v>312</v>
      </c>
      <c r="O196" s="5"/>
      <c r="P196" s="5" t="s">
        <v>17</v>
      </c>
      <c r="Q196" s="5" t="s">
        <v>590</v>
      </c>
      <c r="R196" s="5" t="s">
        <v>448</v>
      </c>
      <c r="V196" s="6" t="s">
        <v>25</v>
      </c>
      <c r="W196" s="6"/>
    </row>
    <row r="197" spans="1:24">
      <c r="A197">
        <v>196</v>
      </c>
      <c r="C197" s="1" t="str">
        <f t="shared" si="3"/>
        <v>series lev =  - (neq_nf + nib_nf) / y 'Series definition: Leverage ratio: NFC: Funding liabilities to GDP: NFC: Ratio</v>
      </c>
      <c r="D197" s="6" t="s">
        <v>25</v>
      </c>
      <c r="E197" s="6"/>
      <c r="F197" s="5" t="s">
        <v>479</v>
      </c>
      <c r="G197" s="5" t="s">
        <v>505</v>
      </c>
      <c r="K197" s="5" t="s">
        <v>22</v>
      </c>
      <c r="N197" s="5" t="s">
        <v>313</v>
      </c>
      <c r="O197" s="5"/>
      <c r="P197" s="5" t="s">
        <v>17</v>
      </c>
      <c r="Q197" s="5" t="s">
        <v>604</v>
      </c>
      <c r="R197" s="5" t="s">
        <v>447</v>
      </c>
      <c r="S197" s="5" t="s">
        <v>460</v>
      </c>
      <c r="V197" s="6" t="s">
        <v>25</v>
      </c>
      <c r="W197" s="6"/>
    </row>
    <row r="198" spans="1:24">
      <c r="A198">
        <v>197</v>
      </c>
      <c r="C198" s="1" t="str">
        <f t="shared" si="3"/>
        <v>series lev1 =  - (neq_nf + nib_nf) 'Series definition: Leverage ratio: NFC: Funding liabilities: NFC: Ratio</v>
      </c>
      <c r="D198" s="6" t="s">
        <v>25</v>
      </c>
      <c r="E198" s="6"/>
      <c r="F198" s="5" t="s">
        <v>479</v>
      </c>
      <c r="G198" s="5" t="s">
        <v>505</v>
      </c>
      <c r="K198" s="5" t="s">
        <v>22</v>
      </c>
      <c r="N198" s="5" t="s">
        <v>314</v>
      </c>
      <c r="O198" s="5"/>
      <c r="P198" s="5" t="s">
        <v>17</v>
      </c>
      <c r="Q198" s="5" t="s">
        <v>586</v>
      </c>
      <c r="R198" s="5" t="s">
        <v>446</v>
      </c>
      <c r="S198" s="5" t="s">
        <v>460</v>
      </c>
      <c r="V198" s="6" t="s">
        <v>25</v>
      </c>
      <c r="W198" s="6"/>
    </row>
    <row r="199" spans="1:24">
      <c r="A199">
        <v>198</v>
      </c>
      <c r="C199" s="1" t="str">
        <f t="shared" si="3"/>
        <v>series top = (x_k + m_k) / y_k 'Series definition: Ratio of foreign to domestic trade: NFC</v>
      </c>
      <c r="D199" s="6" t="s">
        <v>25</v>
      </c>
      <c r="E199" s="6"/>
      <c r="G199" s="5" t="s">
        <v>505</v>
      </c>
      <c r="K199" s="5" t="s">
        <v>22</v>
      </c>
      <c r="N199" s="5" t="s">
        <v>315</v>
      </c>
      <c r="O199" s="5"/>
      <c r="P199" s="5" t="s">
        <v>17</v>
      </c>
      <c r="Q199" s="5" t="s">
        <v>2101</v>
      </c>
      <c r="R199" s="5" t="s">
        <v>569</v>
      </c>
      <c r="S199" s="5" t="s">
        <v>460</v>
      </c>
      <c r="V199" s="6" t="s">
        <v>25</v>
      </c>
      <c r="W199" s="6"/>
    </row>
    <row r="200" spans="1:24">
      <c r="A200">
        <v>199</v>
      </c>
      <c r="C200" s="1" t="str">
        <f t="shared" si="3"/>
        <v/>
      </c>
      <c r="D200" s="6" t="s">
        <v>25</v>
      </c>
      <c r="E200" s="6"/>
      <c r="J200" s="5" t="s">
        <v>25</v>
      </c>
      <c r="N200" s="5" t="s">
        <v>25</v>
      </c>
      <c r="O200" s="5"/>
      <c r="R200" s="5" t="s">
        <v>25</v>
      </c>
      <c r="V200" s="6" t="s">
        <v>25</v>
      </c>
      <c r="W200" s="6"/>
    </row>
    <row r="201" spans="1:24">
      <c r="A201">
        <v>200</v>
      </c>
      <c r="C201" s="3" t="str">
        <f t="shared" si="3"/>
        <v>'##############################</v>
      </c>
      <c r="D201" s="10" t="s">
        <v>4</v>
      </c>
      <c r="E201" s="10" t="s">
        <v>170</v>
      </c>
      <c r="F201" s="8"/>
      <c r="G201" s="8"/>
      <c r="H201" s="8"/>
      <c r="I201" s="8"/>
      <c r="J201" s="8" t="s">
        <v>176</v>
      </c>
      <c r="K201" s="8"/>
      <c r="L201" s="8"/>
      <c r="M201" s="8"/>
      <c r="N201" s="8" t="s">
        <v>25</v>
      </c>
      <c r="O201" s="8"/>
      <c r="P201" s="8"/>
      <c r="Q201" s="8"/>
      <c r="R201" s="8" t="s">
        <v>25</v>
      </c>
      <c r="S201" s="8"/>
      <c r="T201" s="109"/>
      <c r="U201" s="109"/>
      <c r="V201" s="10" t="s">
        <v>4</v>
      </c>
      <c r="W201" s="10" t="s">
        <v>170</v>
      </c>
      <c r="X201" s="8"/>
    </row>
    <row r="202" spans="1:24">
      <c r="A202">
        <v>201</v>
      </c>
      <c r="C202" s="3" t="str">
        <f t="shared" si="3"/>
        <v>'Create series: interest-rates</v>
      </c>
      <c r="D202" s="10" t="s">
        <v>4</v>
      </c>
      <c r="E202" s="10" t="s">
        <v>170</v>
      </c>
      <c r="F202" s="8"/>
      <c r="G202" s="8"/>
      <c r="H202" s="8"/>
      <c r="I202" s="8"/>
      <c r="J202" s="8" t="s">
        <v>177</v>
      </c>
      <c r="K202" s="8"/>
      <c r="L202" s="8"/>
      <c r="M202" s="8"/>
      <c r="N202" s="8" t="s">
        <v>25</v>
      </c>
      <c r="O202" s="8"/>
      <c r="P202" s="8"/>
      <c r="Q202" s="8"/>
      <c r="R202" s="8" t="s">
        <v>25</v>
      </c>
      <c r="S202" s="8"/>
      <c r="T202" s="109"/>
      <c r="U202" s="109"/>
      <c r="V202" s="10" t="s">
        <v>4</v>
      </c>
      <c r="W202" s="10" t="s">
        <v>170</v>
      </c>
      <c r="X202" s="8"/>
    </row>
    <row r="203" spans="1:24">
      <c r="A203">
        <v>202</v>
      </c>
      <c r="C203" s="1" t="str">
        <f t="shared" si="3"/>
        <v>series r_eq_dk' = (d42_nf_P + d42_f_P) / (eql_nf(-1) + eql_f(-1))  'Series definition: Rate of return: Equities: Denmark</v>
      </c>
      <c r="D203" s="6" t="s">
        <v>25</v>
      </c>
      <c r="E203" s="6"/>
      <c r="G203" s="5" t="s">
        <v>505</v>
      </c>
      <c r="J203" s="5" t="s">
        <v>25</v>
      </c>
      <c r="K203" s="5" t="s">
        <v>22</v>
      </c>
      <c r="N203" s="5" t="s">
        <v>2065</v>
      </c>
      <c r="O203" s="9" t="s">
        <v>4</v>
      </c>
      <c r="P203" s="5" t="s">
        <v>17</v>
      </c>
      <c r="Q203" s="5" t="s">
        <v>627</v>
      </c>
      <c r="R203" s="5" t="s">
        <v>468</v>
      </c>
      <c r="V203" s="6" t="s">
        <v>25</v>
      </c>
      <c r="W203" s="6"/>
    </row>
    <row r="204" spans="1:24">
      <c r="A204">
        <v>203</v>
      </c>
      <c r="C204" s="1" t="str">
        <f t="shared" si="3"/>
        <v>series r_eq_row' = (d42_row_P) / (eql_row(-1))  'Series definition: Rate of return: Equities: Foreign</v>
      </c>
      <c r="D204" s="6" t="s">
        <v>25</v>
      </c>
      <c r="E204" s="6"/>
      <c r="G204" s="5" t="s">
        <v>505</v>
      </c>
      <c r="J204" s="5" t="s">
        <v>25</v>
      </c>
      <c r="K204" s="5" t="s">
        <v>22</v>
      </c>
      <c r="N204" s="5" t="s">
        <v>2066</v>
      </c>
      <c r="O204" s="9" t="s">
        <v>4</v>
      </c>
      <c r="P204" s="5" t="s">
        <v>17</v>
      </c>
      <c r="Q204" s="5" t="s">
        <v>628</v>
      </c>
      <c r="R204" s="5" t="s">
        <v>469</v>
      </c>
      <c r="V204" s="6" t="s">
        <v>25</v>
      </c>
      <c r="W204" s="6"/>
    </row>
    <row r="205" spans="1:24">
      <c r="A205">
        <v>204</v>
      </c>
      <c r="C205" s="1" t="str">
        <f t="shared" si="3"/>
        <v>series r_pen' = (d44_f_P) / (penl_f(-1)) 'Series definition: Rate of return: Pensions: HH</v>
      </c>
      <c r="D205" s="6" t="s">
        <v>25</v>
      </c>
      <c r="E205" s="6"/>
      <c r="G205" s="5" t="s">
        <v>505</v>
      </c>
      <c r="J205" s="5" t="s">
        <v>25</v>
      </c>
      <c r="K205" s="5" t="s">
        <v>22</v>
      </c>
      <c r="N205" s="5" t="s">
        <v>318</v>
      </c>
      <c r="O205" s="9" t="s">
        <v>4</v>
      </c>
      <c r="P205" s="5" t="s">
        <v>17</v>
      </c>
      <c r="Q205" s="5" t="s">
        <v>629</v>
      </c>
      <c r="R205" s="5" t="s">
        <v>470</v>
      </c>
      <c r="S205" s="5" t="s">
        <v>462</v>
      </c>
      <c r="V205" s="6" t="s">
        <v>25</v>
      </c>
      <c r="W205" s="6"/>
    </row>
    <row r="206" spans="1:24">
      <c r="A206">
        <v>205</v>
      </c>
      <c r="C206" s="1" t="str">
        <f t="shared" si="3"/>
        <v>series r_n' = ( r_iba_f - r_ibl_f) / (iba_f - ibl_f) 'Series definition: Rate of return: Mean: FC</v>
      </c>
      <c r="D206" s="6" t="s">
        <v>25</v>
      </c>
      <c r="E206" s="6"/>
      <c r="G206" s="5" t="s">
        <v>505</v>
      </c>
      <c r="J206" s="5" t="s">
        <v>25</v>
      </c>
      <c r="K206" s="5" t="s">
        <v>22</v>
      </c>
      <c r="N206" s="5" t="s">
        <v>319</v>
      </c>
      <c r="O206" s="9" t="s">
        <v>4</v>
      </c>
      <c r="P206" s="5" t="s">
        <v>17</v>
      </c>
      <c r="Q206" s="5" t="s">
        <v>2277</v>
      </c>
      <c r="R206" s="5" t="s">
        <v>560</v>
      </c>
      <c r="S206" s="5" t="s">
        <v>461</v>
      </c>
      <c r="V206" s="6" t="s">
        <v>25</v>
      </c>
      <c r="W206" s="6"/>
    </row>
    <row r="207" spans="1:24">
      <c r="A207">
        <v>206</v>
      </c>
      <c r="C207" s="1" t="str">
        <f t="shared" si="3"/>
        <v>series r_iba_f' = d41_f_r(+1) / iba_f  'Series definition: Rate of interest: Interest bearing assets: FC</v>
      </c>
      <c r="D207" s="6" t="s">
        <v>25</v>
      </c>
      <c r="E207" s="6"/>
      <c r="G207" s="5" t="s">
        <v>505</v>
      </c>
      <c r="J207" s="5" t="s">
        <v>25</v>
      </c>
      <c r="K207" s="5" t="s">
        <v>22</v>
      </c>
      <c r="N207" s="5" t="s">
        <v>320</v>
      </c>
      <c r="O207" s="9" t="s">
        <v>4</v>
      </c>
      <c r="P207" s="5" t="s">
        <v>17</v>
      </c>
      <c r="Q207" s="5" t="s">
        <v>1088</v>
      </c>
      <c r="R207" s="5" t="s">
        <v>556</v>
      </c>
      <c r="S207" s="5" t="s">
        <v>461</v>
      </c>
      <c r="V207" s="6" t="s">
        <v>25</v>
      </c>
      <c r="W207" s="6"/>
    </row>
    <row r="208" spans="1:24">
      <c r="A208">
        <v>207</v>
      </c>
      <c r="C208" s="1" t="str">
        <f t="shared" si="3"/>
        <v>series r_ibl_f' = d41_f_p(+1) / ibl_f  'Series definition: Rate of interest: Interest bearing liabilities: FC</v>
      </c>
      <c r="D208" s="6" t="s">
        <v>25</v>
      </c>
      <c r="E208" s="6"/>
      <c r="G208" s="5" t="s">
        <v>505</v>
      </c>
      <c r="J208" s="5" t="s">
        <v>25</v>
      </c>
      <c r="K208" s="5" t="s">
        <v>22</v>
      </c>
      <c r="N208" s="5" t="s">
        <v>321</v>
      </c>
      <c r="O208" s="9" t="s">
        <v>4</v>
      </c>
      <c r="P208" s="5" t="s">
        <v>17</v>
      </c>
      <c r="Q208" s="5" t="s">
        <v>1089</v>
      </c>
      <c r="R208" s="5" t="s">
        <v>555</v>
      </c>
      <c r="S208" s="5" t="s">
        <v>461</v>
      </c>
      <c r="V208" s="6" t="s">
        <v>25</v>
      </c>
      <c r="W208" s="6"/>
    </row>
    <row r="209" spans="1:24" s="37" customFormat="1">
      <c r="A209">
        <v>208</v>
      </c>
      <c r="B209" s="49" t="s">
        <v>580</v>
      </c>
      <c r="C209" s="46" t="str">
        <f t="shared" si="3"/>
        <v>'series r_ibl_h' = d41_h_P(+1) / ibl_h  'Series definition: Rate of Interest: Morgage lending: Hh: (Ratio of interest payments to interest bearing liabilites of households): HH</v>
      </c>
      <c r="D209" s="47" t="s">
        <v>4</v>
      </c>
      <c r="E209" s="47" t="s">
        <v>171</v>
      </c>
      <c r="F209" s="45"/>
      <c r="G209" s="45" t="s">
        <v>505</v>
      </c>
      <c r="H209" s="45"/>
      <c r="I209" s="45"/>
      <c r="J209" s="45" t="s">
        <v>25</v>
      </c>
      <c r="K209" s="45" t="s">
        <v>22</v>
      </c>
      <c r="L209" s="45"/>
      <c r="M209" s="45"/>
      <c r="N209" s="87" t="s">
        <v>322</v>
      </c>
      <c r="O209" s="48" t="s">
        <v>4</v>
      </c>
      <c r="P209" s="45" t="s">
        <v>17</v>
      </c>
      <c r="Q209" s="45" t="s">
        <v>1138</v>
      </c>
      <c r="R209" s="45" t="s">
        <v>471</v>
      </c>
      <c r="S209" s="45" t="s">
        <v>462</v>
      </c>
      <c r="T209" s="49" t="s">
        <v>1092</v>
      </c>
      <c r="U209" s="49"/>
      <c r="V209" s="47" t="s">
        <v>4</v>
      </c>
      <c r="W209" s="47" t="s">
        <v>171</v>
      </c>
      <c r="X209" s="45"/>
    </row>
    <row r="210" spans="1:24" s="37" customFormat="1">
      <c r="A210">
        <v>209</v>
      </c>
      <c r="B210" s="51" t="s">
        <v>580</v>
      </c>
      <c r="C210" s="52" t="str">
        <f t="shared" si="3"/>
        <v>'series r_ibl_fi_h = r_r_ibl_fi_h 'Series definition: Rate of Interest: Morgage lending: Fixed rate: HH</v>
      </c>
      <c r="D210" s="62" t="s">
        <v>4</v>
      </c>
      <c r="E210" s="62" t="s">
        <v>171</v>
      </c>
      <c r="F210" s="53"/>
      <c r="G210" s="53" t="s">
        <v>505</v>
      </c>
      <c r="H210" s="53"/>
      <c r="I210" s="53"/>
      <c r="J210" s="53" t="s">
        <v>25</v>
      </c>
      <c r="K210" s="53" t="s">
        <v>22</v>
      </c>
      <c r="L210" s="53"/>
      <c r="M210" s="53"/>
      <c r="N210" s="54" t="s">
        <v>648</v>
      </c>
      <c r="O210" s="55"/>
      <c r="P210" s="53" t="s">
        <v>17</v>
      </c>
      <c r="Q210" s="53" t="s">
        <v>1084</v>
      </c>
      <c r="R210" s="53" t="s">
        <v>652</v>
      </c>
      <c r="S210" s="53" t="s">
        <v>462</v>
      </c>
      <c r="T210" s="51" t="s">
        <v>1091</v>
      </c>
      <c r="U210" s="51"/>
      <c r="V210" s="62" t="s">
        <v>4</v>
      </c>
      <c r="W210" s="62" t="s">
        <v>171</v>
      </c>
      <c r="X210" s="53"/>
    </row>
    <row r="211" spans="1:24" s="37" customFormat="1">
      <c r="A211">
        <v>210</v>
      </c>
      <c r="B211" s="51" t="s">
        <v>580</v>
      </c>
      <c r="C211" s="52" t="str">
        <f t="shared" si="3"/>
        <v>'series r_ibl_fl_h' = @recode(alpha=1,0, r_ibl_fl_h/ibl_fl_h) 'Series definition: Rate of Interest: Morgage lending: Flexible rate: HH</v>
      </c>
      <c r="D211" s="62" t="s">
        <v>4</v>
      </c>
      <c r="E211" s="62" t="s">
        <v>171</v>
      </c>
      <c r="F211" s="53"/>
      <c r="G211" s="53" t="s">
        <v>505</v>
      </c>
      <c r="H211" s="53"/>
      <c r="I211" s="53"/>
      <c r="J211" s="53" t="s">
        <v>25</v>
      </c>
      <c r="K211" s="53" t="s">
        <v>22</v>
      </c>
      <c r="L211" s="53"/>
      <c r="M211" s="53"/>
      <c r="N211" s="64" t="s">
        <v>649</v>
      </c>
      <c r="O211" s="55" t="s">
        <v>4</v>
      </c>
      <c r="P211" s="53" t="s">
        <v>17</v>
      </c>
      <c r="Q211" s="56" t="s">
        <v>1135</v>
      </c>
      <c r="R211" s="53" t="s">
        <v>651</v>
      </c>
      <c r="S211" s="53" t="s">
        <v>462</v>
      </c>
      <c r="T211" s="51"/>
      <c r="U211" s="51"/>
      <c r="V211" s="62" t="s">
        <v>4</v>
      </c>
      <c r="W211" s="62" t="s">
        <v>171</v>
      </c>
      <c r="X211" s="53"/>
    </row>
    <row r="212" spans="1:24" s="37" customFormat="1">
      <c r="A212">
        <v>211</v>
      </c>
      <c r="B212" s="51" t="s">
        <v>580</v>
      </c>
      <c r="C212" s="52" t="str">
        <f t="shared" si="3"/>
        <v>'series r_ibl_fl_h = r_r_ibl_fl_h 'Series definition: Rate of Interest: Morgage lending: Flexible rate: HH</v>
      </c>
      <c r="D212" s="62" t="s">
        <v>4</v>
      </c>
      <c r="E212" s="62" t="s">
        <v>171</v>
      </c>
      <c r="F212" s="53"/>
      <c r="G212" s="53" t="s">
        <v>505</v>
      </c>
      <c r="H212" s="53"/>
      <c r="I212" s="53"/>
      <c r="J212" s="53" t="s">
        <v>25</v>
      </c>
      <c r="K212" s="53" t="s">
        <v>22</v>
      </c>
      <c r="L212" s="53"/>
      <c r="M212" s="53"/>
      <c r="N212" s="64" t="s">
        <v>649</v>
      </c>
      <c r="O212" s="55"/>
      <c r="P212" s="53" t="s">
        <v>17</v>
      </c>
      <c r="Q212" s="56" t="s">
        <v>1085</v>
      </c>
      <c r="R212" s="53" t="s">
        <v>651</v>
      </c>
      <c r="S212" s="53" t="s">
        <v>462</v>
      </c>
      <c r="T212" s="51"/>
      <c r="U212" s="51"/>
      <c r="V212" s="62" t="s">
        <v>4</v>
      </c>
      <c r="W212" s="62" t="s">
        <v>171</v>
      </c>
      <c r="X212" s="53"/>
    </row>
    <row r="213" spans="1:24" s="35" customFormat="1">
      <c r="A213">
        <v>212</v>
      </c>
      <c r="B213" s="57" t="s">
        <v>580</v>
      </c>
      <c r="C213" s="58" t="str">
        <f t="shared" si="3"/>
        <v>series r_ibl_fi_h = r_ibl_h 'Series definition: Rate of Interest: Morgage lending: Fixed rate: HH</v>
      </c>
      <c r="D213" s="61"/>
      <c r="E213" s="61"/>
      <c r="F213" s="59"/>
      <c r="G213" s="59" t="s">
        <v>505</v>
      </c>
      <c r="H213" s="59"/>
      <c r="I213" s="59"/>
      <c r="J213" s="59" t="s">
        <v>25</v>
      </c>
      <c r="K213" s="59" t="s">
        <v>22</v>
      </c>
      <c r="L213" s="59"/>
      <c r="M213" s="59"/>
      <c r="N213" s="54" t="s">
        <v>648</v>
      </c>
      <c r="O213" s="60"/>
      <c r="P213" s="59" t="s">
        <v>17</v>
      </c>
      <c r="Q213" s="69" t="s">
        <v>322</v>
      </c>
      <c r="R213" s="59" t="s">
        <v>652</v>
      </c>
      <c r="S213" s="59" t="s">
        <v>462</v>
      </c>
      <c r="T213" s="57" t="s">
        <v>1091</v>
      </c>
      <c r="U213" s="57"/>
      <c r="V213" s="61"/>
      <c r="W213" s="61"/>
      <c r="X213" s="59"/>
    </row>
    <row r="214" spans="1:24" s="35" customFormat="1">
      <c r="A214">
        <v>213</v>
      </c>
      <c r="B214" s="57" t="s">
        <v>580</v>
      </c>
      <c r="C214" s="58" t="str">
        <f t="shared" si="3"/>
        <v>series r_ibl_fl_h = r_ibl_h 'Series definition: Rate of Interest: Morgage lending: Flexible rate: HH</v>
      </c>
      <c r="D214" s="61"/>
      <c r="E214" s="61"/>
      <c r="F214" s="59"/>
      <c r="G214" s="59" t="s">
        <v>505</v>
      </c>
      <c r="H214" s="59"/>
      <c r="I214" s="59"/>
      <c r="J214" s="59" t="s">
        <v>25</v>
      </c>
      <c r="K214" s="59" t="s">
        <v>22</v>
      </c>
      <c r="L214" s="59"/>
      <c r="M214" s="59"/>
      <c r="N214" s="130" t="s">
        <v>649</v>
      </c>
      <c r="O214" s="60"/>
      <c r="P214" s="59" t="s">
        <v>17</v>
      </c>
      <c r="Q214" s="69" t="s">
        <v>322</v>
      </c>
      <c r="R214" s="59" t="s">
        <v>651</v>
      </c>
      <c r="S214" s="59" t="s">
        <v>462</v>
      </c>
      <c r="T214" s="57"/>
      <c r="U214" s="57"/>
      <c r="V214" s="61"/>
      <c r="W214" s="61"/>
      <c r="X214" s="59"/>
    </row>
    <row r="215" spans="1:24" s="35" customFormat="1">
      <c r="A215">
        <v>214</v>
      </c>
      <c r="B215" s="57" t="s">
        <v>580</v>
      </c>
      <c r="C215" s="58" t="str">
        <f t="shared" si="3"/>
        <v>series r_ibl_h_sens = alpha * r_r_ibl_fi_h + (1 - alpha) * r_r_ibl_fl_h 'Series definition: Interest paid: Morgage lending: Flexible rate: HH</v>
      </c>
      <c r="D215" s="61"/>
      <c r="E215" s="61"/>
      <c r="F215" s="59"/>
      <c r="G215" s="59" t="s">
        <v>505</v>
      </c>
      <c r="H215" s="59"/>
      <c r="I215" s="59"/>
      <c r="J215" s="59" t="s">
        <v>25</v>
      </c>
      <c r="K215" s="59" t="s">
        <v>22</v>
      </c>
      <c r="L215" s="59"/>
      <c r="M215" s="59"/>
      <c r="N215" s="59" t="s">
        <v>1093</v>
      </c>
      <c r="O215" s="60"/>
      <c r="P215" s="59" t="s">
        <v>17</v>
      </c>
      <c r="Q215" s="59" t="s">
        <v>1191</v>
      </c>
      <c r="R215" s="59" t="s">
        <v>1087</v>
      </c>
      <c r="S215" s="59" t="s">
        <v>462</v>
      </c>
      <c r="T215" s="57"/>
      <c r="U215" s="57"/>
      <c r="V215" s="61"/>
      <c r="W215" s="61"/>
      <c r="X215" s="59"/>
    </row>
    <row r="216" spans="1:24" s="36" customFormat="1">
      <c r="A216">
        <v>215</v>
      </c>
      <c r="B216"/>
      <c r="C216" s="1" t="str">
        <f t="shared" si="3"/>
        <v>series r_iba_h' = d41_h_R(+1) / iba_h  'Series definition: Rate of interest: Interest bearing assets (Ratio of interest payments received to interest bearing assets): HH</v>
      </c>
      <c r="D216" s="6" t="s">
        <v>25</v>
      </c>
      <c r="E216" s="6"/>
      <c r="F216" s="5"/>
      <c r="G216" s="5" t="s">
        <v>505</v>
      </c>
      <c r="H216" s="5"/>
      <c r="I216" s="5"/>
      <c r="J216" s="5" t="s">
        <v>25</v>
      </c>
      <c r="K216" s="5" t="s">
        <v>22</v>
      </c>
      <c r="L216" s="5"/>
      <c r="M216" s="5"/>
      <c r="N216" s="5" t="s">
        <v>323</v>
      </c>
      <c r="O216" s="9" t="s">
        <v>4</v>
      </c>
      <c r="P216" s="5" t="s">
        <v>17</v>
      </c>
      <c r="Q216" s="5" t="s">
        <v>1090</v>
      </c>
      <c r="R216" s="5" t="s">
        <v>557</v>
      </c>
      <c r="S216" s="5" t="s">
        <v>462</v>
      </c>
      <c r="T216" t="s">
        <v>558</v>
      </c>
      <c r="U216" s="20"/>
      <c r="V216" s="6" t="s">
        <v>25</v>
      </c>
      <c r="W216" s="6"/>
      <c r="X216" s="5"/>
    </row>
    <row r="217" spans="1:24" s="36" customFormat="1">
      <c r="A217">
        <v>216</v>
      </c>
      <c r="B217"/>
      <c r="C217" s="1" t="str">
        <f t="shared" si="3"/>
        <v/>
      </c>
      <c r="D217" s="6" t="s">
        <v>25</v>
      </c>
      <c r="E217" s="6"/>
      <c r="F217" s="5"/>
      <c r="G217" s="5"/>
      <c r="H217" s="5"/>
      <c r="I217" s="5"/>
      <c r="J217" s="5" t="s">
        <v>25</v>
      </c>
      <c r="K217" s="5"/>
      <c r="L217" s="5"/>
      <c r="M217" s="5"/>
      <c r="N217" s="5" t="s">
        <v>25</v>
      </c>
      <c r="O217" s="5"/>
      <c r="P217" s="5"/>
      <c r="Q217" s="5"/>
      <c r="R217" s="5" t="s">
        <v>25</v>
      </c>
      <c r="S217" s="5"/>
      <c r="T217"/>
      <c r="U217" s="20"/>
      <c r="V217" s="6" t="s">
        <v>25</v>
      </c>
      <c r="W217" s="6"/>
      <c r="X217" s="5"/>
    </row>
    <row r="218" spans="1:24">
      <c r="A218">
        <v>217</v>
      </c>
      <c r="C218" s="3" t="str">
        <f t="shared" si="3"/>
        <v>'##############################</v>
      </c>
      <c r="D218" s="10" t="s">
        <v>4</v>
      </c>
      <c r="E218" s="10" t="s">
        <v>170</v>
      </c>
      <c r="F218" s="8"/>
      <c r="G218" s="8"/>
      <c r="H218" s="8"/>
      <c r="I218" s="8"/>
      <c r="J218" s="8" t="s">
        <v>176</v>
      </c>
      <c r="K218" s="8"/>
      <c r="L218" s="8"/>
      <c r="M218" s="8"/>
      <c r="N218" s="8" t="s">
        <v>25</v>
      </c>
      <c r="O218" s="8"/>
      <c r="P218" s="8"/>
      <c r="Q218" s="8"/>
      <c r="R218" s="8" t="s">
        <v>25</v>
      </c>
      <c r="S218" s="8"/>
      <c r="T218" s="109"/>
      <c r="U218" s="109"/>
      <c r="V218" s="10" t="s">
        <v>4</v>
      </c>
      <c r="W218" s="10" t="s">
        <v>170</v>
      </c>
      <c r="X218" s="8"/>
    </row>
    <row r="219" spans="1:24">
      <c r="A219">
        <v>218</v>
      </c>
      <c r="C219" s="3" t="str">
        <f t="shared" si="3"/>
        <v>'Create series: interest-rates</v>
      </c>
      <c r="D219" s="10" t="s">
        <v>4</v>
      </c>
      <c r="E219" s="10" t="s">
        <v>170</v>
      </c>
      <c r="F219" s="8"/>
      <c r="G219" s="8"/>
      <c r="H219" s="8"/>
      <c r="I219" s="8"/>
      <c r="J219" s="8" t="s">
        <v>177</v>
      </c>
      <c r="K219" s="8"/>
      <c r="L219" s="8"/>
      <c r="M219" s="8"/>
      <c r="N219" s="8" t="s">
        <v>25</v>
      </c>
      <c r="O219" s="8"/>
      <c r="P219" s="8"/>
      <c r="Q219" s="8"/>
      <c r="R219" s="8" t="s">
        <v>25</v>
      </c>
      <c r="S219" s="8"/>
      <c r="T219" s="109"/>
      <c r="U219" s="109"/>
      <c r="V219" s="10" t="s">
        <v>4</v>
      </c>
      <c r="W219" s="10" t="s">
        <v>170</v>
      </c>
      <c r="X219" s="8"/>
    </row>
    <row r="220" spans="1:24" s="35" customFormat="1">
      <c r="A220">
        <v>219</v>
      </c>
      <c r="B220" s="57" t="s">
        <v>580</v>
      </c>
      <c r="C220" s="58" t="str">
        <f t="shared" si="3"/>
        <v>series pip_ibl_fi_h = ibl_fi_h * r_ibl_fi_h 'Series definition: Interest paid: Morgage lending: Fixed rate: HH</v>
      </c>
      <c r="D220" s="61"/>
      <c r="E220" s="61"/>
      <c r="F220" s="59"/>
      <c r="G220" s="59" t="s">
        <v>505</v>
      </c>
      <c r="H220" s="59"/>
      <c r="I220" s="59"/>
      <c r="J220" s="59" t="s">
        <v>25</v>
      </c>
      <c r="K220" s="59" t="s">
        <v>22</v>
      </c>
      <c r="L220" s="59"/>
      <c r="M220" s="59"/>
      <c r="N220" s="65" t="s">
        <v>1095</v>
      </c>
      <c r="O220" s="60"/>
      <c r="P220" s="59" t="s">
        <v>17</v>
      </c>
      <c r="Q220" s="59" t="s">
        <v>1134</v>
      </c>
      <c r="R220" s="59" t="s">
        <v>1086</v>
      </c>
      <c r="S220" s="59" t="s">
        <v>462</v>
      </c>
      <c r="T220" s="57"/>
      <c r="U220" s="57"/>
      <c r="V220" s="61"/>
      <c r="W220" s="61"/>
      <c r="X220" s="59"/>
    </row>
    <row r="221" spans="1:24" s="35" customFormat="1">
      <c r="A221">
        <v>220</v>
      </c>
      <c r="B221" s="57" t="s">
        <v>580</v>
      </c>
      <c r="C221" s="58" t="str">
        <f t="shared" si="3"/>
        <v>series pip_ibl_fl_h = ibl_fl_h * r_ibl_fl_h 'Series definition: Interest paid: Morgage lending: Flexible rate: HH</v>
      </c>
      <c r="D221" s="61"/>
      <c r="E221" s="61"/>
      <c r="F221" s="59"/>
      <c r="G221" s="59" t="s">
        <v>505</v>
      </c>
      <c r="H221" s="59"/>
      <c r="I221" s="59"/>
      <c r="J221" s="59" t="s">
        <v>25</v>
      </c>
      <c r="K221" s="59" t="s">
        <v>22</v>
      </c>
      <c r="L221" s="59"/>
      <c r="M221" s="59"/>
      <c r="N221" s="131" t="s">
        <v>1096</v>
      </c>
      <c r="O221" s="60"/>
      <c r="P221" s="59" t="s">
        <v>17</v>
      </c>
      <c r="Q221" s="59" t="s">
        <v>1136</v>
      </c>
      <c r="R221" s="59" t="s">
        <v>1087</v>
      </c>
      <c r="S221" s="59" t="s">
        <v>462</v>
      </c>
      <c r="T221" s="57"/>
      <c r="U221" s="57"/>
      <c r="V221" s="61"/>
      <c r="W221" s="61"/>
      <c r="X221" s="59"/>
    </row>
    <row r="222" spans="1:24" s="35" customFormat="1">
      <c r="A222">
        <v>221</v>
      </c>
      <c r="B222" s="57" t="s">
        <v>580</v>
      </c>
      <c r="C222" s="58" t="str">
        <f t="shared" si="3"/>
        <v>series pip_iba_fi_h_f = pip_ibl_fi_h 'Series definition: Interest Received: Morgage lending: Fixed rate: FC</v>
      </c>
      <c r="D222" s="61"/>
      <c r="E222" s="61"/>
      <c r="F222" s="59"/>
      <c r="G222" s="59" t="s">
        <v>505</v>
      </c>
      <c r="H222" s="59"/>
      <c r="I222" s="59"/>
      <c r="J222" s="59" t="s">
        <v>25</v>
      </c>
      <c r="K222" s="59" t="s">
        <v>22</v>
      </c>
      <c r="L222" s="59"/>
      <c r="M222" s="59"/>
      <c r="N222" s="65" t="s">
        <v>1207</v>
      </c>
      <c r="O222" s="60"/>
      <c r="P222" s="59" t="s">
        <v>17</v>
      </c>
      <c r="Q222" s="65" t="s">
        <v>1095</v>
      </c>
      <c r="R222" s="59" t="s">
        <v>1209</v>
      </c>
      <c r="S222" s="59" t="s">
        <v>461</v>
      </c>
      <c r="T222" s="57"/>
      <c r="U222" s="57"/>
      <c r="V222" s="61"/>
      <c r="W222" s="61"/>
      <c r="X222" s="59"/>
    </row>
    <row r="223" spans="1:24" s="35" customFormat="1">
      <c r="A223">
        <v>222</v>
      </c>
      <c r="B223" s="57" t="s">
        <v>580</v>
      </c>
      <c r="C223" s="58" t="str">
        <f t="shared" si="3"/>
        <v>series pip_iba_fl_h_f = pip_ibl_fl_h 'Series definition: Interest Received: Morgage lending: Flexible rate: FC</v>
      </c>
      <c r="D223" s="61"/>
      <c r="E223" s="61"/>
      <c r="F223" s="59"/>
      <c r="G223" s="59" t="s">
        <v>505</v>
      </c>
      <c r="H223" s="59"/>
      <c r="I223" s="59"/>
      <c r="J223" s="59" t="s">
        <v>25</v>
      </c>
      <c r="K223" s="59" t="s">
        <v>22</v>
      </c>
      <c r="L223" s="59"/>
      <c r="M223" s="59"/>
      <c r="N223" s="131" t="s">
        <v>1208</v>
      </c>
      <c r="O223" s="60"/>
      <c r="P223" s="59" t="s">
        <v>17</v>
      </c>
      <c r="Q223" s="67" t="s">
        <v>1096</v>
      </c>
      <c r="R223" s="59" t="s">
        <v>1210</v>
      </c>
      <c r="S223" s="59" t="s">
        <v>461</v>
      </c>
      <c r="T223" s="57"/>
      <c r="U223" s="57"/>
      <c r="V223" s="61"/>
      <c r="W223" s="61"/>
      <c r="X223" s="59"/>
    </row>
    <row r="224" spans="1:24" s="36" customFormat="1">
      <c r="A224">
        <v>223</v>
      </c>
      <c r="B224"/>
      <c r="C224" s="1" t="str">
        <f t="shared" si="3"/>
        <v/>
      </c>
      <c r="D224" s="6" t="s">
        <v>25</v>
      </c>
      <c r="E224" s="6"/>
      <c r="F224" s="5"/>
      <c r="G224" s="5"/>
      <c r="H224" s="5"/>
      <c r="I224" s="5"/>
      <c r="J224" s="5" t="s">
        <v>25</v>
      </c>
      <c r="K224" s="5"/>
      <c r="L224" s="5"/>
      <c r="M224" s="5"/>
      <c r="N224" s="5" t="s">
        <v>25</v>
      </c>
      <c r="O224" s="5"/>
      <c r="P224" s="5"/>
      <c r="Q224" s="5"/>
      <c r="R224" s="5" t="s">
        <v>25</v>
      </c>
      <c r="S224" s="5"/>
      <c r="T224"/>
      <c r="U224" s="20"/>
      <c r="V224" s="6" t="s">
        <v>25</v>
      </c>
      <c r="W224" s="6"/>
      <c r="X224" s="5"/>
    </row>
    <row r="225" spans="1:24" s="36" customFormat="1">
      <c r="A225">
        <v>224</v>
      </c>
      <c r="B225"/>
      <c r="C225" s="3" t="str">
        <f t="shared" si="3"/>
        <v>'Error-term interest</v>
      </c>
      <c r="D225" s="10" t="s">
        <v>4</v>
      </c>
      <c r="E225" s="10" t="s">
        <v>170</v>
      </c>
      <c r="F225" s="8"/>
      <c r="G225" s="8"/>
      <c r="H225" s="8"/>
      <c r="I225" s="8"/>
      <c r="J225" s="8" t="s">
        <v>173</v>
      </c>
      <c r="K225" s="8"/>
      <c r="L225" s="8"/>
      <c r="M225" s="8"/>
      <c r="N225" s="8" t="s">
        <v>25</v>
      </c>
      <c r="O225" s="8"/>
      <c r="P225" s="8"/>
      <c r="Q225" s="8"/>
      <c r="R225" s="8" t="s">
        <v>25</v>
      </c>
      <c r="S225" s="8"/>
      <c r="T225" s="109"/>
      <c r="U225" s="109"/>
      <c r="V225" s="10" t="s">
        <v>4</v>
      </c>
      <c r="W225" s="10" t="s">
        <v>170</v>
      </c>
      <c r="X225" s="8"/>
    </row>
    <row r="226" spans="1:24" s="36" customFormat="1">
      <c r="A226">
        <v>225</v>
      </c>
      <c r="B226"/>
      <c r="C226" s="1" t="str">
        <f t="shared" si="3"/>
        <v>series r_g_error2 = 0 'Series definition: Property income error (d42_g_R - r_eqdk*eqa_g(-1)): GOVT</v>
      </c>
      <c r="D226" s="6" t="s">
        <v>25</v>
      </c>
      <c r="E226" s="6"/>
      <c r="F226" s="5"/>
      <c r="G226" s="5" t="s">
        <v>505</v>
      </c>
      <c r="H226" s="5"/>
      <c r="I226" s="5"/>
      <c r="J226" s="5"/>
      <c r="K226" s="5" t="s">
        <v>22</v>
      </c>
      <c r="L226" s="5"/>
      <c r="M226" s="5"/>
      <c r="N226" s="5" t="s">
        <v>333</v>
      </c>
      <c r="O226" s="5"/>
      <c r="P226" s="5" t="s">
        <v>17</v>
      </c>
      <c r="Q226" s="5" t="s">
        <v>86</v>
      </c>
      <c r="R226" s="5" t="s">
        <v>552</v>
      </c>
      <c r="S226" s="5" t="s">
        <v>463</v>
      </c>
      <c r="T226"/>
      <c r="U226" s="20"/>
      <c r="V226" s="6" t="s">
        <v>25</v>
      </c>
      <c r="W226" s="6"/>
      <c r="X226" s="5"/>
    </row>
    <row r="227" spans="1:24" s="36" customFormat="1">
      <c r="A227">
        <v>226</v>
      </c>
      <c r="B227"/>
      <c r="C227" s="1" t="str">
        <f t="shared" si="3"/>
        <v/>
      </c>
      <c r="D227" s="6"/>
      <c r="E227" s="6"/>
      <c r="F227" s="5"/>
      <c r="G227" s="5"/>
      <c r="H227" s="5"/>
      <c r="I227" s="5"/>
      <c r="J227" s="5"/>
      <c r="K227" s="5"/>
      <c r="L227" s="5"/>
      <c r="M227" s="5"/>
      <c r="N227" s="5" t="s">
        <v>25</v>
      </c>
      <c r="O227" s="5"/>
      <c r="P227" s="5"/>
      <c r="Q227" s="5"/>
      <c r="R227" s="5"/>
      <c r="S227" s="5"/>
      <c r="T227"/>
      <c r="U227" s="20"/>
      <c r="V227" s="6"/>
      <c r="W227" s="6"/>
      <c r="X227" s="5"/>
    </row>
    <row r="228" spans="1:24" s="36" customFormat="1">
      <c r="A228">
        <v>227</v>
      </c>
      <c r="B228" s="20"/>
      <c r="C228" s="11" t="str">
        <f t="shared" si="3"/>
        <v>'series r_h_error1 = d41_h_R - r_iba_h(-1) * iba_h(-1) + (d41_h_P - r_ibl_h(-1) * ibl_h(-1))  'Series definition: Property income error: HH</v>
      </c>
      <c r="D228" s="12" t="s">
        <v>4</v>
      </c>
      <c r="E228" s="12" t="s">
        <v>171</v>
      </c>
      <c r="F228" s="14"/>
      <c r="G228" s="14" t="s">
        <v>505</v>
      </c>
      <c r="H228" s="14"/>
      <c r="I228" s="14"/>
      <c r="J228" s="14"/>
      <c r="K228" s="14" t="s">
        <v>22</v>
      </c>
      <c r="L228" s="14"/>
      <c r="M228" s="14"/>
      <c r="N228" s="14" t="s">
        <v>324</v>
      </c>
      <c r="O228" s="14"/>
      <c r="P228" s="14" t="s">
        <v>17</v>
      </c>
      <c r="Q228" s="14" t="s">
        <v>634</v>
      </c>
      <c r="R228" s="14" t="s">
        <v>553</v>
      </c>
      <c r="S228" s="14" t="s">
        <v>462</v>
      </c>
      <c r="T228" s="20"/>
      <c r="U228" s="20"/>
      <c r="V228" s="12" t="s">
        <v>4</v>
      </c>
      <c r="W228" s="12" t="s">
        <v>171</v>
      </c>
      <c r="X228" s="14"/>
    </row>
    <row r="229" spans="1:24" s="36" customFormat="1">
      <c r="A229">
        <v>228</v>
      </c>
      <c r="B229" s="20"/>
      <c r="C229" s="11" t="str">
        <f t="shared" si="3"/>
        <v>'series r_nf_net_error1 = d41_nf_R - d41_nf_P - d42_g_R - r_n(-1) * nib_nf(-1) 'Series definition: Property income error: NFC: Net</v>
      </c>
      <c r="D229" s="12" t="s">
        <v>4</v>
      </c>
      <c r="E229" s="12" t="s">
        <v>171</v>
      </c>
      <c r="F229" s="14" t="s">
        <v>554</v>
      </c>
      <c r="G229" s="14" t="s">
        <v>505</v>
      </c>
      <c r="H229" s="14"/>
      <c r="I229" s="14"/>
      <c r="J229" s="14"/>
      <c r="K229" s="14" t="s">
        <v>22</v>
      </c>
      <c r="L229" s="14"/>
      <c r="M229" s="14"/>
      <c r="N229" s="14" t="s">
        <v>325</v>
      </c>
      <c r="O229" s="14"/>
      <c r="P229" s="14" t="s">
        <v>17</v>
      </c>
      <c r="Q229" s="14" t="s">
        <v>83</v>
      </c>
      <c r="R229" s="14" t="s">
        <v>553</v>
      </c>
      <c r="S229" s="14" t="s">
        <v>460</v>
      </c>
      <c r="T229" s="20"/>
      <c r="U229" s="20"/>
      <c r="V229" s="12" t="s">
        <v>4</v>
      </c>
      <c r="W229" s="12" t="s">
        <v>171</v>
      </c>
      <c r="X229" s="14"/>
    </row>
    <row r="230" spans="1:24" s="36" customFormat="1">
      <c r="A230">
        <v>229</v>
      </c>
      <c r="B230" s="20"/>
      <c r="C230" s="11" t="str">
        <f t="shared" si="3"/>
        <v>'series r_g_net_error1 = d41_g_R - d41_g_P + d42_g_R - r_n(-1) * nib_g(-1) 'Series definition: Property income error: GOVT</v>
      </c>
      <c r="D230" s="12" t="s">
        <v>4</v>
      </c>
      <c r="E230" s="12" t="s">
        <v>171</v>
      </c>
      <c r="F230" s="14"/>
      <c r="G230" s="14" t="s">
        <v>505</v>
      </c>
      <c r="H230" s="14"/>
      <c r="I230" s="14"/>
      <c r="J230" s="14"/>
      <c r="K230" s="14" t="s">
        <v>22</v>
      </c>
      <c r="L230" s="14"/>
      <c r="M230" s="14"/>
      <c r="N230" s="14" t="s">
        <v>326</v>
      </c>
      <c r="O230" s="14"/>
      <c r="P230" s="14" t="s">
        <v>17</v>
      </c>
      <c r="Q230" s="14" t="s">
        <v>84</v>
      </c>
      <c r="R230" s="14" t="s">
        <v>553</v>
      </c>
      <c r="S230" s="14" t="s">
        <v>463</v>
      </c>
      <c r="T230" s="20"/>
      <c r="U230" s="20"/>
      <c r="V230" s="12" t="s">
        <v>4</v>
      </c>
      <c r="W230" s="12" t="s">
        <v>171</v>
      </c>
      <c r="X230" s="14"/>
    </row>
    <row r="231" spans="1:24" s="36" customFormat="1">
      <c r="A231">
        <v>230</v>
      </c>
      <c r="B231" s="20"/>
      <c r="C231" s="11" t="str">
        <f t="shared" si="3"/>
        <v>'series r_row_net_error1 = (d41_row_R - d41_row_P) - (r_n(-1) * nib_row(-1)) 'Series definition: Property income error: ROW: Net</v>
      </c>
      <c r="D231" s="12" t="s">
        <v>4</v>
      </c>
      <c r="E231" s="12" t="s">
        <v>171</v>
      </c>
      <c r="F231" s="14" t="s">
        <v>554</v>
      </c>
      <c r="G231" s="14" t="s">
        <v>505</v>
      </c>
      <c r="H231" s="14"/>
      <c r="I231" s="14"/>
      <c r="J231" s="14"/>
      <c r="K231" s="14" t="s">
        <v>22</v>
      </c>
      <c r="L231" s="14"/>
      <c r="M231" s="14"/>
      <c r="N231" s="14" t="s">
        <v>327</v>
      </c>
      <c r="O231" s="14"/>
      <c r="P231" s="14" t="s">
        <v>17</v>
      </c>
      <c r="Q231" s="14" t="s">
        <v>85</v>
      </c>
      <c r="R231" s="14" t="s">
        <v>553</v>
      </c>
      <c r="S231" s="14" t="s">
        <v>464</v>
      </c>
      <c r="T231" s="20"/>
      <c r="U231" s="20"/>
      <c r="V231" s="12" t="s">
        <v>4</v>
      </c>
      <c r="W231" s="12" t="s">
        <v>171</v>
      </c>
      <c r="X231" s="14"/>
    </row>
    <row r="232" spans="1:24" s="36" customFormat="1">
      <c r="A232">
        <v>231</v>
      </c>
      <c r="B232" s="20"/>
      <c r="C232" s="11" t="str">
        <f t="shared" si="3"/>
        <v>'series r_f_net_error1 = (d41_f_R - d41_f_P) - (r_n(-1) * nib_f(-1) + r_ibl_h(-1) * iba_f_h(-1) - r_iba_h(-1) * ibl_f_h(-1) ) 'Series definition: Property income error: FC: Net</v>
      </c>
      <c r="D232" s="12" t="s">
        <v>4</v>
      </c>
      <c r="E232" s="12" t="s">
        <v>171</v>
      </c>
      <c r="F232" s="14" t="s">
        <v>554</v>
      </c>
      <c r="G232" s="14" t="s">
        <v>505</v>
      </c>
      <c r="H232" s="14"/>
      <c r="I232" s="14"/>
      <c r="J232" s="14"/>
      <c r="K232" s="14" t="s">
        <v>22</v>
      </c>
      <c r="L232" s="14"/>
      <c r="M232" s="14"/>
      <c r="N232" s="14" t="s">
        <v>328</v>
      </c>
      <c r="O232" s="14"/>
      <c r="P232" s="14" t="s">
        <v>17</v>
      </c>
      <c r="Q232" s="14" t="s">
        <v>626</v>
      </c>
      <c r="R232" s="14" t="s">
        <v>553</v>
      </c>
      <c r="S232" s="14" t="s">
        <v>461</v>
      </c>
      <c r="T232" s="20"/>
      <c r="U232" s="20"/>
      <c r="V232" s="12" t="s">
        <v>4</v>
      </c>
      <c r="W232" s="12" t="s">
        <v>171</v>
      </c>
      <c r="X232" s="14"/>
    </row>
    <row r="233" spans="1:24" s="36" customFormat="1">
      <c r="A233">
        <v>232</v>
      </c>
      <c r="B233" s="20"/>
      <c r="C233" s="11" t="str">
        <f t="shared" si="3"/>
        <v>'series r_h_error2 = d42_h_R - r_eq_dk * eqa_h(-1)  'Series definition: Property income error: HH</v>
      </c>
      <c r="D233" s="12" t="s">
        <v>4</v>
      </c>
      <c r="E233" s="12" t="s">
        <v>171</v>
      </c>
      <c r="F233" s="14"/>
      <c r="G233" s="14" t="s">
        <v>505</v>
      </c>
      <c r="H233" s="14"/>
      <c r="I233" s="14"/>
      <c r="J233" s="14"/>
      <c r="K233" s="14" t="s">
        <v>22</v>
      </c>
      <c r="L233" s="14"/>
      <c r="M233" s="14"/>
      <c r="N233" s="14" t="s">
        <v>329</v>
      </c>
      <c r="O233" s="14"/>
      <c r="P233" s="14" t="s">
        <v>17</v>
      </c>
      <c r="Q233" s="14" t="s">
        <v>2054</v>
      </c>
      <c r="R233" s="14" t="s">
        <v>553</v>
      </c>
      <c r="S233" s="14" t="s">
        <v>462</v>
      </c>
      <c r="T233" s="20"/>
      <c r="U233" s="20"/>
      <c r="V233" s="12" t="s">
        <v>4</v>
      </c>
      <c r="W233" s="12" t="s">
        <v>171</v>
      </c>
      <c r="X233" s="14"/>
    </row>
    <row r="234" spans="1:24">
      <c r="A234">
        <v>233</v>
      </c>
      <c r="B234" s="20"/>
      <c r="C234" s="11" t="str">
        <f t="shared" si="3"/>
        <v>'series r_nf_net_error2 = d42_nf_R - d42_nf_P - r_eq_dk * neq_nf(-1) + d42_g_R  'Series definition: Property income error: NFC: Net</v>
      </c>
      <c r="D234" s="12" t="s">
        <v>4</v>
      </c>
      <c r="E234" s="12" t="s">
        <v>171</v>
      </c>
      <c r="F234" s="14" t="s">
        <v>554</v>
      </c>
      <c r="G234" s="14" t="s">
        <v>505</v>
      </c>
      <c r="H234" s="14"/>
      <c r="I234" s="14"/>
      <c r="J234" s="14"/>
      <c r="K234" s="14" t="s">
        <v>22</v>
      </c>
      <c r="L234" s="14"/>
      <c r="M234" s="14"/>
      <c r="N234" s="14" t="s">
        <v>330</v>
      </c>
      <c r="O234" s="14"/>
      <c r="P234" s="14" t="s">
        <v>17</v>
      </c>
      <c r="Q234" s="14" t="s">
        <v>2055</v>
      </c>
      <c r="R234" s="14" t="s">
        <v>553</v>
      </c>
      <c r="S234" s="14" t="s">
        <v>460</v>
      </c>
      <c r="T234" s="20"/>
      <c r="V234" s="12" t="s">
        <v>4</v>
      </c>
      <c r="W234" s="12" t="s">
        <v>171</v>
      </c>
      <c r="X234" s="14"/>
    </row>
    <row r="235" spans="1:24">
      <c r="A235">
        <v>234</v>
      </c>
      <c r="B235" s="20"/>
      <c r="C235" s="11" t="str">
        <f t="shared" si="3"/>
        <v>'series r_f_net_error2 = (d42_f_R - d42_f_P) - r_eq_dk * neq_f(-1)  'Series definition: Property income error: FC: Net</v>
      </c>
      <c r="D235" s="12" t="s">
        <v>4</v>
      </c>
      <c r="E235" s="12" t="s">
        <v>171</v>
      </c>
      <c r="F235" s="14" t="s">
        <v>554</v>
      </c>
      <c r="G235" s="14" t="s">
        <v>505</v>
      </c>
      <c r="H235" s="14"/>
      <c r="I235" s="14"/>
      <c r="J235" s="14"/>
      <c r="K235" s="14" t="s">
        <v>22</v>
      </c>
      <c r="L235" s="14"/>
      <c r="M235" s="14"/>
      <c r="N235" s="14" t="s">
        <v>331</v>
      </c>
      <c r="O235" s="14"/>
      <c r="P235" s="14" t="s">
        <v>17</v>
      </c>
      <c r="Q235" s="14" t="s">
        <v>2056</v>
      </c>
      <c r="R235" s="14" t="s">
        <v>553</v>
      </c>
      <c r="S235" s="14" t="s">
        <v>461</v>
      </c>
      <c r="T235" s="20"/>
      <c r="V235" s="12" t="s">
        <v>4</v>
      </c>
      <c r="W235" s="12" t="s">
        <v>171</v>
      </c>
      <c r="X235" s="14"/>
    </row>
    <row r="236" spans="1:24">
      <c r="A236">
        <v>235</v>
      </c>
      <c r="B236" s="20"/>
      <c r="C236" s="11" t="str">
        <f t="shared" si="3"/>
        <v>'series r_row_net_error2 = (d42_row_R - d42_row_P) - r_eq_dk * neq_row(-1)  'Series definition: Property income error: ROW: Net</v>
      </c>
      <c r="D236" s="12" t="s">
        <v>4</v>
      </c>
      <c r="E236" s="12" t="s">
        <v>171</v>
      </c>
      <c r="F236" s="14" t="s">
        <v>554</v>
      </c>
      <c r="G236" s="14" t="s">
        <v>505</v>
      </c>
      <c r="H236" s="14"/>
      <c r="I236" s="14"/>
      <c r="J236" s="14"/>
      <c r="K236" s="14" t="s">
        <v>22</v>
      </c>
      <c r="L236" s="14"/>
      <c r="M236" s="14"/>
      <c r="N236" s="14" t="s">
        <v>332</v>
      </c>
      <c r="O236" s="14"/>
      <c r="P236" s="14" t="s">
        <v>17</v>
      </c>
      <c r="Q236" s="14" t="s">
        <v>2057</v>
      </c>
      <c r="R236" s="14" t="s">
        <v>553</v>
      </c>
      <c r="S236" s="14" t="s">
        <v>464</v>
      </c>
      <c r="T236" s="20"/>
      <c r="V236" s="12" t="s">
        <v>4</v>
      </c>
      <c r="W236" s="12" t="s">
        <v>171</v>
      </c>
      <c r="X236" s="14"/>
    </row>
    <row r="237" spans="1:24">
      <c r="A237">
        <v>236</v>
      </c>
      <c r="B237" s="20"/>
      <c r="C237" s="11" t="str">
        <f t="shared" si="3"/>
        <v>'series r_h_error3 = d44_h_R - r_pen * pena_h(-1)  'Series definition: Property income error: HH</v>
      </c>
      <c r="D237" s="12" t="s">
        <v>4</v>
      </c>
      <c r="E237" s="12" t="s">
        <v>171</v>
      </c>
      <c r="F237" s="14"/>
      <c r="G237" s="14" t="s">
        <v>505</v>
      </c>
      <c r="H237" s="14"/>
      <c r="I237" s="14"/>
      <c r="J237" s="14"/>
      <c r="K237" s="14" t="s">
        <v>22</v>
      </c>
      <c r="L237" s="14"/>
      <c r="M237" s="14"/>
      <c r="N237" s="14" t="s">
        <v>334</v>
      </c>
      <c r="O237" s="14"/>
      <c r="P237" s="14" t="s">
        <v>17</v>
      </c>
      <c r="Q237" s="14" t="s">
        <v>636</v>
      </c>
      <c r="R237" s="14" t="s">
        <v>553</v>
      </c>
      <c r="S237" s="14" t="s">
        <v>462</v>
      </c>
      <c r="T237" s="20"/>
      <c r="V237" s="12" t="s">
        <v>4</v>
      </c>
      <c r="W237" s="12" t="s">
        <v>171</v>
      </c>
      <c r="X237" s="14"/>
    </row>
    <row r="238" spans="1:24">
      <c r="A238">
        <v>237</v>
      </c>
      <c r="B238" s="20"/>
      <c r="C238" s="11" t="str">
        <f t="shared" si="3"/>
        <v>'series r_f_error3 = d44_f_P - r_pen * penl_f(-1)  'Series definition: Property income error: FC</v>
      </c>
      <c r="D238" s="12" t="s">
        <v>4</v>
      </c>
      <c r="E238" s="12" t="s">
        <v>171</v>
      </c>
      <c r="F238" s="14"/>
      <c r="G238" s="14" t="s">
        <v>505</v>
      </c>
      <c r="H238" s="14"/>
      <c r="I238" s="14"/>
      <c r="J238" s="14"/>
      <c r="K238" s="14" t="s">
        <v>22</v>
      </c>
      <c r="L238" s="14"/>
      <c r="M238" s="14"/>
      <c r="N238" s="14" t="s">
        <v>335</v>
      </c>
      <c r="O238" s="14"/>
      <c r="P238" s="14" t="s">
        <v>17</v>
      </c>
      <c r="Q238" s="14" t="s">
        <v>635</v>
      </c>
      <c r="R238" s="14" t="s">
        <v>553</v>
      </c>
      <c r="S238" s="14" t="s">
        <v>461</v>
      </c>
      <c r="T238" s="20"/>
      <c r="V238" s="12" t="s">
        <v>4</v>
      </c>
      <c r="W238" s="12" t="s">
        <v>171</v>
      </c>
      <c r="X238" s="14"/>
    </row>
    <row r="239" spans="1:24">
      <c r="A239">
        <v>238</v>
      </c>
      <c r="B239" s="20"/>
      <c r="C239" s="11" t="str">
        <f t="shared" si="3"/>
        <v>'series r_row_net_error3 = (d44_row_R - d44_row_P) - r_pen * npen_row(-1)  'Series definition: Property income error: ROW: Net</v>
      </c>
      <c r="D239" s="12" t="s">
        <v>4</v>
      </c>
      <c r="E239" s="12" t="s">
        <v>171</v>
      </c>
      <c r="F239" s="14" t="s">
        <v>554</v>
      </c>
      <c r="G239" s="14" t="s">
        <v>505</v>
      </c>
      <c r="H239" s="14"/>
      <c r="I239" s="14"/>
      <c r="J239" s="14"/>
      <c r="K239" s="14" t="s">
        <v>22</v>
      </c>
      <c r="L239" s="14"/>
      <c r="M239" s="14"/>
      <c r="N239" s="14" t="s">
        <v>336</v>
      </c>
      <c r="O239" s="14"/>
      <c r="P239" s="14" t="s">
        <v>17</v>
      </c>
      <c r="Q239" s="14" t="s">
        <v>630</v>
      </c>
      <c r="R239" s="14" t="s">
        <v>553</v>
      </c>
      <c r="S239" s="14" t="s">
        <v>464</v>
      </c>
      <c r="T239" s="20"/>
      <c r="V239" s="12" t="s">
        <v>4</v>
      </c>
      <c r="W239" s="12" t="s">
        <v>171</v>
      </c>
      <c r="X239" s="14"/>
    </row>
    <row r="240" spans="1:24">
      <c r="A240">
        <v>239</v>
      </c>
      <c r="C240" s="1" t="str">
        <f t="shared" si="3"/>
        <v/>
      </c>
      <c r="D240" s="6" t="s">
        <v>25</v>
      </c>
      <c r="E240" s="6"/>
      <c r="J240" s="5" t="s">
        <v>25</v>
      </c>
      <c r="N240" s="5" t="s">
        <v>25</v>
      </c>
      <c r="O240" s="5"/>
      <c r="R240" s="5" t="s">
        <v>25</v>
      </c>
      <c r="U240" s="30"/>
      <c r="V240" s="6" t="s">
        <v>25</v>
      </c>
      <c r="W240" s="6"/>
    </row>
    <row r="241" spans="1:24" s="38" customFormat="1">
      <c r="A241">
        <v>240</v>
      </c>
      <c r="B241"/>
      <c r="C241" s="1" t="str">
        <f t="shared" si="3"/>
        <v>series error_check1 = r_h_error1 + r_nf_net_error1 + r_g_net_error1 + r_f_net_error1 + r_row_net_error1 'Series definition: Error check</v>
      </c>
      <c r="D241" s="6" t="s">
        <v>25</v>
      </c>
      <c r="E241" s="6"/>
      <c r="F241" s="5"/>
      <c r="G241" s="5" t="s">
        <v>505</v>
      </c>
      <c r="H241" s="5"/>
      <c r="I241" s="5"/>
      <c r="J241" s="5" t="s">
        <v>25</v>
      </c>
      <c r="K241" s="5" t="s">
        <v>22</v>
      </c>
      <c r="L241" s="5"/>
      <c r="M241" s="5"/>
      <c r="N241" s="5" t="s">
        <v>337</v>
      </c>
      <c r="O241" s="5"/>
      <c r="P241" s="5" t="s">
        <v>17</v>
      </c>
      <c r="Q241" s="5" t="s">
        <v>87</v>
      </c>
      <c r="R241" s="5" t="s">
        <v>449</v>
      </c>
      <c r="S241" s="5"/>
      <c r="T241"/>
      <c r="U241" s="31"/>
      <c r="V241" s="6" t="s">
        <v>25</v>
      </c>
      <c r="W241" s="6"/>
      <c r="X241" s="5"/>
    </row>
    <row r="242" spans="1:24" s="106" customFormat="1">
      <c r="A242">
        <v>241</v>
      </c>
      <c r="B242"/>
      <c r="C242" s="1" t="str">
        <f t="shared" si="3"/>
        <v>series error_check2 = r_h_error2 + r_nf_net_error2 + r_g_error2 + r_f_net_error2 + r_row_net_error2 'Series definition: Error check</v>
      </c>
      <c r="D242" s="6" t="s">
        <v>25</v>
      </c>
      <c r="E242" s="6"/>
      <c r="F242" s="5"/>
      <c r="G242" s="5" t="s">
        <v>505</v>
      </c>
      <c r="H242" s="5"/>
      <c r="I242" s="5"/>
      <c r="J242" s="5" t="s">
        <v>25</v>
      </c>
      <c r="K242" s="5" t="s">
        <v>22</v>
      </c>
      <c r="L242" s="5"/>
      <c r="M242" s="5"/>
      <c r="N242" s="5" t="s">
        <v>338</v>
      </c>
      <c r="O242" s="5"/>
      <c r="P242" s="5" t="s">
        <v>17</v>
      </c>
      <c r="Q242" s="5" t="s">
        <v>88</v>
      </c>
      <c r="R242" s="5" t="s">
        <v>449</v>
      </c>
      <c r="S242" s="5"/>
      <c r="T242"/>
      <c r="U242" s="32"/>
      <c r="V242" s="6" t="s">
        <v>25</v>
      </c>
      <c r="W242" s="6"/>
      <c r="X242" s="5"/>
    </row>
    <row r="243" spans="1:24" s="106" customFormat="1">
      <c r="A243">
        <v>242</v>
      </c>
      <c r="B243"/>
      <c r="C243" s="1" t="str">
        <f t="shared" si="3"/>
        <v>series error_check3 = r_h_error3 + r_f_error3 + r_row_net_error3 'Series definition: Error check</v>
      </c>
      <c r="D243" s="6" t="s">
        <v>25</v>
      </c>
      <c r="E243" s="6"/>
      <c r="F243" s="5"/>
      <c r="G243" s="5" t="s">
        <v>505</v>
      </c>
      <c r="H243" s="5"/>
      <c r="I243" s="5"/>
      <c r="J243" s="5" t="s">
        <v>25</v>
      </c>
      <c r="K243" s="5" t="s">
        <v>22</v>
      </c>
      <c r="L243" s="5"/>
      <c r="M243" s="5"/>
      <c r="N243" s="5" t="s">
        <v>339</v>
      </c>
      <c r="O243" s="5"/>
      <c r="P243" s="5" t="s">
        <v>17</v>
      </c>
      <c r="Q243" s="5" t="s">
        <v>89</v>
      </c>
      <c r="R243" s="5" t="s">
        <v>449</v>
      </c>
      <c r="S243" s="5"/>
      <c r="T243"/>
      <c r="U243" s="32"/>
      <c r="V243" s="6" t="s">
        <v>25</v>
      </c>
      <c r="W243" s="6"/>
      <c r="X243" s="5"/>
    </row>
    <row r="244" spans="1:24" s="106" customFormat="1">
      <c r="A244">
        <v>243</v>
      </c>
      <c r="B244"/>
      <c r="C244" s="1" t="str">
        <f t="shared" si="3"/>
        <v/>
      </c>
      <c r="D244" s="6" t="s">
        <v>25</v>
      </c>
      <c r="E244" s="6"/>
      <c r="F244" s="5"/>
      <c r="G244" s="5"/>
      <c r="H244" s="5"/>
      <c r="I244" s="5"/>
      <c r="J244" s="5" t="s">
        <v>25</v>
      </c>
      <c r="K244" s="5"/>
      <c r="L244" s="5"/>
      <c r="M244" s="5"/>
      <c r="N244" s="5" t="s">
        <v>25</v>
      </c>
      <c r="O244" s="5"/>
      <c r="P244" s="5"/>
      <c r="Q244" s="5"/>
      <c r="R244" s="5" t="s">
        <v>25</v>
      </c>
      <c r="S244" s="5"/>
      <c r="T244"/>
      <c r="U244" s="32"/>
      <c r="V244" s="6" t="s">
        <v>25</v>
      </c>
      <c r="W244" s="6"/>
      <c r="X244" s="5"/>
    </row>
    <row r="245" spans="1:24" s="36" customFormat="1">
      <c r="A245">
        <v>244</v>
      </c>
      <c r="B245"/>
      <c r="C245" s="1" t="str">
        <f t="shared" si="3"/>
        <v/>
      </c>
      <c r="D245" s="6" t="s">
        <v>25</v>
      </c>
      <c r="E245" s="6"/>
      <c r="F245" s="5"/>
      <c r="G245" s="5"/>
      <c r="H245" s="5"/>
      <c r="I245" s="5"/>
      <c r="J245" s="5" t="s">
        <v>25</v>
      </c>
      <c r="K245" s="5"/>
      <c r="L245" s="5"/>
      <c r="M245" s="5"/>
      <c r="N245" s="5" t="s">
        <v>25</v>
      </c>
      <c r="O245" s="5"/>
      <c r="P245" s="5"/>
      <c r="Q245" s="5"/>
      <c r="R245" s="5" t="s">
        <v>25</v>
      </c>
      <c r="S245" s="5"/>
      <c r="T245"/>
      <c r="U245" s="20"/>
      <c r="V245" s="6" t="s">
        <v>25</v>
      </c>
      <c r="W245" s="6"/>
      <c r="X245" s="5"/>
    </row>
    <row r="246" spans="1:24" s="106" customFormat="1">
      <c r="A246">
        <v>245</v>
      </c>
      <c r="B246"/>
      <c r="C246" s="1" t="str">
        <f t="shared" si="3"/>
        <v/>
      </c>
      <c r="D246" s="6" t="s">
        <v>25</v>
      </c>
      <c r="E246" s="6"/>
      <c r="F246" s="5"/>
      <c r="G246" s="5"/>
      <c r="H246" s="5"/>
      <c r="I246" s="5"/>
      <c r="J246" s="5" t="s">
        <v>25</v>
      </c>
      <c r="K246" s="5"/>
      <c r="L246" s="5"/>
      <c r="M246" s="5"/>
      <c r="N246" s="5" t="s">
        <v>25</v>
      </c>
      <c r="O246" s="5"/>
      <c r="P246" s="5"/>
      <c r="Q246" s="5"/>
      <c r="R246" s="5" t="s">
        <v>25</v>
      </c>
      <c r="S246" s="5"/>
      <c r="T246"/>
      <c r="U246" s="32"/>
      <c r="V246" s="6" t="s">
        <v>25</v>
      </c>
      <c r="W246" s="6"/>
      <c r="X246" s="5"/>
    </row>
    <row r="247" spans="1:24" s="106" customFormat="1">
      <c r="A247">
        <v>246</v>
      </c>
      <c r="B247"/>
      <c r="C247" s="3" t="str">
        <f t="shared" si="3"/>
        <v>'##############################</v>
      </c>
      <c r="D247" s="10" t="s">
        <v>4</v>
      </c>
      <c r="E247" s="10" t="s">
        <v>170</v>
      </c>
      <c r="F247" s="8"/>
      <c r="G247" s="8"/>
      <c r="H247" s="8"/>
      <c r="I247" s="8"/>
      <c r="J247" s="8" t="s">
        <v>176</v>
      </c>
      <c r="K247" s="8"/>
      <c r="L247" s="8"/>
      <c r="M247" s="8"/>
      <c r="N247" s="8" t="s">
        <v>25</v>
      </c>
      <c r="O247" s="8"/>
      <c r="P247" s="8"/>
      <c r="Q247" s="8"/>
      <c r="R247" s="8" t="s">
        <v>25</v>
      </c>
      <c r="S247" s="8"/>
      <c r="T247" s="109"/>
      <c r="U247" s="109"/>
      <c r="V247" s="10" t="s">
        <v>4</v>
      </c>
      <c r="W247" s="10" t="s">
        <v>170</v>
      </c>
      <c r="X247" s="8"/>
    </row>
    <row r="248" spans="1:24" s="106" customFormat="1">
      <c r="A248">
        <v>247</v>
      </c>
      <c r="B248"/>
      <c r="C248" s="3" t="str">
        <f t="shared" si="3"/>
        <v>'Create series: Parameters</v>
      </c>
      <c r="D248" s="10" t="s">
        <v>4</v>
      </c>
      <c r="E248" s="10" t="s">
        <v>170</v>
      </c>
      <c r="F248" s="8"/>
      <c r="G248" s="8"/>
      <c r="H248" s="8"/>
      <c r="I248" s="8"/>
      <c r="J248" s="8" t="s">
        <v>668</v>
      </c>
      <c r="K248" s="8"/>
      <c r="L248" s="8"/>
      <c r="M248" s="8"/>
      <c r="N248" s="8" t="s">
        <v>25</v>
      </c>
      <c r="O248" s="8"/>
      <c r="P248" s="8"/>
      <c r="Q248" s="8"/>
      <c r="R248" s="8" t="s">
        <v>25</v>
      </c>
      <c r="S248" s="8"/>
      <c r="T248" s="109"/>
      <c r="U248" s="109"/>
      <c r="V248" s="10" t="s">
        <v>4</v>
      </c>
      <c r="W248" s="10" t="s">
        <v>170</v>
      </c>
      <c r="X248" s="8"/>
    </row>
    <row r="249" spans="1:24" s="36" customFormat="1">
      <c r="A249">
        <v>248</v>
      </c>
      <c r="B249" s="20"/>
      <c r="C249" s="11" t="str">
        <f t="shared" si="3"/>
        <v>'series phi1 = sco_h / y_h 'Series definition: Social contributions to income: HH: Ratio</v>
      </c>
      <c r="D249" s="12" t="s">
        <v>4</v>
      </c>
      <c r="E249" s="12" t="s">
        <v>171</v>
      </c>
      <c r="F249" s="14" t="s">
        <v>479</v>
      </c>
      <c r="G249" s="14" t="s">
        <v>505</v>
      </c>
      <c r="H249" s="14"/>
      <c r="I249" s="14"/>
      <c r="J249" s="14"/>
      <c r="K249" s="14" t="s">
        <v>22</v>
      </c>
      <c r="L249" s="14"/>
      <c r="M249" s="14"/>
      <c r="N249" s="14" t="s">
        <v>340</v>
      </c>
      <c r="O249" s="14"/>
      <c r="P249" s="14" t="s">
        <v>17</v>
      </c>
      <c r="Q249" s="14" t="s">
        <v>1983</v>
      </c>
      <c r="R249" s="14" t="s">
        <v>549</v>
      </c>
      <c r="S249" s="14" t="s">
        <v>462</v>
      </c>
      <c r="T249" s="20"/>
      <c r="U249" s="20"/>
      <c r="V249" s="12" t="s">
        <v>4</v>
      </c>
      <c r="W249" s="12" t="s">
        <v>171</v>
      </c>
      <c r="X249" s="14"/>
    </row>
    <row r="250" spans="1:24" s="36" customFormat="1">
      <c r="A250">
        <v>249</v>
      </c>
      <c r="B250" s="20"/>
      <c r="C250" s="11" t="str">
        <f t="shared" si="3"/>
        <v>'series phi2 = pena_h_tr / sco_h 'Series definition: Pension transactions to social contributions: HH: Ratio</v>
      </c>
      <c r="D250" s="12" t="s">
        <v>4</v>
      </c>
      <c r="E250" s="12" t="s">
        <v>171</v>
      </c>
      <c r="F250" s="14" t="s">
        <v>479</v>
      </c>
      <c r="G250" s="14" t="s">
        <v>505</v>
      </c>
      <c r="H250" s="14"/>
      <c r="I250" s="14"/>
      <c r="J250" s="14"/>
      <c r="K250" s="14" t="s">
        <v>22</v>
      </c>
      <c r="L250" s="14"/>
      <c r="M250" s="14"/>
      <c r="N250" s="14" t="s">
        <v>341</v>
      </c>
      <c r="O250" s="14"/>
      <c r="P250" s="14" t="s">
        <v>17</v>
      </c>
      <c r="Q250" s="14" t="s">
        <v>1984</v>
      </c>
      <c r="R250" s="14" t="s">
        <v>550</v>
      </c>
      <c r="S250" s="14" t="s">
        <v>462</v>
      </c>
      <c r="T250" s="20"/>
      <c r="U250" s="20"/>
      <c r="V250" s="12" t="s">
        <v>4</v>
      </c>
      <c r="W250" s="12" t="s">
        <v>171</v>
      </c>
      <c r="X250" s="14"/>
    </row>
    <row r="251" spans="1:24" s="36" customFormat="1">
      <c r="A251">
        <v>250</v>
      </c>
      <c r="B251" s="20"/>
      <c r="C251" s="11" t="str">
        <f t="shared" si="3"/>
        <v>'series eqa_r_h = eqa_h_tr / (eql_nf_tr + eql_f_tr) 'Series definition: Financial Assets: Equity assets: HH</v>
      </c>
      <c r="D251" s="12" t="s">
        <v>4</v>
      </c>
      <c r="E251" s="12" t="s">
        <v>171</v>
      </c>
      <c r="F251" s="14"/>
      <c r="G251" s="14" t="s">
        <v>505</v>
      </c>
      <c r="H251" s="14"/>
      <c r="I251" s="14"/>
      <c r="J251" s="14"/>
      <c r="K251" s="14" t="s">
        <v>22</v>
      </c>
      <c r="L251" s="14"/>
      <c r="M251" s="14"/>
      <c r="N251" s="14" t="s">
        <v>2053</v>
      </c>
      <c r="O251" s="14"/>
      <c r="P251" s="14" t="s">
        <v>17</v>
      </c>
      <c r="Q251" s="14" t="s">
        <v>605</v>
      </c>
      <c r="R251" s="14" t="s">
        <v>485</v>
      </c>
      <c r="S251" s="14" t="s">
        <v>462</v>
      </c>
      <c r="T251" s="20"/>
      <c r="U251" s="20"/>
      <c r="V251" s="12" t="s">
        <v>4</v>
      </c>
      <c r="W251" s="12" t="s">
        <v>171</v>
      </c>
      <c r="X251" s="14"/>
    </row>
    <row r="252" spans="1:24" s="38" customFormat="1">
      <c r="A252">
        <v>251</v>
      </c>
      <c r="B252" s="20"/>
      <c r="C252" s="11" t="str">
        <f t="shared" si="3"/>
        <v>'series rho = eql_f / fl_f 'Series definition: Equity to liabilities ratio: FC: Ratio</v>
      </c>
      <c r="D252" s="12" t="s">
        <v>4</v>
      </c>
      <c r="E252" s="12" t="s">
        <v>171</v>
      </c>
      <c r="F252" s="14" t="s">
        <v>479</v>
      </c>
      <c r="G252" s="14" t="s">
        <v>505</v>
      </c>
      <c r="H252" s="14"/>
      <c r="I252" s="14"/>
      <c r="J252" s="14"/>
      <c r="K252" s="14" t="s">
        <v>22</v>
      </c>
      <c r="L252" s="14"/>
      <c r="M252" s="14"/>
      <c r="N252" s="14" t="s">
        <v>343</v>
      </c>
      <c r="O252" s="14"/>
      <c r="P252" s="14" t="s">
        <v>17</v>
      </c>
      <c r="Q252" s="14" t="s">
        <v>90</v>
      </c>
      <c r="R252" s="14" t="s">
        <v>1946</v>
      </c>
      <c r="S252" s="14" t="s">
        <v>461</v>
      </c>
      <c r="T252" s="20"/>
      <c r="U252" s="31"/>
      <c r="V252" s="12" t="s">
        <v>4</v>
      </c>
      <c r="W252" s="12" t="s">
        <v>171</v>
      </c>
      <c r="X252" s="14"/>
    </row>
    <row r="253" spans="1:24" s="106" customFormat="1">
      <c r="A253">
        <v>252</v>
      </c>
      <c r="B253" s="20"/>
      <c r="C253" s="11" t="str">
        <f t="shared" si="3"/>
        <v>'series delta = eqa_nf / fa_nf 'Series definition: Equity to assets ratio: NFC</v>
      </c>
      <c r="D253" s="12" t="s">
        <v>4</v>
      </c>
      <c r="E253" s="12" t="s">
        <v>171</v>
      </c>
      <c r="F253" s="14"/>
      <c r="G253" s="14" t="s">
        <v>505</v>
      </c>
      <c r="H253" s="14"/>
      <c r="I253" s="14"/>
      <c r="J253" s="14"/>
      <c r="K253" s="14" t="s">
        <v>22</v>
      </c>
      <c r="L253" s="14"/>
      <c r="M253" s="14"/>
      <c r="N253" s="14" t="s">
        <v>344</v>
      </c>
      <c r="O253" s="14"/>
      <c r="P253" s="14" t="s">
        <v>17</v>
      </c>
      <c r="Q253" s="14" t="s">
        <v>607</v>
      </c>
      <c r="R253" s="14" t="s">
        <v>1947</v>
      </c>
      <c r="S253" s="14" t="s">
        <v>460</v>
      </c>
      <c r="T253" s="20"/>
      <c r="U253" s="32"/>
      <c r="V253" s="12" t="s">
        <v>4</v>
      </c>
      <c r="W253" s="12" t="s">
        <v>171</v>
      </c>
      <c r="X253" s="14"/>
    </row>
    <row r="254" spans="1:24" s="106" customFormat="1">
      <c r="A254">
        <v>253</v>
      </c>
      <c r="B254" s="20"/>
      <c r="C254" s="11" t="str">
        <f t="shared" si="3"/>
        <v>'series beta = eqa_h / fa_h 'Series definition: Equity to assets ratio: HH</v>
      </c>
      <c r="D254" s="12" t="s">
        <v>4</v>
      </c>
      <c r="E254" s="12" t="s">
        <v>171</v>
      </c>
      <c r="F254" s="14"/>
      <c r="G254" s="14" t="s">
        <v>505</v>
      </c>
      <c r="H254" s="14"/>
      <c r="I254" s="14"/>
      <c r="J254" s="14"/>
      <c r="K254" s="14" t="s">
        <v>22</v>
      </c>
      <c r="L254" s="14"/>
      <c r="M254" s="14"/>
      <c r="N254" s="14" t="s">
        <v>345</v>
      </c>
      <c r="O254" s="14"/>
      <c r="P254" s="14" t="s">
        <v>17</v>
      </c>
      <c r="Q254" s="14" t="s">
        <v>606</v>
      </c>
      <c r="R254" s="14" t="s">
        <v>1947</v>
      </c>
      <c r="S254" s="14" t="s">
        <v>462</v>
      </c>
      <c r="T254" s="20"/>
      <c r="U254" s="32"/>
      <c r="V254" s="12" t="s">
        <v>4</v>
      </c>
      <c r="W254" s="12" t="s">
        <v>171</v>
      </c>
      <c r="X254" s="14"/>
    </row>
    <row r="255" spans="1:24" s="36" customFormat="1">
      <c r="A255">
        <v>254</v>
      </c>
      <c r="B255" s="20"/>
      <c r="C255" s="11" t="str">
        <f t="shared" si="3"/>
        <v/>
      </c>
      <c r="D255" s="12"/>
      <c r="E255" s="12"/>
      <c r="F255" s="14"/>
      <c r="G255" s="14"/>
      <c r="H255" s="14"/>
      <c r="I255" s="14"/>
      <c r="J255" s="14"/>
      <c r="K255" s="14"/>
      <c r="L255" s="14"/>
      <c r="M255" s="14"/>
      <c r="N255" s="14" t="s">
        <v>25</v>
      </c>
      <c r="O255" s="14"/>
      <c r="P255" s="14"/>
      <c r="Q255" s="14"/>
      <c r="R255" s="14"/>
      <c r="S255" s="14"/>
      <c r="T255" s="20"/>
      <c r="U255" s="20"/>
      <c r="V255" s="12"/>
      <c r="W255" s="12"/>
      <c r="X255" s="14"/>
    </row>
    <row r="256" spans="1:24" s="106" customFormat="1">
      <c r="A256">
        <v>255</v>
      </c>
      <c r="B256"/>
      <c r="C256" s="3" t="str">
        <f t="shared" si="3"/>
        <v>'##############################</v>
      </c>
      <c r="D256" s="10" t="s">
        <v>4</v>
      </c>
      <c r="E256" s="10" t="s">
        <v>170</v>
      </c>
      <c r="F256" s="8"/>
      <c r="G256" s="8"/>
      <c r="H256" s="8"/>
      <c r="I256" s="8"/>
      <c r="J256" s="8" t="s">
        <v>176</v>
      </c>
      <c r="K256" s="8"/>
      <c r="L256" s="8"/>
      <c r="M256" s="8"/>
      <c r="N256" s="8" t="s">
        <v>25</v>
      </c>
      <c r="O256" s="8"/>
      <c r="P256" s="8"/>
      <c r="Q256" s="8"/>
      <c r="R256" s="8" t="s">
        <v>25</v>
      </c>
      <c r="S256" s="8"/>
      <c r="T256" s="109"/>
      <c r="U256" s="109"/>
      <c r="V256" s="10" t="s">
        <v>4</v>
      </c>
      <c r="W256" s="10" t="s">
        <v>170</v>
      </c>
      <c r="X256" s="8"/>
    </row>
    <row r="257" spans="1:24" s="106" customFormat="1">
      <c r="A257">
        <v>256</v>
      </c>
      <c r="B257"/>
      <c r="C257" s="3" t="str">
        <f t="shared" si="3"/>
        <v>'Eviews commands: Set sample size and coefficient parameter</v>
      </c>
      <c r="D257" s="10" t="s">
        <v>4</v>
      </c>
      <c r="E257" s="10" t="s">
        <v>170</v>
      </c>
      <c r="F257" s="8"/>
      <c r="G257" s="8"/>
      <c r="H257" s="8"/>
      <c r="I257" s="8"/>
      <c r="J257" s="8" t="s">
        <v>670</v>
      </c>
      <c r="K257" s="8"/>
      <c r="L257" s="8"/>
      <c r="M257" s="8"/>
      <c r="N257" s="8" t="s">
        <v>25</v>
      </c>
      <c r="O257" s="8"/>
      <c r="P257" s="8"/>
      <c r="Q257" s="8"/>
      <c r="R257" s="8" t="s">
        <v>25</v>
      </c>
      <c r="S257" s="8"/>
      <c r="T257" s="109"/>
      <c r="U257" s="109"/>
      <c r="V257" s="10" t="s">
        <v>4</v>
      </c>
      <c r="W257" s="10" t="s">
        <v>170</v>
      </c>
      <c r="X257" s="8"/>
    </row>
    <row r="258" spans="1:24" s="106" customFormat="1">
      <c r="A258">
        <v>257</v>
      </c>
      <c r="B258"/>
      <c r="C258" s="3" t="str">
        <f t="shared" si="3"/>
        <v>'##############################</v>
      </c>
      <c r="D258" s="10" t="s">
        <v>4</v>
      </c>
      <c r="E258" s="10" t="s">
        <v>170</v>
      </c>
      <c r="F258" s="8"/>
      <c r="G258" s="8"/>
      <c r="H258" s="8"/>
      <c r="I258" s="8"/>
      <c r="J258" s="8" t="s">
        <v>176</v>
      </c>
      <c r="K258" s="8"/>
      <c r="L258" s="8"/>
      <c r="M258" s="8"/>
      <c r="N258" s="8" t="s">
        <v>25</v>
      </c>
      <c r="O258" s="8"/>
      <c r="P258" s="8"/>
      <c r="Q258" s="8"/>
      <c r="R258" s="8" t="s">
        <v>25</v>
      </c>
      <c r="S258" s="8"/>
      <c r="T258" s="109"/>
      <c r="U258" s="109"/>
      <c r="V258" s="10" t="s">
        <v>4</v>
      </c>
      <c r="W258" s="10" t="s">
        <v>170</v>
      </c>
      <c r="X258" s="8"/>
    </row>
    <row r="259" spans="1:24">
      <c r="A259">
        <v>258</v>
      </c>
      <c r="C259" s="1" t="str">
        <f t="shared" ref="C259:C322" si="4">CONCATENATE(D259,J259,I259,K259,L259,M259,N259,O259, IF(P259="","",  " "),P259, IF(P259="","",  " "),Q259, IF(R259="","",  " '"), IF(G259="","",  G259), IF(H259="","",  ": "),H259, IF(R259="","",  ": "),R259, IF(S259="","",  ": "),S259, IF(F259="","",  ": "),F259)</f>
        <v>smpl 1995 2016</v>
      </c>
      <c r="D259" s="6" t="s">
        <v>25</v>
      </c>
      <c r="E259" s="6"/>
      <c r="I259" s="7" t="s">
        <v>1</v>
      </c>
      <c r="N259" s="5" t="s">
        <v>25</v>
      </c>
      <c r="O259" s="5"/>
      <c r="R259" s="5" t="s">
        <v>25</v>
      </c>
      <c r="V259" s="6" t="s">
        <v>25</v>
      </c>
      <c r="W259" s="6"/>
    </row>
    <row r="260" spans="1:24">
      <c r="A260">
        <v>259</v>
      </c>
      <c r="C260" s="1" t="str">
        <f t="shared" si="4"/>
        <v>coef(300) beta</v>
      </c>
      <c r="D260" s="6" t="s">
        <v>25</v>
      </c>
      <c r="E260" s="6"/>
      <c r="I260" s="7" t="s">
        <v>2214</v>
      </c>
      <c r="N260" s="5" t="s">
        <v>25</v>
      </c>
      <c r="O260" s="5"/>
      <c r="R260" s="5" t="s">
        <v>25</v>
      </c>
      <c r="V260" s="6" t="s">
        <v>25</v>
      </c>
      <c r="W260" s="6"/>
    </row>
    <row r="261" spans="1:24">
      <c r="A261">
        <v>260</v>
      </c>
      <c r="C261" s="1" t="str">
        <f t="shared" si="4"/>
        <v/>
      </c>
      <c r="D261" s="6"/>
      <c r="E261" s="6"/>
      <c r="I261" s="14"/>
      <c r="N261" s="5" t="s">
        <v>25</v>
      </c>
      <c r="O261" s="5"/>
      <c r="V261" s="6"/>
      <c r="W261" s="6"/>
    </row>
    <row r="262" spans="1:24">
      <c r="A262">
        <v>261</v>
      </c>
      <c r="C262" s="1" t="str">
        <f t="shared" si="4"/>
        <v/>
      </c>
      <c r="D262" s="6"/>
      <c r="E262" s="6"/>
      <c r="I262" s="14"/>
      <c r="N262" s="5" t="s">
        <v>25</v>
      </c>
      <c r="O262" s="5"/>
      <c r="V262" s="6"/>
      <c r="W262" s="6"/>
    </row>
    <row r="263" spans="1:24" s="36" customFormat="1">
      <c r="A263">
        <v>262</v>
      </c>
      <c r="B263"/>
      <c r="C263" s="3" t="str">
        <f t="shared" si="4"/>
        <v>'##############################</v>
      </c>
      <c r="D263" s="10" t="s">
        <v>4</v>
      </c>
      <c r="E263" s="10" t="s">
        <v>170</v>
      </c>
      <c r="F263" s="8"/>
      <c r="G263" s="8"/>
      <c r="H263" s="8"/>
      <c r="I263" s="8"/>
      <c r="J263" s="8" t="s">
        <v>176</v>
      </c>
      <c r="K263" s="8"/>
      <c r="L263" s="8"/>
      <c r="M263" s="8"/>
      <c r="N263" s="8" t="s">
        <v>25</v>
      </c>
      <c r="O263" s="8"/>
      <c r="P263" s="8"/>
      <c r="Q263" s="8"/>
      <c r="R263" s="8" t="s">
        <v>25</v>
      </c>
      <c r="S263" s="8"/>
      <c r="T263" s="109"/>
      <c r="U263" s="109"/>
      <c r="V263" s="10" t="s">
        <v>4</v>
      </c>
      <c r="W263" s="10" t="s">
        <v>170</v>
      </c>
      <c r="X263" s="8"/>
    </row>
    <row r="264" spans="1:24" s="36" customFormat="1">
      <c r="A264">
        <v>263</v>
      </c>
      <c r="B264"/>
      <c r="C264" s="3" t="str">
        <f t="shared" si="4"/>
        <v>'Estimate parameters and equations</v>
      </c>
      <c r="D264" s="10" t="s">
        <v>4</v>
      </c>
      <c r="E264" s="10" t="s">
        <v>170</v>
      </c>
      <c r="F264" s="8"/>
      <c r="G264" s="8"/>
      <c r="H264" s="8"/>
      <c r="I264" s="8"/>
      <c r="J264" s="8" t="s">
        <v>669</v>
      </c>
      <c r="K264" s="8"/>
      <c r="L264" s="8"/>
      <c r="M264" s="8"/>
      <c r="N264" s="8" t="s">
        <v>25</v>
      </c>
      <c r="O264" s="8"/>
      <c r="P264" s="8"/>
      <c r="Q264" s="8"/>
      <c r="R264" s="8" t="s">
        <v>25</v>
      </c>
      <c r="S264" s="8"/>
      <c r="T264" s="109"/>
      <c r="U264" s="109"/>
      <c r="V264" s="10" t="s">
        <v>4</v>
      </c>
      <c r="W264" s="10" t="s">
        <v>170</v>
      </c>
      <c r="X264" s="8"/>
    </row>
    <row r="265" spans="1:24" s="36" customFormat="1">
      <c r="A265">
        <v>264</v>
      </c>
      <c r="B265"/>
      <c r="C265" s="3" t="str">
        <f t="shared" si="4"/>
        <v>'##############################</v>
      </c>
      <c r="D265" s="10" t="s">
        <v>4</v>
      </c>
      <c r="E265" s="10" t="s">
        <v>170</v>
      </c>
      <c r="F265" s="8"/>
      <c r="G265" s="8"/>
      <c r="H265" s="8"/>
      <c r="I265" s="8"/>
      <c r="J265" s="8" t="s">
        <v>176</v>
      </c>
      <c r="K265" s="8"/>
      <c r="L265" s="8"/>
      <c r="M265" s="8"/>
      <c r="N265" s="8" t="s">
        <v>25</v>
      </c>
      <c r="O265" s="8"/>
      <c r="P265" s="8"/>
      <c r="Q265" s="8"/>
      <c r="R265" s="8" t="s">
        <v>25</v>
      </c>
      <c r="S265" s="8"/>
      <c r="T265" s="109"/>
      <c r="U265" s="109"/>
      <c r="V265" s="10" t="s">
        <v>4</v>
      </c>
      <c r="W265" s="10" t="s">
        <v>170</v>
      </c>
      <c r="X265" s="8"/>
    </row>
    <row r="266" spans="1:24">
      <c r="A266">
        <v>265</v>
      </c>
      <c r="C266" s="1" t="str">
        <f t="shared" si="4"/>
        <v>equation eq2.ls(cov = white) log(c_h_k) = beta(1) + beta(2) * log(y_d_h_k) + beta(3) * log(nw_h_k(-1)) + beta(4) * log(c_h_k(-1)) + beta(5) * @trend + beta(6) * d_2009 'Estimated equation: Log-linear: Consumption: Real prices</v>
      </c>
      <c r="D266" s="6" t="s">
        <v>25</v>
      </c>
      <c r="E266" s="6"/>
      <c r="F266" s="5" t="s">
        <v>477</v>
      </c>
      <c r="G266" s="5" t="s">
        <v>534</v>
      </c>
      <c r="K266" s="5" t="s">
        <v>23</v>
      </c>
      <c r="L266" s="5" t="s">
        <v>91</v>
      </c>
      <c r="M266" s="5" t="s">
        <v>20</v>
      </c>
      <c r="N266" s="5" t="s">
        <v>2078</v>
      </c>
      <c r="O266" s="5"/>
      <c r="P266" s="5" t="s">
        <v>17</v>
      </c>
      <c r="Q266" s="5" t="s">
        <v>2176</v>
      </c>
      <c r="R266" s="5" t="s">
        <v>506</v>
      </c>
      <c r="V266" s="6" t="s">
        <v>25</v>
      </c>
      <c r="W266" s="6"/>
    </row>
    <row r="267" spans="1:24">
      <c r="A267">
        <v>266</v>
      </c>
      <c r="C267" s="17" t="str">
        <f t="shared" si="4"/>
        <v>equation eq3.ls(cov = white) tax_h = beta(7) * y_h + beta(8) * d_2014  'Estimated equation: Tax: HH</v>
      </c>
      <c r="D267" s="6" t="s">
        <v>25</v>
      </c>
      <c r="E267" s="6"/>
      <c r="G267" s="5" t="s">
        <v>504</v>
      </c>
      <c r="K267" s="5" t="s">
        <v>23</v>
      </c>
      <c r="L267" s="5" t="s">
        <v>92</v>
      </c>
      <c r="M267" s="5" t="s">
        <v>20</v>
      </c>
      <c r="N267" s="96" t="s">
        <v>368</v>
      </c>
      <c r="O267" s="5"/>
      <c r="P267" s="5" t="s">
        <v>17</v>
      </c>
      <c r="Q267" s="5" t="s">
        <v>2177</v>
      </c>
      <c r="R267" s="5" t="s">
        <v>563</v>
      </c>
      <c r="S267" s="5" t="s">
        <v>462</v>
      </c>
      <c r="V267" s="6" t="s">
        <v>25</v>
      </c>
      <c r="W267" s="6"/>
    </row>
    <row r="268" spans="1:24">
      <c r="A268">
        <v>267</v>
      </c>
      <c r="C268" s="17" t="str">
        <f t="shared" si="4"/>
        <v>equation eq4.ls(cov = white) tax_nf = beta(9) * gdp 'Estimated equation: Tax (+ p(10) * d_2009): NFC</v>
      </c>
      <c r="D268" s="6" t="s">
        <v>25</v>
      </c>
      <c r="E268" s="6"/>
      <c r="G268" s="5" t="s">
        <v>504</v>
      </c>
      <c r="K268" s="5" t="s">
        <v>23</v>
      </c>
      <c r="L268" s="5" t="s">
        <v>93</v>
      </c>
      <c r="M268" s="5" t="s">
        <v>20</v>
      </c>
      <c r="N268" s="96" t="s">
        <v>1792</v>
      </c>
      <c r="O268" s="5"/>
      <c r="P268" s="5" t="s">
        <v>17</v>
      </c>
      <c r="Q268" s="5" t="s">
        <v>2178</v>
      </c>
      <c r="R268" s="5" t="s">
        <v>564</v>
      </c>
      <c r="S268" s="5" t="s">
        <v>460</v>
      </c>
      <c r="V268" s="6" t="s">
        <v>25</v>
      </c>
      <c r="W268" s="6"/>
    </row>
    <row r="269" spans="1:24">
      <c r="A269">
        <v>268</v>
      </c>
      <c r="C269" s="17" t="str">
        <f t="shared" si="4"/>
        <v>equation eq5.ls(cov = white) tax_f = beta(11) * (d41_f_R - d41_f_P) + beta(12) * d_2007  'Estimated equation: Tax (+ p(13) * d_2006): FC</v>
      </c>
      <c r="D269" s="6" t="s">
        <v>25</v>
      </c>
      <c r="E269" s="6"/>
      <c r="G269" s="5" t="s">
        <v>504</v>
      </c>
      <c r="K269" s="5" t="s">
        <v>23</v>
      </c>
      <c r="L269" s="5" t="s">
        <v>94</v>
      </c>
      <c r="M269" s="5" t="s">
        <v>20</v>
      </c>
      <c r="N269" s="96" t="s">
        <v>1784</v>
      </c>
      <c r="O269" s="5"/>
      <c r="P269" s="5" t="s">
        <v>17</v>
      </c>
      <c r="Q269" s="5" t="s">
        <v>2179</v>
      </c>
      <c r="R269" s="5" t="s">
        <v>565</v>
      </c>
      <c r="S269" s="5" t="s">
        <v>461</v>
      </c>
      <c r="V269" s="6" t="s">
        <v>25</v>
      </c>
      <c r="W269" s="6"/>
    </row>
    <row r="270" spans="1:24">
      <c r="A270">
        <v>269</v>
      </c>
      <c r="C270" s="17" t="str">
        <f t="shared" si="4"/>
        <v>equation eq6.ls(cov = white) tax_row = beta(14) * w_row + beta(15) * pir_row 'Estimated equation: Tax: ROW</v>
      </c>
      <c r="D270" s="6" t="s">
        <v>25</v>
      </c>
      <c r="E270" s="6"/>
      <c r="G270" s="5" t="s">
        <v>504</v>
      </c>
      <c r="K270" s="5" t="s">
        <v>23</v>
      </c>
      <c r="L270" s="5" t="s">
        <v>95</v>
      </c>
      <c r="M270" s="5" t="s">
        <v>20</v>
      </c>
      <c r="N270" s="96" t="s">
        <v>399</v>
      </c>
      <c r="O270" s="5"/>
      <c r="P270" s="5" t="s">
        <v>17</v>
      </c>
      <c r="Q270" s="5" t="s">
        <v>2180</v>
      </c>
      <c r="R270" s="5" t="s">
        <v>563</v>
      </c>
      <c r="S270" s="5" t="s">
        <v>464</v>
      </c>
      <c r="V270" s="6" t="s">
        <v>25</v>
      </c>
      <c r="W270" s="6"/>
    </row>
    <row r="271" spans="1:24">
      <c r="A271">
        <v>270</v>
      </c>
      <c r="B271" s="20"/>
      <c r="C271" s="11" t="str">
        <f t="shared" si="4"/>
        <v>'equation eq8.ls(cov = white) log(m_k) = beta(20) + beta(21) * log(py(-1) / pm(-1)) + beta(22) * (log(c_h_k + i_k + x_k))  'Estimated equation: Log-linear: Imports: Real prices: ROW: Real prices</v>
      </c>
      <c r="D271" s="12" t="s">
        <v>4</v>
      </c>
      <c r="E271" s="12" t="s">
        <v>171</v>
      </c>
      <c r="F271" s="14" t="s">
        <v>477</v>
      </c>
      <c r="G271" s="14" t="s">
        <v>534</v>
      </c>
      <c r="H271" s="14"/>
      <c r="I271" s="14"/>
      <c r="J271" s="14"/>
      <c r="K271" s="14" t="s">
        <v>23</v>
      </c>
      <c r="L271" s="14" t="s">
        <v>96</v>
      </c>
      <c r="M271" s="14" t="s">
        <v>20</v>
      </c>
      <c r="N271" s="14" t="s">
        <v>2093</v>
      </c>
      <c r="O271" s="14"/>
      <c r="P271" s="14" t="s">
        <v>17</v>
      </c>
      <c r="Q271" s="14" t="s">
        <v>2181</v>
      </c>
      <c r="R271" s="14" t="s">
        <v>432</v>
      </c>
      <c r="S271" s="14" t="s">
        <v>464</v>
      </c>
      <c r="T271" s="20"/>
      <c r="V271" s="12" t="s">
        <v>4</v>
      </c>
      <c r="W271" s="12" t="s">
        <v>171</v>
      </c>
      <c r="X271" s="14"/>
    </row>
    <row r="272" spans="1:24">
      <c r="A272">
        <v>271</v>
      </c>
      <c r="C272" s="1" t="str">
        <f t="shared" si="4"/>
        <v>equation eq8.ls(cov = white) log(m_k) = beta(20) + beta(21) * log(py(-1) / pm(-1)) + beta(22) * (log(c_h_k(-1) + i_k(-1) + x_k(-1))) + beta(23) * d_2009  'Estimated equation: Log-linear: Imports: Real prices: (+ p(23)*d_2007): ROW: Real prices</v>
      </c>
      <c r="D272" s="6" t="s">
        <v>25</v>
      </c>
      <c r="E272" s="6"/>
      <c r="F272" s="5" t="s">
        <v>477</v>
      </c>
      <c r="G272" s="5" t="s">
        <v>534</v>
      </c>
      <c r="K272" s="5" t="s">
        <v>23</v>
      </c>
      <c r="L272" s="5" t="s">
        <v>96</v>
      </c>
      <c r="M272" s="5" t="s">
        <v>20</v>
      </c>
      <c r="N272" s="5" t="s">
        <v>2093</v>
      </c>
      <c r="O272" s="5"/>
      <c r="P272" s="5" t="s">
        <v>17</v>
      </c>
      <c r="Q272" s="5" t="s">
        <v>2182</v>
      </c>
      <c r="R272" s="5" t="s">
        <v>521</v>
      </c>
      <c r="S272" s="5" t="s">
        <v>464</v>
      </c>
      <c r="V272" s="6" t="s">
        <v>25</v>
      </c>
      <c r="W272" s="6"/>
    </row>
    <row r="273" spans="1:24">
      <c r="A273">
        <v>272</v>
      </c>
      <c r="C273" s="1" t="str">
        <f t="shared" si="4"/>
        <v>equation eq9.ls(cov = white) log(x_k) = beta(24) + beta(25) * log(px(-1) / pm(-1)) + beta(26) * log(fee59)  'Estimated equation: Log-linear: Exports: ROW: Real prices</v>
      </c>
      <c r="D273" s="6" t="s">
        <v>25</v>
      </c>
      <c r="E273" s="6"/>
      <c r="F273" s="5" t="s">
        <v>477</v>
      </c>
      <c r="G273" s="5" t="s">
        <v>534</v>
      </c>
      <c r="K273" s="5" t="s">
        <v>23</v>
      </c>
      <c r="L273" s="5" t="s">
        <v>97</v>
      </c>
      <c r="M273" s="5" t="s">
        <v>20</v>
      </c>
      <c r="N273" s="5" t="s">
        <v>2098</v>
      </c>
      <c r="O273" s="5"/>
      <c r="P273" s="5" t="s">
        <v>17</v>
      </c>
      <c r="Q273" s="5" t="s">
        <v>2183</v>
      </c>
      <c r="R273" s="5" t="s">
        <v>536</v>
      </c>
      <c r="S273" s="5" t="s">
        <v>464</v>
      </c>
      <c r="V273" s="6" t="s">
        <v>25</v>
      </c>
      <c r="W273" s="6"/>
    </row>
    <row r="274" spans="1:24" s="36" customFormat="1">
      <c r="A274">
        <v>273</v>
      </c>
      <c r="B274"/>
      <c r="C274" s="1" t="str">
        <f t="shared" si="4"/>
        <v>equation eq10.ls(cov = white) log(inv_nf_k) = beta(28) + beta(30) * log(y_k(-1)) - beta(31) * log(k_nf_k(-1))  'Estimated equation: Log-linear: Gross fixed capital formation (+ P(32)*d_2009): NFC: Real prices</v>
      </c>
      <c r="D274" s="6" t="s">
        <v>25</v>
      </c>
      <c r="E274" s="6"/>
      <c r="F274" s="5" t="s">
        <v>477</v>
      </c>
      <c r="G274" s="5" t="s">
        <v>534</v>
      </c>
      <c r="H274" s="5"/>
      <c r="I274" s="5"/>
      <c r="J274" s="5"/>
      <c r="K274" s="5" t="s">
        <v>23</v>
      </c>
      <c r="L274" s="5" t="s">
        <v>98</v>
      </c>
      <c r="M274" s="5" t="s">
        <v>20</v>
      </c>
      <c r="N274" s="5" t="s">
        <v>1168</v>
      </c>
      <c r="O274" s="5"/>
      <c r="P274" s="5" t="s">
        <v>17</v>
      </c>
      <c r="Q274" s="5" t="s">
        <v>2184</v>
      </c>
      <c r="R274" s="5" t="s">
        <v>533</v>
      </c>
      <c r="S274" s="5" t="s">
        <v>460</v>
      </c>
      <c r="T274"/>
      <c r="U274" s="20"/>
      <c r="V274" s="6" t="s">
        <v>25</v>
      </c>
      <c r="W274" s="6"/>
      <c r="X274" s="5"/>
    </row>
    <row r="275" spans="1:24">
      <c r="A275">
        <v>274</v>
      </c>
      <c r="C275" s="1" t="str">
        <f t="shared" si="4"/>
        <v>equation eq11.ls(cov = white) log(px) = beta(33) + beta(34) * log(pm) + beta(35) * log(ulc(-1))  'Estimated equation: Log-linear: Prices: Exports: ROW: Rate</v>
      </c>
      <c r="D275" s="6" t="s">
        <v>25</v>
      </c>
      <c r="E275" s="6"/>
      <c r="F275" s="16" t="s">
        <v>531</v>
      </c>
      <c r="G275" s="16" t="s">
        <v>534</v>
      </c>
      <c r="H275" s="16"/>
      <c r="K275" s="5" t="s">
        <v>23</v>
      </c>
      <c r="L275" s="5" t="s">
        <v>99</v>
      </c>
      <c r="M275" s="5" t="s">
        <v>20</v>
      </c>
      <c r="N275" s="5" t="s">
        <v>346</v>
      </c>
      <c r="O275" s="5"/>
      <c r="P275" s="5" t="s">
        <v>17</v>
      </c>
      <c r="Q275" s="5" t="s">
        <v>2185</v>
      </c>
      <c r="R275" s="16" t="s">
        <v>522</v>
      </c>
      <c r="S275" s="16" t="s">
        <v>464</v>
      </c>
      <c r="V275" s="6" t="s">
        <v>25</v>
      </c>
      <c r="W275" s="6"/>
    </row>
    <row r="276" spans="1:24">
      <c r="A276">
        <v>275</v>
      </c>
      <c r="B276" s="20"/>
      <c r="C276" s="11" t="str">
        <f t="shared" si="4"/>
        <v>'equation eq12.ls(cov = white) log(inv_h_k) = beta(36) * ph_k + beta(37) * log(hh_k(-1)) + beta(38) * log(y_d_h_k(-1)) + beta(39) * log(inv_h_k(-1)) 'Estimated equation: Log-linear: Gross fixed capital formation: HH: Real prices</v>
      </c>
      <c r="D276" s="12" t="s">
        <v>4</v>
      </c>
      <c r="E276" s="12" t="s">
        <v>171</v>
      </c>
      <c r="F276" s="14" t="s">
        <v>477</v>
      </c>
      <c r="G276" s="14" t="s">
        <v>534</v>
      </c>
      <c r="H276" s="14"/>
      <c r="I276" s="14"/>
      <c r="J276" s="14"/>
      <c r="K276" s="14" t="s">
        <v>23</v>
      </c>
      <c r="L276" s="14" t="s">
        <v>100</v>
      </c>
      <c r="M276" s="14" t="s">
        <v>20</v>
      </c>
      <c r="N276" s="14" t="s">
        <v>1161</v>
      </c>
      <c r="O276" s="14"/>
      <c r="P276" s="14" t="s">
        <v>17</v>
      </c>
      <c r="Q276" s="14" t="s">
        <v>2186</v>
      </c>
      <c r="R276" s="14" t="s">
        <v>530</v>
      </c>
      <c r="S276" s="14" t="s">
        <v>462</v>
      </c>
      <c r="T276" s="20"/>
      <c r="V276" s="12" t="s">
        <v>4</v>
      </c>
      <c r="W276" s="12" t="s">
        <v>171</v>
      </c>
      <c r="X276" s="14"/>
    </row>
    <row r="277" spans="1:24">
      <c r="A277">
        <v>276</v>
      </c>
      <c r="C277" s="1" t="str">
        <f t="shared" si="4"/>
        <v>equation eq12.ls(cov = white) log(inv_h_k) = beta(36) * log(inv_h_k(-3)) + beta(37) * log(ph_k) + beta(38) * log(ph_k(-1)) + beta(39) * log(y_d_h_k) + beta(40) * log(y_d_h_k(-2)) + beta(41) + beta(42) * @trend 'Estimated equation: Log-linear: Gross fixed capital formation: HH: Real prices</v>
      </c>
      <c r="D277" s="6" t="s">
        <v>25</v>
      </c>
      <c r="E277" s="6"/>
      <c r="F277" s="5" t="s">
        <v>477</v>
      </c>
      <c r="G277" s="5" t="s">
        <v>534</v>
      </c>
      <c r="K277" s="5" t="s">
        <v>23</v>
      </c>
      <c r="L277" s="5" t="s">
        <v>100</v>
      </c>
      <c r="M277" s="5" t="s">
        <v>20</v>
      </c>
      <c r="N277" s="5" t="s">
        <v>1161</v>
      </c>
      <c r="O277" s="5"/>
      <c r="P277" s="5" t="s">
        <v>17</v>
      </c>
      <c r="Q277" s="5" t="s">
        <v>2187</v>
      </c>
      <c r="R277" s="5" t="s">
        <v>530</v>
      </c>
      <c r="S277" s="5" t="s">
        <v>462</v>
      </c>
      <c r="V277" s="6" t="s">
        <v>25</v>
      </c>
      <c r="W277" s="6"/>
    </row>
    <row r="278" spans="1:24">
      <c r="A278">
        <v>277</v>
      </c>
      <c r="C278" s="1" t="str">
        <f t="shared" si="4"/>
        <v>equation eq13.ls(cov = white) log(sbe_h) = beta(43) + beta(44) * log(un) + beta(45) * log(wage) + beta(46) * @trend  'Estimated equation: Log-linear: Social benefit transfers: HH</v>
      </c>
      <c r="D278" s="6" t="s">
        <v>25</v>
      </c>
      <c r="E278" s="6"/>
      <c r="G278" s="5" t="s">
        <v>534</v>
      </c>
      <c r="K278" s="5" t="s">
        <v>23</v>
      </c>
      <c r="L278" s="5" t="s">
        <v>101</v>
      </c>
      <c r="M278" s="5" t="s">
        <v>20</v>
      </c>
      <c r="N278" s="5" t="s">
        <v>1986</v>
      </c>
      <c r="O278" s="5"/>
      <c r="P278" s="5" t="s">
        <v>17</v>
      </c>
      <c r="Q278" s="5" t="s">
        <v>2188</v>
      </c>
      <c r="R278" s="5" t="s">
        <v>535</v>
      </c>
      <c r="S278" s="5" t="s">
        <v>462</v>
      </c>
      <c r="V278" s="6" t="s">
        <v>25</v>
      </c>
      <c r="W278" s="6"/>
    </row>
    <row r="279" spans="1:24" s="36" customFormat="1">
      <c r="A279">
        <v>278</v>
      </c>
      <c r="B279"/>
      <c r="C279" s="1" t="str">
        <f t="shared" si="4"/>
        <v>equation eq14.ls(cov = white) log(n) = beta(48) + beta(49) * log(y_k(-1)) + beta(50) * log(lf) + beta(51) * @trend 'Estimated equation: Log-linear: Population: Total: LABOUR</v>
      </c>
      <c r="D279" s="6" t="s">
        <v>25</v>
      </c>
      <c r="E279" s="6"/>
      <c r="F279" s="5"/>
      <c r="G279" s="5" t="s">
        <v>534</v>
      </c>
      <c r="H279" s="5"/>
      <c r="I279" s="5"/>
      <c r="J279" s="5"/>
      <c r="K279" s="5" t="s">
        <v>23</v>
      </c>
      <c r="L279" s="5" t="s">
        <v>102</v>
      </c>
      <c r="M279" s="5" t="s">
        <v>20</v>
      </c>
      <c r="N279" s="5" t="s">
        <v>347</v>
      </c>
      <c r="O279" s="5"/>
      <c r="P279" s="5" t="s">
        <v>17</v>
      </c>
      <c r="Q279" s="5" t="s">
        <v>2189</v>
      </c>
      <c r="R279" s="5" t="s">
        <v>523</v>
      </c>
      <c r="S279" s="5" t="s">
        <v>474</v>
      </c>
      <c r="T279"/>
      <c r="U279" s="20"/>
      <c r="V279" s="6" t="s">
        <v>25</v>
      </c>
      <c r="W279" s="6"/>
      <c r="X279" s="5"/>
    </row>
    <row r="280" spans="1:24">
      <c r="A280">
        <v>279</v>
      </c>
      <c r="C280" s="1" t="str">
        <f t="shared" si="4"/>
        <v>equation eq15.ls(cov = white) log(sbe_g) = beta(52) + beta(53) * log(un) + beta(54) * log(wage) + beta(55) * @trend  'Estimated equation: Log-linear: Social benefit transfers: GOVT</v>
      </c>
      <c r="D280" s="6" t="s">
        <v>25</v>
      </c>
      <c r="E280" s="6"/>
      <c r="G280" s="5" t="s">
        <v>534</v>
      </c>
      <c r="K280" s="5" t="s">
        <v>23</v>
      </c>
      <c r="L280" s="5" t="s">
        <v>103</v>
      </c>
      <c r="M280" s="5" t="s">
        <v>20</v>
      </c>
      <c r="N280" s="5" t="s">
        <v>1989</v>
      </c>
      <c r="O280" s="5"/>
      <c r="P280" s="5" t="s">
        <v>17</v>
      </c>
      <c r="Q280" s="5" t="s">
        <v>2190</v>
      </c>
      <c r="R280" s="5" t="s">
        <v>535</v>
      </c>
      <c r="S280" s="5" t="s">
        <v>463</v>
      </c>
      <c r="V280" s="6" t="s">
        <v>25</v>
      </c>
      <c r="W280" s="6"/>
    </row>
    <row r="281" spans="1:24">
      <c r="A281">
        <v>280</v>
      </c>
      <c r="C281" s="17" t="str">
        <f t="shared" si="4"/>
        <v>equation eq16.ls(cov = white) wi = beta(57) + beta(58) * ur + beta(59) * d_2011 + beta(60) * @trend  'Estimated equation: Inflation rate: Wage inflation: TOTAL</v>
      </c>
      <c r="D281" s="6" t="s">
        <v>25</v>
      </c>
      <c r="E281" s="6"/>
      <c r="G281" s="5" t="s">
        <v>504</v>
      </c>
      <c r="K281" s="5" t="s">
        <v>23</v>
      </c>
      <c r="L281" s="5" t="s">
        <v>104</v>
      </c>
      <c r="M281" s="5" t="s">
        <v>20</v>
      </c>
      <c r="N281" s="96" t="s">
        <v>308</v>
      </c>
      <c r="O281" s="5"/>
      <c r="P281" s="5" t="s">
        <v>17</v>
      </c>
      <c r="Q281" s="5" t="s">
        <v>2191</v>
      </c>
      <c r="R281" s="5" t="s">
        <v>443</v>
      </c>
      <c r="S281" s="5" t="s">
        <v>473</v>
      </c>
      <c r="V281" s="6" t="s">
        <v>25</v>
      </c>
      <c r="W281" s="6"/>
    </row>
    <row r="282" spans="1:24">
      <c r="A282">
        <v>281</v>
      </c>
      <c r="C282" s="94" t="str">
        <f t="shared" si="4"/>
        <v>equation eq17.ls(cov = white) b2 = beta(62) + beta(63) * y + beta(64) * @trend + beta(65) * d_2009 'Estimated equation: Gross operating surplus: National: NFC</v>
      </c>
      <c r="D282" s="6" t="s">
        <v>25</v>
      </c>
      <c r="E282" s="6"/>
      <c r="G282" s="5" t="s">
        <v>504</v>
      </c>
      <c r="K282" s="5" t="s">
        <v>23</v>
      </c>
      <c r="L282" s="5" t="s">
        <v>105</v>
      </c>
      <c r="M282" s="5" t="s">
        <v>20</v>
      </c>
      <c r="N282" s="96" t="s">
        <v>348</v>
      </c>
      <c r="O282" s="5"/>
      <c r="P282" s="5" t="s">
        <v>17</v>
      </c>
      <c r="Q282" s="5" t="s">
        <v>2192</v>
      </c>
      <c r="R282" s="5" t="s">
        <v>524</v>
      </c>
      <c r="S282" s="5" t="s">
        <v>460</v>
      </c>
      <c r="V282" s="6" t="s">
        <v>25</v>
      </c>
      <c r="W282" s="6"/>
    </row>
    <row r="283" spans="1:24">
      <c r="A283">
        <v>282</v>
      </c>
      <c r="C283" s="17" t="str">
        <f t="shared" si="4"/>
        <v>equation eq19.ls(cov = white) pena_h = beta(68) * y_h + beta(69) * pena_h(-1) + beta(70)  'Estimated equation: Financial Assets: Pension assets: HH</v>
      </c>
      <c r="D283" s="6" t="s">
        <v>25</v>
      </c>
      <c r="E283" s="6"/>
      <c r="G283" s="5" t="s">
        <v>504</v>
      </c>
      <c r="K283" s="5" t="s">
        <v>23</v>
      </c>
      <c r="L283" s="5" t="s">
        <v>106</v>
      </c>
      <c r="M283" s="5" t="s">
        <v>20</v>
      </c>
      <c r="N283" s="96" t="s">
        <v>231</v>
      </c>
      <c r="O283" s="5"/>
      <c r="P283" s="5" t="s">
        <v>17</v>
      </c>
      <c r="Q283" s="5" t="s">
        <v>2193</v>
      </c>
      <c r="R283" s="5" t="s">
        <v>488</v>
      </c>
      <c r="S283" s="5" t="s">
        <v>462</v>
      </c>
      <c r="V283" s="6" t="s">
        <v>25</v>
      </c>
      <c r="W283" s="6"/>
    </row>
    <row r="284" spans="1:24">
      <c r="A284">
        <v>283</v>
      </c>
      <c r="C284" s="1" t="str">
        <f t="shared" si="4"/>
        <v>equation eq20.ls(cov = white) log(pena_h) = beta(71) * log(y_h) + beta(72) * log(nw_h) + beta(73) * @trend 'Estimated equation: Log-linear: Financial Assets: Pension assets: HH</v>
      </c>
      <c r="D284" s="6" t="s">
        <v>25</v>
      </c>
      <c r="E284" s="6"/>
      <c r="G284" s="5" t="s">
        <v>534</v>
      </c>
      <c r="K284" s="5" t="s">
        <v>23</v>
      </c>
      <c r="L284" s="5" t="s">
        <v>107</v>
      </c>
      <c r="M284" s="5" t="s">
        <v>20</v>
      </c>
      <c r="N284" s="5" t="s">
        <v>349</v>
      </c>
      <c r="O284" s="5"/>
      <c r="P284" s="5" t="s">
        <v>17</v>
      </c>
      <c r="Q284" s="5" t="s">
        <v>2194</v>
      </c>
      <c r="R284" s="16" t="s">
        <v>488</v>
      </c>
      <c r="S284" s="5" t="s">
        <v>462</v>
      </c>
      <c r="V284" s="6" t="s">
        <v>25</v>
      </c>
      <c r="W284" s="6"/>
    </row>
    <row r="285" spans="1:24">
      <c r="A285">
        <v>284</v>
      </c>
      <c r="C285" s="1" t="str">
        <f t="shared" si="4"/>
        <v>equation eq21.ls(cov = white) log(pena_h_tr) = beta(74) + beta(75) * r_pen + beta(76) * log(cpen_h) + beta(77) * log(fa_h(-1)) 'Estimated equation: Log-linear: Financial Assets: Pension assets: HH: Transactions</v>
      </c>
      <c r="D285" s="6" t="s">
        <v>25</v>
      </c>
      <c r="E285" s="6"/>
      <c r="F285" s="5" t="s">
        <v>492</v>
      </c>
      <c r="G285" s="5" t="s">
        <v>534</v>
      </c>
      <c r="K285" s="5" t="s">
        <v>23</v>
      </c>
      <c r="L285" s="5" t="s">
        <v>108</v>
      </c>
      <c r="M285" s="5" t="s">
        <v>20</v>
      </c>
      <c r="N285" s="5" t="s">
        <v>350</v>
      </c>
      <c r="O285" s="5"/>
      <c r="P285" s="5" t="s">
        <v>17</v>
      </c>
      <c r="Q285" s="5" t="s">
        <v>2195</v>
      </c>
      <c r="R285" s="16" t="s">
        <v>488</v>
      </c>
      <c r="S285" s="5" t="s">
        <v>462</v>
      </c>
      <c r="V285" s="6" t="s">
        <v>25</v>
      </c>
      <c r="W285" s="6"/>
    </row>
    <row r="286" spans="1:24" s="35" customFormat="1">
      <c r="A286">
        <v>285</v>
      </c>
      <c r="B286" s="80" t="s">
        <v>580</v>
      </c>
      <c r="C286" s="95" t="str">
        <f t="shared" si="4"/>
        <v>equation eq22.ls(cov = white) ibl_h_tr = beta(79) * inv_h + beta(80) * ibl_h(-1) + beta(81) * fa_h_tr + beta(82) * r_ibl_fl_h(-1) 'Estimated equation: Financial Liabilities: Interest bearing liabilities: HH: Transactions</v>
      </c>
      <c r="D286" s="82" t="s">
        <v>25</v>
      </c>
      <c r="E286" s="82"/>
      <c r="F286" s="83" t="s">
        <v>492</v>
      </c>
      <c r="G286" s="83" t="s">
        <v>504</v>
      </c>
      <c r="H286" s="83"/>
      <c r="I286" s="83"/>
      <c r="J286" s="83"/>
      <c r="K286" s="83" t="s">
        <v>23</v>
      </c>
      <c r="L286" s="83" t="s">
        <v>109</v>
      </c>
      <c r="M286" s="83" t="s">
        <v>20</v>
      </c>
      <c r="N286" s="97" t="s">
        <v>52</v>
      </c>
      <c r="O286" s="84"/>
      <c r="P286" s="83" t="s">
        <v>17</v>
      </c>
      <c r="Q286" s="83" t="s">
        <v>2209</v>
      </c>
      <c r="R286" s="80" t="s">
        <v>486</v>
      </c>
      <c r="S286" s="83" t="s">
        <v>462</v>
      </c>
      <c r="T286" s="80"/>
      <c r="U286" s="80"/>
      <c r="V286" s="82" t="s">
        <v>25</v>
      </c>
      <c r="W286" s="82"/>
      <c r="X286" s="83"/>
    </row>
    <row r="287" spans="1:24" s="35" customFormat="1">
      <c r="A287">
        <v>286</v>
      </c>
      <c r="B287" s="80" t="s">
        <v>580</v>
      </c>
      <c r="C287" s="95" t="str">
        <f t="shared" si="4"/>
        <v>equation eq23.ls(cov = white) iba_f_tr = beta(83) * ( ibl_h_tr) + beta(84) * d_2015 + beta(85) * d_200 + beta(86) * (y - y(-1)) 'Estimated equation: Financial Assets: Interest bearing assets: FC: Transactions</v>
      </c>
      <c r="D287" s="82" t="s">
        <v>25</v>
      </c>
      <c r="E287" s="82"/>
      <c r="F287" s="83" t="s">
        <v>492</v>
      </c>
      <c r="G287" s="88" t="s">
        <v>504</v>
      </c>
      <c r="H287" s="88"/>
      <c r="I287" s="83"/>
      <c r="J287" s="83"/>
      <c r="K287" s="83" t="s">
        <v>23</v>
      </c>
      <c r="L287" s="83" t="s">
        <v>110</v>
      </c>
      <c r="M287" s="83" t="s">
        <v>20</v>
      </c>
      <c r="N287" s="98" t="s">
        <v>351</v>
      </c>
      <c r="O287" s="84"/>
      <c r="P287" s="83" t="s">
        <v>17</v>
      </c>
      <c r="Q287" s="83" t="s">
        <v>2196</v>
      </c>
      <c r="R287" s="88" t="s">
        <v>484</v>
      </c>
      <c r="S287" s="88" t="s">
        <v>461</v>
      </c>
      <c r="T287" s="80"/>
      <c r="U287" s="80"/>
      <c r="V287" s="82" t="s">
        <v>25</v>
      </c>
      <c r="W287" s="82"/>
      <c r="X287" s="83"/>
    </row>
    <row r="288" spans="1:24" s="35" customFormat="1">
      <c r="A288">
        <v>287</v>
      </c>
      <c r="B288" s="80" t="s">
        <v>580</v>
      </c>
      <c r="C288" s="95" t="str">
        <f t="shared" si="4"/>
        <v>equation eq27.ls(cov = white) eqa_h_tr = beta(96) * r_eq_dk + beta(97) * R_IBA_H(-1) + beta(98) * IBL_H_TR + beta(99) * D_2007 + beta(100) * D_2010 'Estimated equation: Financial Assets: Equity assets: HH: Transactions</v>
      </c>
      <c r="D288" s="82" t="s">
        <v>25</v>
      </c>
      <c r="E288" s="82"/>
      <c r="F288" s="83" t="s">
        <v>492</v>
      </c>
      <c r="G288" s="83" t="s">
        <v>504</v>
      </c>
      <c r="H288" s="83"/>
      <c r="I288" s="83"/>
      <c r="J288" s="83"/>
      <c r="K288" s="83" t="s">
        <v>23</v>
      </c>
      <c r="L288" s="83" t="s">
        <v>114</v>
      </c>
      <c r="M288" s="83" t="s">
        <v>20</v>
      </c>
      <c r="N288" s="98" t="s">
        <v>354</v>
      </c>
      <c r="O288" s="84"/>
      <c r="P288" s="83" t="s">
        <v>17</v>
      </c>
      <c r="Q288" s="83" t="s">
        <v>2197</v>
      </c>
      <c r="R288" s="83" t="s">
        <v>485</v>
      </c>
      <c r="S288" s="83" t="s">
        <v>462</v>
      </c>
      <c r="T288" s="80"/>
      <c r="U288" s="80"/>
      <c r="V288" s="82" t="s">
        <v>25</v>
      </c>
      <c r="W288" s="82"/>
      <c r="X288" s="83"/>
    </row>
    <row r="289" spans="1:24">
      <c r="A289">
        <v>288</v>
      </c>
      <c r="C289" s="1" t="str">
        <f t="shared" si="4"/>
        <v>equation eq24.ls(cov = white) log(eql_nf) = beta(90) * @trend + beta(92) * log(inv_nf) + beta(93) * eql_nf_rv 'Estimated equation: Log-linear: Financial Liabilities: Equity liabilities: NFC: Log-linear</v>
      </c>
      <c r="D289" s="6" t="s">
        <v>25</v>
      </c>
      <c r="E289" s="6"/>
      <c r="F289" s="5" t="s">
        <v>532</v>
      </c>
      <c r="G289" s="5" t="s">
        <v>534</v>
      </c>
      <c r="K289" s="5" t="s">
        <v>23</v>
      </c>
      <c r="L289" s="5" t="s">
        <v>111</v>
      </c>
      <c r="M289" s="5" t="s">
        <v>20</v>
      </c>
      <c r="N289" s="5" t="s">
        <v>352</v>
      </c>
      <c r="O289" s="5"/>
      <c r="P289" s="5" t="s">
        <v>17</v>
      </c>
      <c r="Q289" s="5" t="s">
        <v>2198</v>
      </c>
      <c r="R289" s="5" t="s">
        <v>487</v>
      </c>
      <c r="S289" s="5" t="s">
        <v>460</v>
      </c>
      <c r="V289" s="6" t="s">
        <v>25</v>
      </c>
      <c r="W289" s="6"/>
    </row>
    <row r="290" spans="1:24">
      <c r="A290">
        <v>289</v>
      </c>
      <c r="C290" s="17" t="str">
        <f t="shared" si="4"/>
        <v>equation eq25.ls(cov = white) eqa_nf_tr = beta(91) * eql_nf_tr 'Estimated equation: Financial Assets: Equity assets: NFC: Transactions</v>
      </c>
      <c r="D290" s="6" t="s">
        <v>25</v>
      </c>
      <c r="E290" s="6"/>
      <c r="F290" s="5" t="s">
        <v>492</v>
      </c>
      <c r="G290" s="5" t="s">
        <v>504</v>
      </c>
      <c r="K290" s="5" t="s">
        <v>23</v>
      </c>
      <c r="L290" s="5" t="s">
        <v>112</v>
      </c>
      <c r="M290" s="5" t="s">
        <v>20</v>
      </c>
      <c r="N290" s="96" t="s">
        <v>353</v>
      </c>
      <c r="O290" s="5"/>
      <c r="P290" s="5" t="s">
        <v>17</v>
      </c>
      <c r="Q290" s="5" t="s">
        <v>2199</v>
      </c>
      <c r="R290" s="5" t="s">
        <v>485</v>
      </c>
      <c r="S290" s="5" t="s">
        <v>460</v>
      </c>
      <c r="V290" s="6" t="s">
        <v>25</v>
      </c>
      <c r="W290" s="6"/>
    </row>
    <row r="291" spans="1:24">
      <c r="A291">
        <v>290</v>
      </c>
      <c r="C291" s="17" t="str">
        <f t="shared" si="4"/>
        <v>equation eq26.ls(cov = white) pc = beta(94) * wage + beta(95) * pm + pc(-1) 'Estimated equation: Price deflator: Consumption</v>
      </c>
      <c r="D291" s="6" t="s">
        <v>25</v>
      </c>
      <c r="E291" s="6"/>
      <c r="G291" s="5" t="s">
        <v>504</v>
      </c>
      <c r="K291" s="5" t="s">
        <v>23</v>
      </c>
      <c r="L291" s="5" t="s">
        <v>113</v>
      </c>
      <c r="M291" s="5" t="s">
        <v>20</v>
      </c>
      <c r="N291" s="96" t="s">
        <v>289</v>
      </c>
      <c r="O291" s="5"/>
      <c r="P291" s="5" t="s">
        <v>17</v>
      </c>
      <c r="Q291" s="5" t="s">
        <v>2200</v>
      </c>
      <c r="R291" s="5" t="s">
        <v>436</v>
      </c>
      <c r="V291" s="6" t="s">
        <v>25</v>
      </c>
      <c r="W291" s="6"/>
    </row>
    <row r="292" spans="1:24">
      <c r="A292">
        <v>291</v>
      </c>
      <c r="B292" s="20"/>
      <c r="C292" s="100" t="str">
        <f t="shared" si="4"/>
        <v>'equation eq27.ls(cov = white) eqa_h_tr = c(1) * eqa_h_tr(-1) + c(2) * r_eq_dk + c(3) * r_eq_dk(-1) + c(4) * r_eq_dk(-2) + c(6) * r_iba_h(-1) + c(7) * r_iba_h(-2) + c(8) * r_iba_h(-3) + c(9) + c(10) * d_2016 'Estimated equation: Financial Assets: Equity assets: HH: Transactions</v>
      </c>
      <c r="D292" s="12" t="s">
        <v>4</v>
      </c>
      <c r="E292" s="12" t="s">
        <v>171</v>
      </c>
      <c r="F292" s="14" t="s">
        <v>492</v>
      </c>
      <c r="G292" s="14" t="s">
        <v>504</v>
      </c>
      <c r="H292" s="14"/>
      <c r="I292" s="14"/>
      <c r="J292" s="14"/>
      <c r="K292" s="14" t="s">
        <v>23</v>
      </c>
      <c r="L292" s="14" t="s">
        <v>114</v>
      </c>
      <c r="M292" s="14" t="s">
        <v>20</v>
      </c>
      <c r="N292" s="99" t="s">
        <v>354</v>
      </c>
      <c r="O292" s="14"/>
      <c r="P292" s="14" t="s">
        <v>17</v>
      </c>
      <c r="Q292" s="14" t="s">
        <v>2058</v>
      </c>
      <c r="R292" s="14" t="s">
        <v>485</v>
      </c>
      <c r="S292" s="14" t="s">
        <v>462</v>
      </c>
      <c r="T292" s="20"/>
      <c r="V292" s="12" t="s">
        <v>4</v>
      </c>
      <c r="W292" s="12" t="s">
        <v>171</v>
      </c>
      <c r="X292" s="14"/>
    </row>
    <row r="293" spans="1:24">
      <c r="A293">
        <v>292</v>
      </c>
      <c r="B293" s="20"/>
      <c r="C293" s="19" t="str">
        <f t="shared" si="4"/>
        <v>'equation eq28.ls(cov = white) wage = beta(87) + beta(88) * wage(-1) + beta(89) * ur 'Estimated equation: Wages: Change in</v>
      </c>
      <c r="D293" s="12" t="s">
        <v>4</v>
      </c>
      <c r="E293" s="12" t="s">
        <v>171</v>
      </c>
      <c r="F293" s="14"/>
      <c r="G293" s="14" t="s">
        <v>504</v>
      </c>
      <c r="H293" s="14"/>
      <c r="I293" s="14"/>
      <c r="J293" s="14"/>
      <c r="K293" s="14" t="s">
        <v>23</v>
      </c>
      <c r="L293" s="14" t="s">
        <v>115</v>
      </c>
      <c r="M293" s="14" t="s">
        <v>20</v>
      </c>
      <c r="N293" s="99" t="s">
        <v>82</v>
      </c>
      <c r="O293" s="14"/>
      <c r="P293" s="14" t="s">
        <v>17</v>
      </c>
      <c r="Q293" s="14" t="s">
        <v>2201</v>
      </c>
      <c r="R293" s="14" t="s">
        <v>525</v>
      </c>
      <c r="S293" s="14"/>
      <c r="T293" s="20"/>
      <c r="V293" s="12" t="s">
        <v>4</v>
      </c>
      <c r="W293" s="12" t="s">
        <v>171</v>
      </c>
      <c r="X293" s="14"/>
    </row>
    <row r="294" spans="1:24" s="36" customFormat="1">
      <c r="A294">
        <v>293</v>
      </c>
      <c r="B294"/>
      <c r="C294" s="1" t="str">
        <f t="shared" si="4"/>
        <v/>
      </c>
      <c r="D294" s="6" t="s">
        <v>25</v>
      </c>
      <c r="E294" s="6"/>
      <c r="F294" s="5"/>
      <c r="G294" s="5"/>
      <c r="H294" s="5"/>
      <c r="I294" s="5"/>
      <c r="J294" s="5"/>
      <c r="K294" s="5"/>
      <c r="L294" s="5"/>
      <c r="M294" s="5"/>
      <c r="N294" s="5" t="s">
        <v>25</v>
      </c>
      <c r="O294" s="5"/>
      <c r="P294" s="5"/>
      <c r="Q294" s="5"/>
      <c r="R294" s="5" t="s">
        <v>25</v>
      </c>
      <c r="S294" s="5"/>
      <c r="T294"/>
      <c r="U294" s="20"/>
      <c r="V294" s="6" t="s">
        <v>25</v>
      </c>
      <c r="W294" s="6"/>
      <c r="X294" s="5"/>
    </row>
    <row r="295" spans="1:24">
      <c r="A295">
        <v>294</v>
      </c>
      <c r="C295" s="1" t="str">
        <f t="shared" si="4"/>
        <v/>
      </c>
      <c r="D295" s="6" t="s">
        <v>25</v>
      </c>
      <c r="E295" s="6"/>
      <c r="N295" s="5" t="s">
        <v>25</v>
      </c>
      <c r="O295" s="5"/>
      <c r="R295" s="5" t="s">
        <v>25</v>
      </c>
      <c r="V295" s="6" t="s">
        <v>25</v>
      </c>
      <c r="W295" s="6"/>
    </row>
    <row r="296" spans="1:24" s="36" customFormat="1">
      <c r="A296">
        <v>295</v>
      </c>
      <c r="B296"/>
      <c r="C296" s="3" t="str">
        <f t="shared" si="4"/>
        <v>'##############################</v>
      </c>
      <c r="D296" s="10" t="s">
        <v>4</v>
      </c>
      <c r="E296" s="10" t="s">
        <v>170</v>
      </c>
      <c r="F296" s="8"/>
      <c r="G296" s="8"/>
      <c r="H296" s="8"/>
      <c r="I296" s="8"/>
      <c r="J296" s="8" t="s">
        <v>176</v>
      </c>
      <c r="K296" s="8"/>
      <c r="L296" s="8"/>
      <c r="M296" s="8"/>
      <c r="N296" s="8" t="s">
        <v>25</v>
      </c>
      <c r="O296" s="8"/>
      <c r="P296" s="8"/>
      <c r="Q296" s="8"/>
      <c r="R296" s="8" t="s">
        <v>25</v>
      </c>
      <c r="S296" s="8"/>
      <c r="T296" s="109"/>
      <c r="U296" s="109"/>
      <c r="V296" s="10" t="s">
        <v>4</v>
      </c>
      <c r="W296" s="10" t="s">
        <v>170</v>
      </c>
      <c r="X296" s="8"/>
    </row>
    <row r="297" spans="1:24">
      <c r="A297">
        <v>296</v>
      </c>
      <c r="C297" s="3" t="str">
        <f t="shared" si="4"/>
        <v>'Eviews Commands: Initiate the model</v>
      </c>
      <c r="D297" s="10" t="s">
        <v>4</v>
      </c>
      <c r="E297" s="10" t="s">
        <v>170</v>
      </c>
      <c r="F297" s="8"/>
      <c r="G297" s="8"/>
      <c r="H297" s="8"/>
      <c r="I297" s="8"/>
      <c r="J297" s="8" t="s">
        <v>671</v>
      </c>
      <c r="K297" s="8"/>
      <c r="L297" s="8"/>
      <c r="M297" s="8"/>
      <c r="N297" s="8" t="s">
        <v>25</v>
      </c>
      <c r="O297" s="8"/>
      <c r="P297" s="8"/>
      <c r="Q297" s="8"/>
      <c r="R297" s="8" t="s">
        <v>25</v>
      </c>
      <c r="S297" s="8"/>
      <c r="T297" s="109"/>
      <c r="U297" s="109"/>
      <c r="V297" s="10" t="s">
        <v>4</v>
      </c>
      <c r="W297" s="10" t="s">
        <v>170</v>
      </c>
      <c r="X297" s="8"/>
    </row>
    <row r="298" spans="1:24">
      <c r="A298">
        <v>297</v>
      </c>
      <c r="C298" s="3" t="str">
        <f t="shared" si="4"/>
        <v>'##############################</v>
      </c>
      <c r="D298" s="10" t="s">
        <v>4</v>
      </c>
      <c r="E298" s="10" t="s">
        <v>170</v>
      </c>
      <c r="F298" s="8"/>
      <c r="G298" s="8"/>
      <c r="H298" s="8"/>
      <c r="I298" s="8"/>
      <c r="J298" s="8" t="s">
        <v>176</v>
      </c>
      <c r="K298" s="8"/>
      <c r="L298" s="8"/>
      <c r="M298" s="8"/>
      <c r="N298" s="8" t="s">
        <v>25</v>
      </c>
      <c r="O298" s="8"/>
      <c r="P298" s="8"/>
      <c r="Q298" s="8"/>
      <c r="R298" s="8" t="s">
        <v>25</v>
      </c>
      <c r="S298" s="8"/>
      <c r="T298" s="109"/>
      <c r="U298" s="109"/>
      <c r="V298" s="10" t="s">
        <v>4</v>
      </c>
      <c r="W298" s="10" t="s">
        <v>170</v>
      </c>
      <c r="X298" s="8"/>
    </row>
    <row r="299" spans="1:24">
      <c r="A299">
        <v>298</v>
      </c>
      <c r="C299" s="1" t="str">
        <f t="shared" si="4"/>
        <v/>
      </c>
      <c r="D299" s="6" t="s">
        <v>25</v>
      </c>
      <c r="E299" s="6"/>
      <c r="N299" s="5" t="s">
        <v>25</v>
      </c>
      <c r="O299" s="5"/>
      <c r="R299" s="5" t="s">
        <v>25</v>
      </c>
      <c r="V299" s="6" t="s">
        <v>25</v>
      </c>
      <c r="W299" s="6"/>
    </row>
    <row r="300" spans="1:24">
      <c r="A300">
        <v>299</v>
      </c>
      <c r="C300" s="1" t="str">
        <f t="shared" si="4"/>
        <v>model model</v>
      </c>
      <c r="D300" s="6" t="s">
        <v>25</v>
      </c>
      <c r="E300" s="6"/>
      <c r="I300" s="7" t="s">
        <v>3</v>
      </c>
      <c r="N300" s="5" t="s">
        <v>25</v>
      </c>
      <c r="O300" s="5"/>
      <c r="R300" s="5" t="s">
        <v>25</v>
      </c>
      <c r="V300" s="6" t="s">
        <v>25</v>
      </c>
      <c r="W300" s="6"/>
    </row>
    <row r="301" spans="1:24">
      <c r="A301">
        <v>300</v>
      </c>
      <c r="C301" s="1" t="str">
        <f t="shared" si="4"/>
        <v/>
      </c>
      <c r="D301" s="6" t="s">
        <v>25</v>
      </c>
      <c r="E301" s="6"/>
      <c r="N301" s="5" t="s">
        <v>25</v>
      </c>
      <c r="O301" s="5"/>
      <c r="R301" s="5" t="s">
        <v>25</v>
      </c>
      <c r="V301" s="6" t="s">
        <v>25</v>
      </c>
      <c r="W301" s="6"/>
    </row>
    <row r="302" spans="1:24" s="36" customFormat="1">
      <c r="A302">
        <v>301</v>
      </c>
      <c r="B302"/>
      <c r="C302" s="3" t="str">
        <f t="shared" si="4"/>
        <v>'##############################</v>
      </c>
      <c r="D302" s="10" t="s">
        <v>4</v>
      </c>
      <c r="E302" s="10" t="s">
        <v>170</v>
      </c>
      <c r="F302" s="8"/>
      <c r="G302" s="8"/>
      <c r="H302" s="8"/>
      <c r="I302" s="8"/>
      <c r="J302" s="8" t="s">
        <v>176</v>
      </c>
      <c r="K302" s="8"/>
      <c r="L302" s="8"/>
      <c r="M302" s="8"/>
      <c r="N302" s="8" t="s">
        <v>25</v>
      </c>
      <c r="O302" s="8"/>
      <c r="P302" s="8"/>
      <c r="Q302" s="8"/>
      <c r="R302" s="8" t="s">
        <v>25</v>
      </c>
      <c r="S302" s="8"/>
      <c r="T302" s="109"/>
      <c r="U302" s="109"/>
      <c r="V302" s="10" t="s">
        <v>4</v>
      </c>
      <c r="W302" s="10" t="s">
        <v>170</v>
      </c>
      <c r="X302" s="8"/>
    </row>
    <row r="303" spans="1:24">
      <c r="A303">
        <v>302</v>
      </c>
      <c r="C303" s="3" t="str">
        <f t="shared" si="4"/>
        <v>'Add model equations to the model</v>
      </c>
      <c r="D303" s="10" t="s">
        <v>4</v>
      </c>
      <c r="E303" s="10" t="s">
        <v>170</v>
      </c>
      <c r="F303" s="8"/>
      <c r="G303" s="8"/>
      <c r="H303" s="8"/>
      <c r="I303" s="8"/>
      <c r="J303" s="8" t="s">
        <v>672</v>
      </c>
      <c r="K303" s="8"/>
      <c r="L303" s="8"/>
      <c r="M303" s="8"/>
      <c r="N303" s="8" t="s">
        <v>25</v>
      </c>
      <c r="O303" s="8"/>
      <c r="P303" s="8"/>
      <c r="Q303" s="8"/>
      <c r="R303" s="8" t="s">
        <v>25</v>
      </c>
      <c r="S303" s="8"/>
      <c r="T303" s="109"/>
      <c r="U303" s="109"/>
      <c r="V303" s="10" t="s">
        <v>4</v>
      </c>
      <c r="W303" s="10" t="s">
        <v>170</v>
      </c>
      <c r="X303" s="8"/>
    </row>
    <row r="304" spans="1:24">
      <c r="A304">
        <v>303</v>
      </c>
      <c r="C304" s="3" t="str">
        <f t="shared" si="4"/>
        <v>'##############################</v>
      </c>
      <c r="D304" s="10" t="s">
        <v>4</v>
      </c>
      <c r="E304" s="10" t="s">
        <v>170</v>
      </c>
      <c r="F304" s="8"/>
      <c r="G304" s="8"/>
      <c r="H304" s="8"/>
      <c r="I304" s="8"/>
      <c r="J304" s="8" t="s">
        <v>176</v>
      </c>
      <c r="K304" s="8"/>
      <c r="L304" s="8"/>
      <c r="M304" s="8"/>
      <c r="N304" s="8" t="s">
        <v>25</v>
      </c>
      <c r="O304" s="8"/>
      <c r="P304" s="8"/>
      <c r="Q304" s="8"/>
      <c r="R304" s="8" t="s">
        <v>25</v>
      </c>
      <c r="S304" s="8"/>
      <c r="T304" s="109"/>
      <c r="U304" s="109"/>
      <c r="V304" s="10" t="s">
        <v>4</v>
      </c>
      <c r="W304" s="10" t="s">
        <v>170</v>
      </c>
      <c r="X304" s="8"/>
    </row>
    <row r="305" spans="1:24">
      <c r="A305">
        <v>304</v>
      </c>
      <c r="C305" s="1" t="str">
        <f t="shared" si="4"/>
        <v/>
      </c>
      <c r="D305" s="6" t="s">
        <v>25</v>
      </c>
      <c r="E305" s="6"/>
      <c r="N305" s="5" t="s">
        <v>25</v>
      </c>
      <c r="O305" s="5"/>
      <c r="R305" s="5" t="s">
        <v>25</v>
      </c>
      <c r="V305" s="6" t="s">
        <v>25</v>
      </c>
      <c r="W305" s="6"/>
    </row>
    <row r="306" spans="1:24">
      <c r="A306">
        <v>305</v>
      </c>
      <c r="C306" s="3" t="str">
        <f t="shared" si="4"/>
        <v>'##############################</v>
      </c>
      <c r="D306" s="10" t="s">
        <v>4</v>
      </c>
      <c r="E306" s="10" t="s">
        <v>170</v>
      </c>
      <c r="F306" s="8"/>
      <c r="G306" s="8"/>
      <c r="H306" s="8"/>
      <c r="I306" s="8"/>
      <c r="J306" s="8" t="s">
        <v>176</v>
      </c>
      <c r="K306" s="8"/>
      <c r="L306" s="8"/>
      <c r="M306" s="8"/>
      <c r="N306" s="8" t="s">
        <v>25</v>
      </c>
      <c r="O306" s="8"/>
      <c r="P306" s="8"/>
      <c r="Q306" s="8"/>
      <c r="R306" s="8" t="s">
        <v>25</v>
      </c>
      <c r="S306" s="8"/>
      <c r="T306" s="109"/>
      <c r="U306" s="109"/>
      <c r="V306" s="10" t="s">
        <v>4</v>
      </c>
      <c r="W306" s="10" t="s">
        <v>170</v>
      </c>
      <c r="X306" s="8"/>
    </row>
    <row r="307" spans="1:24">
      <c r="A307">
        <v>306</v>
      </c>
      <c r="C307" s="3" t="str">
        <f t="shared" si="4"/>
        <v>'GDP, wage share and Unit labour costs</v>
      </c>
      <c r="D307" s="10" t="s">
        <v>4</v>
      </c>
      <c r="E307" s="10" t="s">
        <v>170</v>
      </c>
      <c r="F307" s="8"/>
      <c r="G307" s="8"/>
      <c r="H307" s="8"/>
      <c r="I307" s="8"/>
      <c r="J307" s="8" t="s">
        <v>475</v>
      </c>
      <c r="K307" s="8"/>
      <c r="L307" s="8"/>
      <c r="M307" s="8"/>
      <c r="N307" s="8" t="s">
        <v>25</v>
      </c>
      <c r="O307" s="8"/>
      <c r="P307" s="8"/>
      <c r="Q307" s="8"/>
      <c r="R307" s="8" t="s">
        <v>25</v>
      </c>
      <c r="S307" s="8"/>
      <c r="T307" s="109"/>
      <c r="U307" s="109"/>
      <c r="V307" s="10" t="s">
        <v>4</v>
      </c>
      <c r="W307" s="10" t="s">
        <v>170</v>
      </c>
      <c r="X307" s="8"/>
    </row>
    <row r="308" spans="1:24">
      <c r="A308">
        <v>307</v>
      </c>
      <c r="C308" s="1" t="str">
        <f t="shared" si="4"/>
        <v>model.append y_f = w_nf + b2  'Model equation: GDP: TOTAL: Factor costs</v>
      </c>
      <c r="D308" s="6" t="s">
        <v>25</v>
      </c>
      <c r="E308" s="6"/>
      <c r="F308" s="5" t="s">
        <v>495</v>
      </c>
      <c r="G308" s="5" t="s">
        <v>503</v>
      </c>
      <c r="K308" s="5" t="s">
        <v>24</v>
      </c>
      <c r="N308" s="5" t="s">
        <v>2104</v>
      </c>
      <c r="O308" s="5"/>
      <c r="P308" s="5" t="s">
        <v>17</v>
      </c>
      <c r="Q308" s="5" t="s">
        <v>1975</v>
      </c>
      <c r="R308" s="5" t="s">
        <v>77</v>
      </c>
      <c r="S308" s="5" t="s">
        <v>473</v>
      </c>
      <c r="V308" s="6" t="s">
        <v>25</v>
      </c>
      <c r="W308" s="6"/>
    </row>
    <row r="309" spans="1:24">
      <c r="A309">
        <v>308</v>
      </c>
      <c r="C309" s="1" t="str">
        <f t="shared" si="4"/>
        <v>model.append ws = w_nf / y_f  'Model equation: Labour force: Wage share: LABOUR: Ratio</v>
      </c>
      <c r="D309" s="6" t="s">
        <v>25</v>
      </c>
      <c r="E309" s="6"/>
      <c r="F309" s="5" t="s">
        <v>479</v>
      </c>
      <c r="G309" s="5" t="s">
        <v>503</v>
      </c>
      <c r="K309" s="5" t="s">
        <v>24</v>
      </c>
      <c r="N309" s="5" t="s">
        <v>294</v>
      </c>
      <c r="O309" s="5"/>
      <c r="P309" s="5" t="s">
        <v>17</v>
      </c>
      <c r="Q309" s="5" t="s">
        <v>2105</v>
      </c>
      <c r="R309" s="5" t="s">
        <v>673</v>
      </c>
      <c r="S309" s="5" t="s">
        <v>474</v>
      </c>
      <c r="V309" s="6" t="s">
        <v>25</v>
      </c>
      <c r="W309" s="6"/>
    </row>
    <row r="310" spans="1:24">
      <c r="A310">
        <v>309</v>
      </c>
      <c r="C310" s="1" t="str">
        <f t="shared" si="4"/>
        <v>model.append ul_cost = ws * y_f / y  'Model equation: Labour force: Unit labour cost: LABOUR: Log-linear</v>
      </c>
      <c r="D310" s="6" t="s">
        <v>25</v>
      </c>
      <c r="E310" s="6"/>
      <c r="F310" s="5" t="s">
        <v>532</v>
      </c>
      <c r="G310" s="5" t="s">
        <v>503</v>
      </c>
      <c r="K310" s="5" t="s">
        <v>24</v>
      </c>
      <c r="N310" s="5" t="s">
        <v>295</v>
      </c>
      <c r="O310" s="5"/>
      <c r="P310" s="5" t="s">
        <v>17</v>
      </c>
      <c r="Q310" s="5" t="s">
        <v>2107</v>
      </c>
      <c r="R310" s="5" t="s">
        <v>659</v>
      </c>
      <c r="S310" s="5" t="s">
        <v>474</v>
      </c>
      <c r="V310" s="6" t="s">
        <v>25</v>
      </c>
      <c r="W310" s="6"/>
    </row>
    <row r="311" spans="1:24">
      <c r="A311">
        <v>310</v>
      </c>
      <c r="C311" s="1" t="str">
        <f t="shared" si="4"/>
        <v>model.append ulc = ul_cost / @elem(ul_cost, "2010")  'Model equation: Labour force: Unit labour cost: Price index: Index for the price deflator with reference to 2010 (all other price deflator indices are referenced to 2010): LABOUR</v>
      </c>
      <c r="D311" s="6" t="s">
        <v>25</v>
      </c>
      <c r="E311" s="6"/>
      <c r="G311" s="5" t="s">
        <v>503</v>
      </c>
      <c r="K311" s="5" t="s">
        <v>24</v>
      </c>
      <c r="N311" s="5" t="s">
        <v>296</v>
      </c>
      <c r="O311" s="5"/>
      <c r="P311" s="5" t="s">
        <v>17</v>
      </c>
      <c r="Q311" s="5" t="s">
        <v>618</v>
      </c>
      <c r="R311" s="5" t="s">
        <v>660</v>
      </c>
      <c r="S311" s="5" t="s">
        <v>474</v>
      </c>
      <c r="V311" s="6" t="s">
        <v>25</v>
      </c>
      <c r="W311" s="6"/>
    </row>
    <row r="312" spans="1:24">
      <c r="A312">
        <v>311</v>
      </c>
      <c r="C312" s="1" t="str">
        <f t="shared" si="4"/>
        <v/>
      </c>
      <c r="D312" s="6" t="s">
        <v>25</v>
      </c>
      <c r="E312" s="6"/>
      <c r="J312" s="5" t="s">
        <v>25</v>
      </c>
      <c r="N312" s="5" t="s">
        <v>25</v>
      </c>
      <c r="O312" s="5"/>
      <c r="R312" s="5" t="s">
        <v>25</v>
      </c>
      <c r="V312" s="6" t="s">
        <v>25</v>
      </c>
      <c r="W312" s="6"/>
    </row>
    <row r="313" spans="1:24">
      <c r="A313">
        <v>312</v>
      </c>
      <c r="C313" s="3" t="str">
        <f t="shared" si="4"/>
        <v>'##############################</v>
      </c>
      <c r="D313" s="10" t="s">
        <v>4</v>
      </c>
      <c r="E313" s="10" t="s">
        <v>170</v>
      </c>
      <c r="F313" s="8"/>
      <c r="G313" s="8"/>
      <c r="H313" s="8"/>
      <c r="I313" s="8"/>
      <c r="J313" s="8" t="s">
        <v>176</v>
      </c>
      <c r="K313" s="8"/>
      <c r="L313" s="8"/>
      <c r="M313" s="8"/>
      <c r="N313" s="8" t="s">
        <v>25</v>
      </c>
      <c r="O313" s="8"/>
      <c r="P313" s="8"/>
      <c r="Q313" s="8"/>
      <c r="R313" s="8" t="s">
        <v>25</v>
      </c>
      <c r="S313" s="8"/>
      <c r="T313" s="109"/>
      <c r="U313" s="109"/>
      <c r="V313" s="10" t="s">
        <v>4</v>
      </c>
      <c r="W313" s="10" t="s">
        <v>170</v>
      </c>
      <c r="X313" s="8"/>
    </row>
    <row r="314" spans="1:24">
      <c r="A314">
        <v>313</v>
      </c>
      <c r="C314" s="3" t="str">
        <f t="shared" si="4"/>
        <v>'NON-FINANCIAL SECTOR</v>
      </c>
      <c r="D314" s="10" t="s">
        <v>4</v>
      </c>
      <c r="E314" s="10" t="s">
        <v>170</v>
      </c>
      <c r="F314" s="8"/>
      <c r="G314" s="8"/>
      <c r="H314" s="8"/>
      <c r="I314" s="8"/>
      <c r="J314" s="8" t="s">
        <v>178</v>
      </c>
      <c r="K314" s="8"/>
      <c r="L314" s="8"/>
      <c r="M314" s="8"/>
      <c r="N314" s="8" t="s">
        <v>25</v>
      </c>
      <c r="O314" s="8"/>
      <c r="P314" s="8"/>
      <c r="Q314" s="8"/>
      <c r="R314" s="8" t="s">
        <v>25</v>
      </c>
      <c r="S314" s="8"/>
      <c r="T314" s="109"/>
      <c r="U314" s="109"/>
      <c r="V314" s="10" t="s">
        <v>4</v>
      </c>
      <c r="W314" s="10" t="s">
        <v>170</v>
      </c>
      <c r="X314" s="8"/>
    </row>
    <row r="315" spans="1:24">
      <c r="A315">
        <v>314</v>
      </c>
      <c r="C315" s="3" t="str">
        <f t="shared" si="4"/>
        <v>'##############################</v>
      </c>
      <c r="D315" s="10" t="s">
        <v>4</v>
      </c>
      <c r="E315" s="10" t="s">
        <v>170</v>
      </c>
      <c r="F315" s="8"/>
      <c r="G315" s="8"/>
      <c r="H315" s="8"/>
      <c r="I315" s="8"/>
      <c r="J315" s="8" t="s">
        <v>176</v>
      </c>
      <c r="K315" s="8"/>
      <c r="L315" s="8"/>
      <c r="M315" s="8"/>
      <c r="N315" s="8" t="s">
        <v>25</v>
      </c>
      <c r="O315" s="8"/>
      <c r="P315" s="8"/>
      <c r="Q315" s="8"/>
      <c r="R315" s="8" t="s">
        <v>25</v>
      </c>
      <c r="S315" s="8"/>
      <c r="T315" s="109"/>
      <c r="U315" s="109"/>
      <c r="V315" s="10" t="s">
        <v>4</v>
      </c>
      <c r="W315" s="10" t="s">
        <v>170</v>
      </c>
      <c r="X315" s="8"/>
    </row>
    <row r="316" spans="1:24">
      <c r="A316">
        <v>315</v>
      </c>
      <c r="C316" s="1" t="str">
        <f t="shared" si="4"/>
        <v/>
      </c>
      <c r="D316" s="6" t="s">
        <v>25</v>
      </c>
      <c r="E316" s="6"/>
      <c r="J316" s="5" t="s">
        <v>25</v>
      </c>
      <c r="N316" s="5" t="s">
        <v>25</v>
      </c>
      <c r="O316" s="5"/>
      <c r="R316" s="5" t="s">
        <v>25</v>
      </c>
      <c r="V316" s="6" t="s">
        <v>25</v>
      </c>
      <c r="W316" s="6"/>
    </row>
    <row r="317" spans="1:24">
      <c r="A317">
        <v>316</v>
      </c>
      <c r="C317" s="3" t="str">
        <f t="shared" si="4"/>
        <v>'##############################</v>
      </c>
      <c r="D317" s="10" t="s">
        <v>4</v>
      </c>
      <c r="E317" s="10" t="s">
        <v>170</v>
      </c>
      <c r="F317" s="8"/>
      <c r="G317" s="8"/>
      <c r="H317" s="8"/>
      <c r="I317" s="8"/>
      <c r="J317" s="8" t="s">
        <v>176</v>
      </c>
      <c r="K317" s="8"/>
      <c r="L317" s="8"/>
      <c r="M317" s="8"/>
      <c r="N317" s="8" t="s">
        <v>25</v>
      </c>
      <c r="O317" s="8"/>
      <c r="P317" s="8"/>
      <c r="Q317" s="8"/>
      <c r="R317" s="8" t="s">
        <v>25</v>
      </c>
      <c r="S317" s="8"/>
      <c r="T317" s="109"/>
      <c r="U317" s="109"/>
      <c r="V317" s="10" t="s">
        <v>4</v>
      </c>
      <c r="W317" s="10" t="s">
        <v>170</v>
      </c>
      <c r="X317" s="8"/>
    </row>
    <row r="318" spans="1:24">
      <c r="A318">
        <v>317</v>
      </c>
      <c r="C318" s="3" t="str">
        <f t="shared" si="4"/>
        <v>'NFC: Real side</v>
      </c>
      <c r="D318" s="10" t="s">
        <v>4</v>
      </c>
      <c r="E318" s="10" t="s">
        <v>170</v>
      </c>
      <c r="F318" s="8"/>
      <c r="G318" s="8"/>
      <c r="H318" s="8"/>
      <c r="I318" s="8"/>
      <c r="J318" s="8" t="s">
        <v>184</v>
      </c>
      <c r="K318" s="8"/>
      <c r="L318" s="8"/>
      <c r="M318" s="8"/>
      <c r="N318" s="8" t="s">
        <v>25</v>
      </c>
      <c r="O318" s="8"/>
      <c r="P318" s="8"/>
      <c r="Q318" s="8"/>
      <c r="R318" s="8" t="s">
        <v>25</v>
      </c>
      <c r="S318" s="8"/>
      <c r="T318" s="109"/>
      <c r="U318" s="109"/>
      <c r="V318" s="10" t="s">
        <v>4</v>
      </c>
      <c r="W318" s="10" t="s">
        <v>170</v>
      </c>
      <c r="X318" s="8"/>
    </row>
    <row r="319" spans="1:24">
      <c r="A319">
        <v>318</v>
      </c>
      <c r="C319" s="1" t="str">
        <f t="shared" si="4"/>
        <v/>
      </c>
      <c r="D319" s="6" t="s">
        <v>25</v>
      </c>
      <c r="E319" s="6"/>
      <c r="J319" s="5" t="s">
        <v>25</v>
      </c>
      <c r="N319" s="5" t="s">
        <v>25</v>
      </c>
      <c r="O319" s="5"/>
      <c r="R319" s="5" t="s">
        <v>25</v>
      </c>
      <c r="V319" s="6" t="s">
        <v>25</v>
      </c>
      <c r="W319" s="6"/>
    </row>
    <row r="320" spans="1:24">
      <c r="A320">
        <v>319</v>
      </c>
      <c r="C320" s="1" t="str">
        <f t="shared" si="4"/>
        <v>model.append y = c_h + g + i + x - m  'Model equation: GDP: TOTAL</v>
      </c>
      <c r="D320" s="6" t="s">
        <v>25</v>
      </c>
      <c r="E320" s="6"/>
      <c r="G320" s="5" t="s">
        <v>503</v>
      </c>
      <c r="J320" s="5" t="s">
        <v>25</v>
      </c>
      <c r="K320" s="5" t="s">
        <v>24</v>
      </c>
      <c r="N320" s="5" t="s">
        <v>280</v>
      </c>
      <c r="O320" s="5"/>
      <c r="P320" s="5" t="s">
        <v>17</v>
      </c>
      <c r="Q320" s="5" t="s">
        <v>2110</v>
      </c>
      <c r="R320" s="5" t="s">
        <v>77</v>
      </c>
      <c r="S320" s="5" t="s">
        <v>473</v>
      </c>
      <c r="V320" s="6" t="s">
        <v>25</v>
      </c>
      <c r="W320" s="6"/>
    </row>
    <row r="321" spans="1:23">
      <c r="A321">
        <v>320</v>
      </c>
      <c r="C321" s="1" t="str">
        <f t="shared" si="4"/>
        <v>model.append y_k = c_h_k + i_k + g_k + x_k - m_k 'Model equation: GDP: TOTAL: Real prices</v>
      </c>
      <c r="D321" s="6" t="s">
        <v>25</v>
      </c>
      <c r="E321" s="6"/>
      <c r="F321" s="5" t="s">
        <v>477</v>
      </c>
      <c r="G321" s="5" t="s">
        <v>503</v>
      </c>
      <c r="J321" s="5" t="s">
        <v>25</v>
      </c>
      <c r="K321" s="5" t="s">
        <v>24</v>
      </c>
      <c r="N321" s="5" t="s">
        <v>2089</v>
      </c>
      <c r="O321" s="5"/>
      <c r="P321" s="5" t="s">
        <v>17</v>
      </c>
      <c r="Q321" s="5" t="s">
        <v>2100</v>
      </c>
      <c r="R321" s="5" t="s">
        <v>77</v>
      </c>
      <c r="S321" s="5" t="s">
        <v>473</v>
      </c>
      <c r="V321" s="6" t="s">
        <v>25</v>
      </c>
      <c r="W321" s="6"/>
    </row>
    <row r="322" spans="1:23">
      <c r="A322">
        <v>321</v>
      </c>
      <c r="C322" s="1" t="str">
        <f t="shared" si="4"/>
        <v>model.append s_k = c_h_k + i_k + g_k + x_k 'Model equation: Gross National Income: TOTAL</v>
      </c>
      <c r="D322" s="6" t="s">
        <v>25</v>
      </c>
      <c r="E322" s="6"/>
      <c r="G322" s="5" t="s">
        <v>503</v>
      </c>
      <c r="J322" s="5" t="s">
        <v>25</v>
      </c>
      <c r="K322" s="5" t="s">
        <v>24</v>
      </c>
      <c r="N322" s="5" t="s">
        <v>2083</v>
      </c>
      <c r="O322" s="5"/>
      <c r="P322" s="5" t="s">
        <v>17</v>
      </c>
      <c r="Q322" s="5" t="s">
        <v>2102</v>
      </c>
      <c r="R322" s="5" t="s">
        <v>674</v>
      </c>
      <c r="S322" s="5" t="s">
        <v>473</v>
      </c>
      <c r="V322" s="6" t="s">
        <v>25</v>
      </c>
      <c r="W322" s="6"/>
    </row>
    <row r="323" spans="1:23">
      <c r="A323">
        <v>322</v>
      </c>
      <c r="C323" s="1" t="str">
        <f t="shared" ref="C323:C386" si="5">CONCATENATE(D323,J323,I323,K323,L323,M323,N323,O323, IF(P323="","",  " "),P323, IF(P323="","",  " "),Q323, IF(R323="","",  " '"), IF(G323="","",  G323), IF(H323="","",  ": "),H323, IF(R323="","",  ": "),R323, IF(S323="","",  ": "),S323, IF(F323="","",  ": "),F323)</f>
        <v>model.append g_k = g / pg 'Model equation: Government expenditure: Real prices: NFC</v>
      </c>
      <c r="D323" s="6" t="s">
        <v>25</v>
      </c>
      <c r="E323" s="6"/>
      <c r="G323" s="5" t="s">
        <v>503</v>
      </c>
      <c r="J323" s="5" t="s">
        <v>25</v>
      </c>
      <c r="K323" s="5" t="s">
        <v>24</v>
      </c>
      <c r="N323" s="5" t="s">
        <v>2081</v>
      </c>
      <c r="O323" s="5"/>
      <c r="P323" s="5" t="s">
        <v>17</v>
      </c>
      <c r="Q323" s="5" t="s">
        <v>610</v>
      </c>
      <c r="R323" s="5" t="s">
        <v>441</v>
      </c>
      <c r="S323" s="5" t="s">
        <v>460</v>
      </c>
      <c r="V323" s="6" t="s">
        <v>25</v>
      </c>
      <c r="W323" s="6"/>
    </row>
    <row r="324" spans="1:23">
      <c r="A324">
        <v>323</v>
      </c>
      <c r="C324" s="1" t="str">
        <f t="shared" si="5"/>
        <v>model.append x = x_k * px 'Model equation: Exports: NFC</v>
      </c>
      <c r="D324" s="6" t="s">
        <v>25</v>
      </c>
      <c r="E324" s="6"/>
      <c r="G324" s="5" t="s">
        <v>503</v>
      </c>
      <c r="J324" s="5" t="s">
        <v>25</v>
      </c>
      <c r="K324" s="5" t="s">
        <v>24</v>
      </c>
      <c r="N324" s="5" t="s">
        <v>355</v>
      </c>
      <c r="O324" s="5"/>
      <c r="P324" s="5" t="s">
        <v>17</v>
      </c>
      <c r="Q324" s="5" t="s">
        <v>2103</v>
      </c>
      <c r="R324" s="5" t="s">
        <v>536</v>
      </c>
      <c r="S324" s="5" t="s">
        <v>460</v>
      </c>
      <c r="V324" s="6" t="s">
        <v>25</v>
      </c>
      <c r="W324" s="6"/>
    </row>
    <row r="325" spans="1:23">
      <c r="A325">
        <v>324</v>
      </c>
      <c r="C325" s="1" t="str">
        <f t="shared" si="5"/>
        <v>model.append m = m_k * pm 'Model equation: Imports: NFC</v>
      </c>
      <c r="D325" s="6" t="s">
        <v>25</v>
      </c>
      <c r="E325" s="6"/>
      <c r="G325" s="5" t="s">
        <v>503</v>
      </c>
      <c r="J325" s="5" t="s">
        <v>25</v>
      </c>
      <c r="K325" s="5" t="s">
        <v>24</v>
      </c>
      <c r="N325" s="5" t="s">
        <v>356</v>
      </c>
      <c r="O325" s="5"/>
      <c r="P325" s="5" t="s">
        <v>17</v>
      </c>
      <c r="Q325" s="5" t="s">
        <v>2094</v>
      </c>
      <c r="R325" s="5" t="s">
        <v>537</v>
      </c>
      <c r="S325" s="5" t="s">
        <v>460</v>
      </c>
      <c r="V325" s="6" t="s">
        <v>25</v>
      </c>
      <c r="W325" s="6"/>
    </row>
    <row r="326" spans="1:23">
      <c r="A326">
        <v>325</v>
      </c>
      <c r="C326" s="1" t="str">
        <f t="shared" si="5"/>
        <v>model.append py = y / y_k  'Model equation: Price deflator: GDP</v>
      </c>
      <c r="D326" s="6" t="s">
        <v>25</v>
      </c>
      <c r="E326" s="6"/>
      <c r="G326" s="5" t="s">
        <v>503</v>
      </c>
      <c r="J326" s="5" t="s">
        <v>25</v>
      </c>
      <c r="K326" s="5" t="s">
        <v>24</v>
      </c>
      <c r="N326" s="5" t="s">
        <v>288</v>
      </c>
      <c r="O326" s="5"/>
      <c r="P326" s="5" t="s">
        <v>17</v>
      </c>
      <c r="Q326" s="5" t="s">
        <v>2091</v>
      </c>
      <c r="R326" s="5" t="s">
        <v>435</v>
      </c>
      <c r="V326" s="6" t="s">
        <v>25</v>
      </c>
      <c r="W326" s="6"/>
    </row>
    <row r="327" spans="1:23">
      <c r="A327">
        <v>326</v>
      </c>
      <c r="C327" s="1" t="str">
        <f t="shared" si="5"/>
        <v>model.append s = c_h + g + i + x 'Model equation: Gross National Income: TOTAL: Nominal prices</v>
      </c>
      <c r="D327" s="6" t="s">
        <v>25</v>
      </c>
      <c r="E327" s="6"/>
      <c r="F327" s="5" t="s">
        <v>478</v>
      </c>
      <c r="G327" s="5" t="s">
        <v>503</v>
      </c>
      <c r="J327" s="5" t="s">
        <v>25</v>
      </c>
      <c r="K327" s="5" t="s">
        <v>24</v>
      </c>
      <c r="N327" s="5" t="s">
        <v>302</v>
      </c>
      <c r="O327" s="5"/>
      <c r="P327" s="5" t="s">
        <v>17</v>
      </c>
      <c r="Q327" s="5" t="s">
        <v>2111</v>
      </c>
      <c r="R327" s="5" t="s">
        <v>674</v>
      </c>
      <c r="S327" s="5" t="s">
        <v>473</v>
      </c>
      <c r="V327" s="6" t="s">
        <v>25</v>
      </c>
      <c r="W327" s="6"/>
    </row>
    <row r="328" spans="1:23">
      <c r="A328">
        <v>327</v>
      </c>
      <c r="C328" s="1" t="str">
        <f t="shared" si="5"/>
        <v>model.append w_nf = wage * Nf  'Model equation: Wages: NFC: Nominal prices</v>
      </c>
      <c r="D328" s="6" t="s">
        <v>25</v>
      </c>
      <c r="E328" s="6"/>
      <c r="F328" s="5" t="s">
        <v>478</v>
      </c>
      <c r="G328" s="5" t="s">
        <v>503</v>
      </c>
      <c r="J328" s="5" t="s">
        <v>25</v>
      </c>
      <c r="K328" s="5" t="s">
        <v>24</v>
      </c>
      <c r="N328" s="5" t="s">
        <v>1976</v>
      </c>
      <c r="O328" s="5"/>
      <c r="P328" s="5" t="s">
        <v>17</v>
      </c>
      <c r="Q328" s="5" t="s">
        <v>603</v>
      </c>
      <c r="R328" s="18" t="s">
        <v>571</v>
      </c>
      <c r="S328" s="5" t="s">
        <v>460</v>
      </c>
      <c r="T328" s="5" t="s">
        <v>572</v>
      </c>
      <c r="V328" s="6" t="s">
        <v>25</v>
      </c>
      <c r="W328" s="6"/>
    </row>
    <row r="329" spans="1:23">
      <c r="A329">
        <v>328</v>
      </c>
      <c r="C329" s="1" t="str">
        <f t="shared" si="5"/>
        <v>model.append b2_nf = b2 - (b2_h + b2_f + b2_g)  'Model equation: Gross operating surplus (B2): NFC</v>
      </c>
      <c r="D329" s="6" t="s">
        <v>25</v>
      </c>
      <c r="E329" s="6"/>
      <c r="G329" s="5" t="s">
        <v>503</v>
      </c>
      <c r="K329" s="5" t="s">
        <v>24</v>
      </c>
      <c r="N329" s="5" t="s">
        <v>1974</v>
      </c>
      <c r="O329" s="5"/>
      <c r="P329" s="5" t="s">
        <v>17</v>
      </c>
      <c r="Q329" s="5" t="s">
        <v>1972</v>
      </c>
      <c r="R329" s="5" t="s">
        <v>675</v>
      </c>
      <c r="S329" s="5" t="s">
        <v>460</v>
      </c>
      <c r="V329" s="6" t="s">
        <v>25</v>
      </c>
      <c r="W329" s="6"/>
    </row>
    <row r="330" spans="1:23">
      <c r="A330">
        <v>329</v>
      </c>
      <c r="C330" s="1" t="str">
        <f t="shared" si="5"/>
        <v>model.append b2 = beta(62) + beta(63) * y + beta(64) * @trend + beta(65) * d_2009 'Model equation: Estimated equation: Gross operating surplus: National: NFC</v>
      </c>
      <c r="D330" s="6" t="s">
        <v>25</v>
      </c>
      <c r="E330" s="6"/>
      <c r="G330" s="5" t="s">
        <v>503</v>
      </c>
      <c r="K330" s="5" t="s">
        <v>24</v>
      </c>
      <c r="N330" s="5" t="s">
        <v>348</v>
      </c>
      <c r="O330" s="5"/>
      <c r="P330" s="5" t="s">
        <v>17</v>
      </c>
      <c r="Q330" s="5" t="s">
        <v>2192</v>
      </c>
      <c r="R330" s="5" t="s">
        <v>451</v>
      </c>
      <c r="S330" s="5" t="s">
        <v>460</v>
      </c>
      <c r="V330" s="6" t="s">
        <v>25</v>
      </c>
      <c r="W330" s="6"/>
    </row>
    <row r="331" spans="1:23">
      <c r="A331">
        <v>330</v>
      </c>
      <c r="C331" s="1" t="str">
        <f t="shared" si="5"/>
        <v>model.append i_k = inv_nf_k + inv_f_k + inv_g_k + inv_h_k 'Model equation: Gross fixed capital formation: NFC</v>
      </c>
      <c r="D331" s="6" t="s">
        <v>25</v>
      </c>
      <c r="E331" s="6"/>
      <c r="G331" s="5" t="s">
        <v>503</v>
      </c>
      <c r="K331" s="5" t="s">
        <v>24</v>
      </c>
      <c r="N331" s="5" t="s">
        <v>2086</v>
      </c>
      <c r="O331" s="5"/>
      <c r="P331" s="5" t="s">
        <v>17</v>
      </c>
      <c r="Q331" s="5" t="s">
        <v>1178</v>
      </c>
      <c r="R331" s="5" t="s">
        <v>530</v>
      </c>
      <c r="S331" s="5" t="s">
        <v>460</v>
      </c>
      <c r="V331" s="6" t="s">
        <v>25</v>
      </c>
      <c r="W331" s="6"/>
    </row>
    <row r="332" spans="1:23">
      <c r="A332">
        <v>331</v>
      </c>
      <c r="C332" s="1" t="str">
        <f t="shared" si="5"/>
        <v>model.append k_nf_k = k_nf / pnfc_k  'Model equation: Stock of Capital: NFC: Real prices</v>
      </c>
      <c r="D332" s="6" t="s">
        <v>25</v>
      </c>
      <c r="E332" s="6"/>
      <c r="F332" s="5" t="s">
        <v>477</v>
      </c>
      <c r="G332" s="5" t="s">
        <v>503</v>
      </c>
      <c r="K332" s="5" t="s">
        <v>24</v>
      </c>
      <c r="N332" s="5" t="s">
        <v>2041</v>
      </c>
      <c r="O332" s="5"/>
      <c r="P332" s="5" t="s">
        <v>17</v>
      </c>
      <c r="Q332" s="5" t="s">
        <v>2047</v>
      </c>
      <c r="R332" s="5" t="s">
        <v>480</v>
      </c>
      <c r="S332" s="5" t="s">
        <v>460</v>
      </c>
      <c r="V332" s="6" t="s">
        <v>25</v>
      </c>
      <c r="W332" s="6"/>
    </row>
    <row r="333" spans="1:23">
      <c r="A333">
        <v>332</v>
      </c>
      <c r="C333" s="1" t="str">
        <f t="shared" si="5"/>
        <v>model.append k_nf = k_nf(-1) + inv_nf - dep_nf + kcg_nf  'Model equation: Stock of Capital: NFC</v>
      </c>
      <c r="D333" s="6" t="s">
        <v>25</v>
      </c>
      <c r="E333" s="6"/>
      <c r="G333" s="5" t="s">
        <v>503</v>
      </c>
      <c r="K333" s="5" t="s">
        <v>24</v>
      </c>
      <c r="N333" s="5" t="s">
        <v>2042</v>
      </c>
      <c r="O333" s="5"/>
      <c r="P333" s="5" t="s">
        <v>17</v>
      </c>
      <c r="Q333" s="5" t="s">
        <v>2048</v>
      </c>
      <c r="R333" s="5" t="s">
        <v>480</v>
      </c>
      <c r="S333" s="5" t="s">
        <v>460</v>
      </c>
      <c r="V333" s="6" t="s">
        <v>25</v>
      </c>
      <c r="W333" s="6"/>
    </row>
    <row r="334" spans="1:23">
      <c r="A334">
        <v>333</v>
      </c>
      <c r="C334" s="1" t="str">
        <f t="shared" si="5"/>
        <v>model.append i = inv_nf + inv_f + inv_g + inv_h 'Model equation: Gross fixed capital formation: NFC</v>
      </c>
      <c r="D334" s="6" t="s">
        <v>25</v>
      </c>
      <c r="E334" s="6"/>
      <c r="G334" s="5" t="s">
        <v>503</v>
      </c>
      <c r="K334" s="5" t="s">
        <v>24</v>
      </c>
      <c r="N334" s="5" t="s">
        <v>299</v>
      </c>
      <c r="O334" s="5"/>
      <c r="P334" s="5" t="s">
        <v>17</v>
      </c>
      <c r="Q334" s="5" t="s">
        <v>1179</v>
      </c>
      <c r="R334" s="5" t="s">
        <v>530</v>
      </c>
      <c r="S334" s="5" t="s">
        <v>460</v>
      </c>
      <c r="V334" s="6" t="s">
        <v>25</v>
      </c>
      <c r="W334" s="6"/>
    </row>
    <row r="335" spans="1:23">
      <c r="A335">
        <v>334</v>
      </c>
      <c r="C335" s="1" t="str">
        <f t="shared" si="5"/>
        <v>model.append inv_nf = inv_nf_k * pk 'Model equation: Gross fixed capital formation: NFC</v>
      </c>
      <c r="D335" s="6" t="s">
        <v>25</v>
      </c>
      <c r="E335" s="6"/>
      <c r="G335" s="5" t="s">
        <v>503</v>
      </c>
      <c r="K335" s="5" t="s">
        <v>24</v>
      </c>
      <c r="N335" s="5" t="s">
        <v>1169</v>
      </c>
      <c r="O335" s="5"/>
      <c r="P335" s="5" t="s">
        <v>17</v>
      </c>
      <c r="Q335" s="5" t="s">
        <v>1170</v>
      </c>
      <c r="R335" s="5" t="s">
        <v>530</v>
      </c>
      <c r="S335" s="5" t="s">
        <v>460</v>
      </c>
      <c r="V335" s="6" t="s">
        <v>25</v>
      </c>
      <c r="W335" s="6"/>
    </row>
    <row r="336" spans="1:23">
      <c r="A336">
        <v>335</v>
      </c>
      <c r="C336" s="1" t="str">
        <f t="shared" si="5"/>
        <v>model.append cu = y_k / k_nf_k 'Model equation: Capacity Utilisation (Real GNI  /  real capital stock): Ratio</v>
      </c>
      <c r="D336" s="6" t="s">
        <v>25</v>
      </c>
      <c r="E336" s="6"/>
      <c r="F336" s="5" t="s">
        <v>479</v>
      </c>
      <c r="G336" s="5" t="s">
        <v>503</v>
      </c>
      <c r="K336" s="5" t="s">
        <v>24</v>
      </c>
      <c r="N336" s="5" t="s">
        <v>311</v>
      </c>
      <c r="O336" s="5"/>
      <c r="P336" s="5" t="s">
        <v>17</v>
      </c>
      <c r="Q336" s="5" t="s">
        <v>2090</v>
      </c>
      <c r="R336" s="5" t="s">
        <v>621</v>
      </c>
      <c r="V336" s="6" t="s">
        <v>25</v>
      </c>
      <c r="W336" s="6"/>
    </row>
    <row r="337" spans="1:24">
      <c r="A337">
        <v>336</v>
      </c>
      <c r="C337" s="1" t="str">
        <f t="shared" si="5"/>
        <v>model.append inv_nf_k = exp(log(inv_nf_k(-1)) - 0.414271821219 * d(log(inv_nf_k(-1))) + 3.23125209925 * d(log(cu(-1))) - 0.254777552329 * d_2009 + 0.0397927288877) 'Model equation: Gross fixed capital formation: NFC: Real prices</v>
      </c>
      <c r="D337" s="6" t="s">
        <v>25</v>
      </c>
      <c r="E337" s="6"/>
      <c r="F337" s="5" t="s">
        <v>477</v>
      </c>
      <c r="G337" s="5" t="s">
        <v>503</v>
      </c>
      <c r="K337" s="5" t="s">
        <v>24</v>
      </c>
      <c r="N337" s="5" t="s">
        <v>1166</v>
      </c>
      <c r="O337" s="5"/>
      <c r="P337" s="5" t="s">
        <v>17</v>
      </c>
      <c r="Q337" s="5" t="s">
        <v>1171</v>
      </c>
      <c r="R337" s="5" t="s">
        <v>530</v>
      </c>
      <c r="S337" s="5" t="s">
        <v>460</v>
      </c>
      <c r="V337" s="6" t="s">
        <v>25</v>
      </c>
      <c r="W337" s="6"/>
    </row>
    <row r="338" spans="1:24">
      <c r="A338">
        <v>337</v>
      </c>
      <c r="C338" s="1" t="str">
        <f t="shared" si="5"/>
        <v/>
      </c>
      <c r="D338" s="6"/>
      <c r="E338" s="6"/>
      <c r="N338" s="5" t="s">
        <v>25</v>
      </c>
      <c r="O338" s="5"/>
      <c r="V338" s="6"/>
      <c r="W338" s="6"/>
    </row>
    <row r="339" spans="1:24">
      <c r="A339">
        <v>338</v>
      </c>
      <c r="B339" s="20"/>
      <c r="C339" s="11" t="str">
        <f t="shared" si="5"/>
        <v>'model.append i = i_k * pi  'Model equation: Gross fixed capital formation: NFC</v>
      </c>
      <c r="D339" s="12" t="s">
        <v>4</v>
      </c>
      <c r="E339" s="12" t="s">
        <v>171</v>
      </c>
      <c r="F339" s="14"/>
      <c r="G339" s="14" t="s">
        <v>503</v>
      </c>
      <c r="H339" s="14"/>
      <c r="I339" s="14"/>
      <c r="J339" s="14"/>
      <c r="K339" s="14" t="s">
        <v>24</v>
      </c>
      <c r="L339" s="14"/>
      <c r="M339" s="14"/>
      <c r="N339" s="14" t="s">
        <v>299</v>
      </c>
      <c r="O339" s="14"/>
      <c r="P339" s="14" t="s">
        <v>17</v>
      </c>
      <c r="Q339" s="14" t="s">
        <v>2085</v>
      </c>
      <c r="R339" s="14" t="s">
        <v>530</v>
      </c>
      <c r="S339" s="14" t="s">
        <v>460</v>
      </c>
      <c r="T339" s="20"/>
      <c r="V339" s="12" t="s">
        <v>4</v>
      </c>
      <c r="W339" s="12" t="s">
        <v>171</v>
      </c>
      <c r="X339" s="14"/>
    </row>
    <row r="340" spans="1:24">
      <c r="A340">
        <v>339</v>
      </c>
      <c r="B340" s="20"/>
      <c r="C340" s="11" t="str">
        <f t="shared" si="5"/>
        <v>'model.append pi = (0.78 * pk + 0.22 * ph)  'Model equation: Price deflator: Investment (weighted average of deflators for  housing(pk) and all other investment (pk)) . Proportion of dwellings in total investment is approx 0.22, and pi closely resembles the deflator for total investment reported by ameco.: NFC</v>
      </c>
      <c r="D340" s="12" t="s">
        <v>4</v>
      </c>
      <c r="E340" s="12" t="s">
        <v>171</v>
      </c>
      <c r="F340" s="14"/>
      <c r="G340" s="14" t="s">
        <v>503</v>
      </c>
      <c r="H340" s="14"/>
      <c r="I340" s="14"/>
      <c r="J340" s="14"/>
      <c r="K340" s="14" t="s">
        <v>24</v>
      </c>
      <c r="L340" s="14"/>
      <c r="M340" s="14"/>
      <c r="N340" s="14" t="s">
        <v>292</v>
      </c>
      <c r="O340" s="14"/>
      <c r="P340" s="14" t="s">
        <v>17</v>
      </c>
      <c r="Q340" s="14" t="s">
        <v>602</v>
      </c>
      <c r="R340" s="23" t="s">
        <v>439</v>
      </c>
      <c r="S340" s="14" t="s">
        <v>460</v>
      </c>
      <c r="T340" s="20"/>
      <c r="V340" s="12" t="s">
        <v>4</v>
      </c>
      <c r="W340" s="12" t="s">
        <v>171</v>
      </c>
      <c r="X340" s="14"/>
    </row>
    <row r="341" spans="1:24">
      <c r="A341">
        <v>340</v>
      </c>
      <c r="B341" s="20"/>
      <c r="C341" s="11" t="str">
        <f t="shared" si="5"/>
        <v>'model.append inv_nf_k = exp(beta(28) + beta(30) * log(y_k(-1)) - beta(31) * log(k_nf_k(-1)) ) 'Model equation: Gross fixed capital formation: NFC: Real prices</v>
      </c>
      <c r="D341" s="12" t="s">
        <v>4</v>
      </c>
      <c r="E341" s="12" t="s">
        <v>171</v>
      </c>
      <c r="F341" s="14" t="s">
        <v>477</v>
      </c>
      <c r="G341" s="14" t="s">
        <v>503</v>
      </c>
      <c r="H341" s="14"/>
      <c r="I341" s="14"/>
      <c r="J341" s="14"/>
      <c r="K341" s="14" t="s">
        <v>24</v>
      </c>
      <c r="L341" s="14"/>
      <c r="M341" s="14"/>
      <c r="N341" s="14" t="s">
        <v>1166</v>
      </c>
      <c r="O341" s="14"/>
      <c r="P341" s="14" t="s">
        <v>17</v>
      </c>
      <c r="Q341" s="14" t="s">
        <v>2202</v>
      </c>
      <c r="R341" s="14" t="s">
        <v>530</v>
      </c>
      <c r="S341" s="14" t="s">
        <v>460</v>
      </c>
      <c r="T341" s="20"/>
      <c r="V341" s="12" t="s">
        <v>4</v>
      </c>
      <c r="W341" s="12" t="s">
        <v>171</v>
      </c>
      <c r="X341" s="14"/>
    </row>
    <row r="342" spans="1:24" s="36" customFormat="1">
      <c r="A342">
        <v>341</v>
      </c>
      <c r="B342" s="20"/>
      <c r="C342" s="11" t="str">
        <f t="shared" si="5"/>
        <v>'eviews command: d(log(inv_nf_k)) c d(log(inv_nf_k(-1))) d(log(cu(-1))) d_2009 = : NFC</v>
      </c>
      <c r="D342" s="12" t="s">
        <v>4</v>
      </c>
      <c r="E342" s="12" t="s">
        <v>171</v>
      </c>
      <c r="F342" s="14"/>
      <c r="G342" s="14"/>
      <c r="H342" s="14"/>
      <c r="I342" s="29" t="s">
        <v>1172</v>
      </c>
      <c r="J342" s="14"/>
      <c r="K342" s="14"/>
      <c r="L342" s="14"/>
      <c r="M342" s="14"/>
      <c r="N342" s="14" t="s">
        <v>25</v>
      </c>
      <c r="O342" s="14"/>
      <c r="P342" s="14" t="s">
        <v>17</v>
      </c>
      <c r="Q342" s="14"/>
      <c r="R342" s="14" t="s">
        <v>25</v>
      </c>
      <c r="S342" s="14" t="s">
        <v>460</v>
      </c>
      <c r="T342" s="20"/>
      <c r="U342" s="20"/>
      <c r="V342" s="12" t="s">
        <v>4</v>
      </c>
      <c r="W342" s="12" t="s">
        <v>171</v>
      </c>
      <c r="X342" s="14"/>
    </row>
    <row r="343" spans="1:24" s="36" customFormat="1">
      <c r="A343">
        <v>342</v>
      </c>
      <c r="B343" s="20"/>
      <c r="C343" s="11" t="str">
        <f t="shared" si="5"/>
        <v>'model.append top = (x_k + m_k) / y_k 'Model equation: Ratio of foreign to domestic trade: NFC</v>
      </c>
      <c r="D343" s="12" t="s">
        <v>4</v>
      </c>
      <c r="E343" s="12" t="s">
        <v>171</v>
      </c>
      <c r="F343" s="14"/>
      <c r="G343" s="14" t="s">
        <v>503</v>
      </c>
      <c r="H343" s="14"/>
      <c r="I343" s="14"/>
      <c r="J343" s="14"/>
      <c r="K343" s="14" t="s">
        <v>24</v>
      </c>
      <c r="L343" s="14"/>
      <c r="M343" s="14"/>
      <c r="N343" s="14" t="s">
        <v>315</v>
      </c>
      <c r="O343" s="14"/>
      <c r="P343" s="14" t="s">
        <v>17</v>
      </c>
      <c r="Q343" s="14" t="s">
        <v>2101</v>
      </c>
      <c r="R343" s="14" t="s">
        <v>569</v>
      </c>
      <c r="S343" s="14" t="s">
        <v>460</v>
      </c>
      <c r="T343" s="20"/>
      <c r="U343" s="20"/>
      <c r="V343" s="12" t="s">
        <v>4</v>
      </c>
      <c r="W343" s="12" t="s">
        <v>171</v>
      </c>
      <c r="X343" s="14"/>
    </row>
    <row r="344" spans="1:24" s="36" customFormat="1">
      <c r="A344">
        <v>343</v>
      </c>
      <c r="B344" s="20"/>
      <c r="C344" s="11" t="str">
        <f t="shared" si="5"/>
        <v>'model.append inv_nf_k = exp(log(inv_nf_k(-1)) - 0.389028227773 * D(LOG(inv_nf_K(-1))) + 3.04135584243 * D(LOG(CU(-1))) + 1.25041146348 * D(LOG(TOP)) - 0.00461898829747) 'Model equation: Gross fixed capital formation: NFC: Real prices</v>
      </c>
      <c r="D344" s="12" t="s">
        <v>4</v>
      </c>
      <c r="E344" s="12" t="s">
        <v>171</v>
      </c>
      <c r="F344" s="14" t="s">
        <v>477</v>
      </c>
      <c r="G344" s="14" t="s">
        <v>503</v>
      </c>
      <c r="H344" s="14"/>
      <c r="I344" s="14"/>
      <c r="J344" s="14"/>
      <c r="K344" s="14" t="s">
        <v>24</v>
      </c>
      <c r="L344" s="14"/>
      <c r="M344" s="14"/>
      <c r="N344" s="14" t="s">
        <v>1166</v>
      </c>
      <c r="O344" s="14"/>
      <c r="P344" s="14" t="s">
        <v>17</v>
      </c>
      <c r="Q344" s="14" t="s">
        <v>1173</v>
      </c>
      <c r="R344" s="14" t="s">
        <v>530</v>
      </c>
      <c r="S344" s="14" t="s">
        <v>460</v>
      </c>
      <c r="T344" s="20"/>
      <c r="U344" s="20"/>
      <c r="V344" s="12" t="s">
        <v>4</v>
      </c>
      <c r="W344" s="12" t="s">
        <v>171</v>
      </c>
      <c r="X344" s="14"/>
    </row>
    <row r="345" spans="1:24" s="36" customFormat="1">
      <c r="A345">
        <v>344</v>
      </c>
      <c r="B345"/>
      <c r="C345" s="1" t="str">
        <f t="shared" si="5"/>
        <v/>
      </c>
      <c r="D345" s="6" t="s">
        <v>25</v>
      </c>
      <c r="E345" s="6"/>
      <c r="F345" s="5"/>
      <c r="G345" s="5"/>
      <c r="H345" s="5"/>
      <c r="I345" s="5"/>
      <c r="J345" s="5"/>
      <c r="K345" s="5"/>
      <c r="L345" s="5"/>
      <c r="M345" s="5"/>
      <c r="N345" s="5" t="s">
        <v>25</v>
      </c>
      <c r="O345" s="5"/>
      <c r="P345" s="5"/>
      <c r="Q345" s="5"/>
      <c r="R345" s="5" t="s">
        <v>25</v>
      </c>
      <c r="S345" s="5"/>
      <c r="T345"/>
      <c r="U345" s="20"/>
      <c r="V345" s="6" t="s">
        <v>25</v>
      </c>
      <c r="W345" s="6"/>
      <c r="X345" s="5"/>
    </row>
    <row r="346" spans="1:24" s="36" customFormat="1">
      <c r="A346">
        <v>345</v>
      </c>
      <c r="B346"/>
      <c r="C346" s="1" t="str">
        <f t="shared" si="5"/>
        <v>model.append tax_nf = beta(9) * y  'Model equation: Tax (+ p(10) * d_2009): NFC</v>
      </c>
      <c r="D346" s="6" t="s">
        <v>25</v>
      </c>
      <c r="E346" s="6"/>
      <c r="F346" s="5"/>
      <c r="G346" s="5" t="s">
        <v>503</v>
      </c>
      <c r="H346" s="5"/>
      <c r="I346" s="5"/>
      <c r="J346" s="5"/>
      <c r="K346" s="5" t="s">
        <v>24</v>
      </c>
      <c r="L346" s="5"/>
      <c r="M346" s="5"/>
      <c r="N346" s="5" t="s">
        <v>1792</v>
      </c>
      <c r="O346" s="5"/>
      <c r="P346" s="5" t="s">
        <v>17</v>
      </c>
      <c r="Q346" s="5" t="s">
        <v>2210</v>
      </c>
      <c r="R346" s="5" t="s">
        <v>564</v>
      </c>
      <c r="S346" s="5" t="s">
        <v>460</v>
      </c>
      <c r="T346"/>
      <c r="U346" s="20"/>
      <c r="V346" s="6" t="s">
        <v>25</v>
      </c>
      <c r="W346" s="6"/>
      <c r="X346" s="5"/>
    </row>
    <row r="347" spans="1:24" s="36" customFormat="1">
      <c r="A347">
        <v>346</v>
      </c>
      <c r="B347"/>
      <c r="C347" s="1" t="str">
        <f t="shared" si="5"/>
        <v>model.append s_nf = y - w_nf + b2_nf - b2 + r_n(-1) * nib_nf(-1) + r_eq_dk * neq_nf(-1) - tax_nf + stra_nf + r_nf_net_error1 + r_nf_net_error2 'Model equation: Savings: NFC</v>
      </c>
      <c r="D347" s="6" t="s">
        <v>25</v>
      </c>
      <c r="E347" s="6"/>
      <c r="F347" s="5"/>
      <c r="G347" s="5" t="s">
        <v>503</v>
      </c>
      <c r="H347" s="5"/>
      <c r="I347" s="5"/>
      <c r="J347" s="5"/>
      <c r="K347" s="5" t="s">
        <v>24</v>
      </c>
      <c r="L347" s="5"/>
      <c r="M347" s="5"/>
      <c r="N347" s="5" t="s">
        <v>2018</v>
      </c>
      <c r="O347" s="5"/>
      <c r="P347" s="5" t="s">
        <v>17</v>
      </c>
      <c r="Q347" s="5" t="s">
        <v>2119</v>
      </c>
      <c r="R347" s="5" t="s">
        <v>696</v>
      </c>
      <c r="S347" s="5" t="s">
        <v>460</v>
      </c>
      <c r="T347"/>
      <c r="U347" s="20"/>
      <c r="V347" s="6" t="s">
        <v>25</v>
      </c>
      <c r="W347" s="6"/>
      <c r="X347" s="5"/>
    </row>
    <row r="348" spans="1:24">
      <c r="A348">
        <v>347</v>
      </c>
      <c r="C348" s="1" t="str">
        <f t="shared" si="5"/>
        <v>model.append ctr_nf =  - (ctr_h + ctr_f + ctr_g + ctr_row) 'Model equation: Capital transfers: NFC</v>
      </c>
      <c r="D348" s="6" t="s">
        <v>25</v>
      </c>
      <c r="E348" s="6"/>
      <c r="G348" s="5" t="s">
        <v>503</v>
      </c>
      <c r="K348" s="5" t="s">
        <v>24</v>
      </c>
      <c r="N348" s="5" t="s">
        <v>2011</v>
      </c>
      <c r="O348" s="5"/>
      <c r="P348" s="5" t="s">
        <v>17</v>
      </c>
      <c r="Q348" s="5" t="s">
        <v>2012</v>
      </c>
      <c r="R348" s="5" t="s">
        <v>519</v>
      </c>
      <c r="S348" s="5" t="s">
        <v>460</v>
      </c>
      <c r="V348" s="6" t="s">
        <v>25</v>
      </c>
      <c r="W348" s="6"/>
    </row>
    <row r="349" spans="1:24">
      <c r="A349">
        <v>348</v>
      </c>
      <c r="C349" s="1" t="str">
        <f t="shared" si="5"/>
        <v>model.append np_nf =  - (np_h + np_f + np_g + np_row) 'Model equation: Net purchases of non-financial assets (NP): NFC</v>
      </c>
      <c r="D349" s="6" t="s">
        <v>25</v>
      </c>
      <c r="E349" s="6"/>
      <c r="G349" s="5" t="s">
        <v>503</v>
      </c>
      <c r="K349" s="5" t="s">
        <v>24</v>
      </c>
      <c r="N349" s="5" t="s">
        <v>1995</v>
      </c>
      <c r="O349" s="5"/>
      <c r="P349" s="5" t="s">
        <v>17</v>
      </c>
      <c r="Q349" s="5" t="s">
        <v>1996</v>
      </c>
      <c r="R349" s="5" t="s">
        <v>543</v>
      </c>
      <c r="S349" s="5" t="s">
        <v>460</v>
      </c>
      <c r="V349" s="6" t="s">
        <v>25</v>
      </c>
      <c r="W349" s="6"/>
    </row>
    <row r="350" spans="1:24">
      <c r="A350">
        <v>349</v>
      </c>
      <c r="C350" s="1" t="str">
        <f t="shared" si="5"/>
        <v>model.append nl_nf = s_nf - inv_nf - np_nf + ctr_nf  'Model equation: Sector Balance: NFC</v>
      </c>
      <c r="D350" s="6" t="s">
        <v>25</v>
      </c>
      <c r="E350" s="6"/>
      <c r="G350" s="5" t="s">
        <v>503</v>
      </c>
      <c r="J350" s="5" t="s">
        <v>25</v>
      </c>
      <c r="K350" s="5" t="s">
        <v>24</v>
      </c>
      <c r="N350" s="5" t="s">
        <v>2005</v>
      </c>
      <c r="O350" s="5"/>
      <c r="P350" s="5" t="s">
        <v>17</v>
      </c>
      <c r="Q350" s="5" t="s">
        <v>2019</v>
      </c>
      <c r="R350" s="5" t="s">
        <v>540</v>
      </c>
      <c r="S350" s="5" t="s">
        <v>460</v>
      </c>
      <c r="V350" s="6" t="s">
        <v>25</v>
      </c>
      <c r="W350" s="6"/>
    </row>
    <row r="351" spans="1:24">
      <c r="A351">
        <v>350</v>
      </c>
      <c r="C351" s="1" t="str">
        <f t="shared" si="5"/>
        <v/>
      </c>
      <c r="D351" s="6" t="s">
        <v>25</v>
      </c>
      <c r="E351" s="6"/>
      <c r="J351" s="5" t="s">
        <v>25</v>
      </c>
      <c r="N351" s="5" t="s">
        <v>25</v>
      </c>
      <c r="O351" s="5"/>
      <c r="R351" s="5" t="s">
        <v>25</v>
      </c>
      <c r="V351" s="6" t="s">
        <v>25</v>
      </c>
      <c r="W351" s="6"/>
    </row>
    <row r="352" spans="1:24">
      <c r="A352">
        <v>351</v>
      </c>
      <c r="C352" s="3" t="str">
        <f t="shared" si="5"/>
        <v>'##############################</v>
      </c>
      <c r="D352" s="10" t="s">
        <v>4</v>
      </c>
      <c r="E352" s="10" t="s">
        <v>170</v>
      </c>
      <c r="F352" s="8"/>
      <c r="G352" s="8"/>
      <c r="H352" s="8"/>
      <c r="I352" s="8"/>
      <c r="J352" s="8" t="s">
        <v>176</v>
      </c>
      <c r="K352" s="8"/>
      <c r="L352" s="8"/>
      <c r="M352" s="8"/>
      <c r="N352" s="8" t="s">
        <v>25</v>
      </c>
      <c r="O352" s="8"/>
      <c r="P352" s="8"/>
      <c r="Q352" s="8"/>
      <c r="R352" s="8" t="s">
        <v>25</v>
      </c>
      <c r="S352" s="8"/>
      <c r="T352" s="109"/>
      <c r="U352" s="109"/>
      <c r="V352" s="10" t="s">
        <v>4</v>
      </c>
      <c r="W352" s="10" t="s">
        <v>170</v>
      </c>
      <c r="X352" s="8"/>
    </row>
    <row r="353" spans="1:24">
      <c r="A353">
        <v>352</v>
      </c>
      <c r="C353" s="3" t="str">
        <f t="shared" si="5"/>
        <v>'NFC: Financial side</v>
      </c>
      <c r="D353" s="10" t="s">
        <v>4</v>
      </c>
      <c r="E353" s="10" t="s">
        <v>170</v>
      </c>
      <c r="F353" s="8"/>
      <c r="G353" s="8"/>
      <c r="H353" s="8"/>
      <c r="I353" s="8"/>
      <c r="J353" s="8" t="s">
        <v>185</v>
      </c>
      <c r="K353" s="8"/>
      <c r="L353" s="8"/>
      <c r="M353" s="8"/>
      <c r="N353" s="8" t="s">
        <v>25</v>
      </c>
      <c r="O353" s="8"/>
      <c r="P353" s="8"/>
      <c r="Q353" s="8"/>
      <c r="R353" s="8" t="s">
        <v>25</v>
      </c>
      <c r="S353" s="8"/>
      <c r="T353" s="109"/>
      <c r="U353" s="109"/>
      <c r="V353" s="10" t="s">
        <v>4</v>
      </c>
      <c r="W353" s="10" t="s">
        <v>170</v>
      </c>
      <c r="X353" s="8"/>
    </row>
    <row r="354" spans="1:24">
      <c r="A354">
        <v>353</v>
      </c>
      <c r="C354" s="1" t="str">
        <f t="shared" si="5"/>
        <v>model.append fnl_nf = nib_nf_tr + neq_nf_tr  'Model equation: Financial Net Lending (Balance): NFC</v>
      </c>
      <c r="D354" s="6" t="s">
        <v>25</v>
      </c>
      <c r="E354" s="6"/>
      <c r="G354" s="5" t="s">
        <v>503</v>
      </c>
      <c r="J354" s="5" t="s">
        <v>25</v>
      </c>
      <c r="K354" s="5" t="s">
        <v>24</v>
      </c>
      <c r="N354" s="5" t="s">
        <v>2006</v>
      </c>
      <c r="O354" s="5"/>
      <c r="P354" s="5" t="s">
        <v>17</v>
      </c>
      <c r="Q354" s="5" t="s">
        <v>116</v>
      </c>
      <c r="R354" s="5" t="s">
        <v>526</v>
      </c>
      <c r="S354" s="5" t="s">
        <v>460</v>
      </c>
      <c r="V354" s="6" t="s">
        <v>25</v>
      </c>
      <c r="W354" s="6"/>
    </row>
    <row r="355" spans="1:24">
      <c r="A355">
        <v>354</v>
      </c>
      <c r="C355" s="1" t="str">
        <f t="shared" si="5"/>
        <v/>
      </c>
      <c r="D355" s="6" t="s">
        <v>25</v>
      </c>
      <c r="E355" s="6"/>
      <c r="J355" s="5" t="s">
        <v>25</v>
      </c>
      <c r="N355" s="5" t="s">
        <v>25</v>
      </c>
      <c r="O355" s="5"/>
      <c r="R355" s="5" t="s">
        <v>25</v>
      </c>
      <c r="V355" s="6" t="s">
        <v>25</v>
      </c>
      <c r="W355" s="6"/>
    </row>
    <row r="356" spans="1:24">
      <c r="A356">
        <v>355</v>
      </c>
      <c r="C356" s="3" t="str">
        <f t="shared" si="5"/>
        <v>'##############################</v>
      </c>
      <c r="D356" s="10" t="s">
        <v>4</v>
      </c>
      <c r="E356" s="10" t="s">
        <v>170</v>
      </c>
      <c r="F356" s="8"/>
      <c r="G356" s="8"/>
      <c r="H356" s="8"/>
      <c r="I356" s="8"/>
      <c r="J356" s="8" t="s">
        <v>176</v>
      </c>
      <c r="K356" s="8"/>
      <c r="L356" s="8"/>
      <c r="M356" s="8"/>
      <c r="N356" s="8" t="s">
        <v>25</v>
      </c>
      <c r="O356" s="8"/>
      <c r="P356" s="8"/>
      <c r="Q356" s="8"/>
      <c r="R356" s="8" t="s">
        <v>25</v>
      </c>
      <c r="S356" s="8"/>
      <c r="T356" s="109"/>
      <c r="U356" s="109"/>
      <c r="V356" s="10" t="s">
        <v>4</v>
      </c>
      <c r="W356" s="10" t="s">
        <v>170</v>
      </c>
      <c r="X356" s="8"/>
    </row>
    <row r="357" spans="1:24">
      <c r="A357">
        <v>356</v>
      </c>
      <c r="C357" s="3" t="str">
        <f t="shared" si="5"/>
        <v>'NFC: Change in stocks</v>
      </c>
      <c r="D357" s="10" t="s">
        <v>4</v>
      </c>
      <c r="E357" s="10" t="s">
        <v>170</v>
      </c>
      <c r="F357" s="8"/>
      <c r="G357" s="8"/>
      <c r="H357" s="8"/>
      <c r="I357" s="8"/>
      <c r="J357" s="8" t="s">
        <v>186</v>
      </c>
      <c r="K357" s="8"/>
      <c r="L357" s="8"/>
      <c r="M357" s="8"/>
      <c r="N357" s="8" t="s">
        <v>25</v>
      </c>
      <c r="O357" s="8"/>
      <c r="P357" s="8"/>
      <c r="Q357" s="8"/>
      <c r="R357" s="8" t="s">
        <v>25</v>
      </c>
      <c r="S357" s="8"/>
      <c r="T357" s="109"/>
      <c r="U357" s="109"/>
      <c r="V357" s="10" t="s">
        <v>4</v>
      </c>
      <c r="W357" s="10" t="s">
        <v>170</v>
      </c>
      <c r="X357" s="8"/>
    </row>
    <row r="358" spans="1:24">
      <c r="A358">
        <v>357</v>
      </c>
      <c r="C358" s="1" t="str">
        <f t="shared" si="5"/>
        <v>model.append nib_nf = nib_nf(-1) + nib_nf_tr + nib_nf_rv 'Model equation: Net financial stock: Interest bearing: NFC</v>
      </c>
      <c r="D358" s="6" t="s">
        <v>25</v>
      </c>
      <c r="E358" s="6"/>
      <c r="G358" s="5" t="s">
        <v>503</v>
      </c>
      <c r="J358" s="5" t="s">
        <v>25</v>
      </c>
      <c r="K358" s="5" t="s">
        <v>24</v>
      </c>
      <c r="N358" s="5" t="s">
        <v>258</v>
      </c>
      <c r="O358" s="5"/>
      <c r="P358" s="5" t="s">
        <v>17</v>
      </c>
      <c r="Q358" s="5" t="s">
        <v>117</v>
      </c>
      <c r="R358" s="5" t="s">
        <v>539</v>
      </c>
      <c r="S358" s="5" t="s">
        <v>460</v>
      </c>
      <c r="V358" s="6" t="s">
        <v>25</v>
      </c>
      <c r="W358" s="6"/>
    </row>
    <row r="359" spans="1:24">
      <c r="A359">
        <v>358</v>
      </c>
      <c r="C359" s="1" t="str">
        <f t="shared" si="5"/>
        <v>model.append nib_nf_tr = nl_nf - neq_nf_tr 'Model equation: Net financial stock: Interest bearing: NFC: Transactions</v>
      </c>
      <c r="D359" s="6" t="s">
        <v>25</v>
      </c>
      <c r="E359" s="6"/>
      <c r="F359" s="5" t="s">
        <v>492</v>
      </c>
      <c r="G359" s="5" t="s">
        <v>503</v>
      </c>
      <c r="K359" s="5" t="s">
        <v>24</v>
      </c>
      <c r="N359" s="5" t="s">
        <v>259</v>
      </c>
      <c r="O359" s="5"/>
      <c r="P359" s="5" t="s">
        <v>17</v>
      </c>
      <c r="Q359" s="5" t="s">
        <v>2007</v>
      </c>
      <c r="R359" s="5" t="s">
        <v>539</v>
      </c>
      <c r="S359" s="5" t="s">
        <v>460</v>
      </c>
      <c r="V359" s="6" t="s">
        <v>25</v>
      </c>
      <c r="W359" s="6"/>
    </row>
    <row r="360" spans="1:24">
      <c r="A360">
        <v>359</v>
      </c>
      <c r="C360" s="1" t="str">
        <f t="shared" si="5"/>
        <v>model.append neq_nf = neq_nf(-1) + neq_nf_tr + neq_nf_rv 'Model equation: Net financial stock: Equity: NFC</v>
      </c>
      <c r="D360" s="6" t="s">
        <v>25</v>
      </c>
      <c r="E360" s="6"/>
      <c r="G360" s="5" t="s">
        <v>503</v>
      </c>
      <c r="K360" s="5" t="s">
        <v>24</v>
      </c>
      <c r="N360" s="5" t="s">
        <v>273</v>
      </c>
      <c r="O360" s="5"/>
      <c r="P360" s="5" t="s">
        <v>17</v>
      </c>
      <c r="Q360" s="5" t="s">
        <v>643</v>
      </c>
      <c r="R360" s="5" t="s">
        <v>538</v>
      </c>
      <c r="S360" s="5" t="s">
        <v>460</v>
      </c>
      <c r="V360" s="6" t="s">
        <v>25</v>
      </c>
      <c r="W360" s="6"/>
    </row>
    <row r="361" spans="1:24">
      <c r="A361">
        <v>360</v>
      </c>
      <c r="C361" s="1" t="str">
        <f t="shared" si="5"/>
        <v>model.append neq_nf_rv =  - (eqa_h_rv + neq_row_rv + neq_f_rv) 'Model equation: Net financial stock: Equity: NFC: Revaluations</v>
      </c>
      <c r="D361" s="6" t="s">
        <v>25</v>
      </c>
      <c r="E361" s="6"/>
      <c r="F361" s="5" t="s">
        <v>491</v>
      </c>
      <c r="G361" s="5" t="s">
        <v>503</v>
      </c>
      <c r="K361" s="5" t="s">
        <v>24</v>
      </c>
      <c r="N361" s="5" t="s">
        <v>275</v>
      </c>
      <c r="O361" s="5"/>
      <c r="P361" s="5" t="s">
        <v>17</v>
      </c>
      <c r="Q361" s="5" t="s">
        <v>597</v>
      </c>
      <c r="R361" s="5" t="s">
        <v>538</v>
      </c>
      <c r="S361" s="5" t="s">
        <v>460</v>
      </c>
      <c r="V361" s="6" t="s">
        <v>25</v>
      </c>
      <c r="W361" s="6"/>
    </row>
    <row r="362" spans="1:24">
      <c r="A362">
        <v>361</v>
      </c>
      <c r="C362" s="1" t="str">
        <f t="shared" si="5"/>
        <v/>
      </c>
      <c r="D362" s="6"/>
      <c r="E362" s="6"/>
      <c r="N362" s="5" t="s">
        <v>25</v>
      </c>
      <c r="O362" s="5"/>
      <c r="V362" s="6"/>
      <c r="W362" s="6"/>
    </row>
    <row r="363" spans="1:24">
      <c r="A363">
        <v>362</v>
      </c>
      <c r="B363" s="20"/>
      <c r="C363" s="11" t="str">
        <f t="shared" si="5"/>
        <v>'model.append neq_nf =  - (neq_f + eqa_h + neq_row) 'Model equation: Net financial stock: Equity: NFC</v>
      </c>
      <c r="D363" s="12" t="s">
        <v>4</v>
      </c>
      <c r="E363" s="12" t="s">
        <v>171</v>
      </c>
      <c r="F363" s="14"/>
      <c r="G363" s="14" t="s">
        <v>503</v>
      </c>
      <c r="H363" s="14"/>
      <c r="I363" s="14"/>
      <c r="J363" s="14"/>
      <c r="K363" s="14" t="s">
        <v>24</v>
      </c>
      <c r="L363" s="14"/>
      <c r="M363" s="14"/>
      <c r="N363" s="14" t="s">
        <v>273</v>
      </c>
      <c r="O363" s="14"/>
      <c r="P363" s="14" t="s">
        <v>17</v>
      </c>
      <c r="Q363" s="14" t="s">
        <v>584</v>
      </c>
      <c r="R363" s="14" t="s">
        <v>538</v>
      </c>
      <c r="S363" s="14" t="s">
        <v>460</v>
      </c>
      <c r="T363" s="20"/>
      <c r="V363" s="12" t="s">
        <v>4</v>
      </c>
      <c r="W363" s="12" t="s">
        <v>171</v>
      </c>
      <c r="X363" s="14"/>
    </row>
    <row r="364" spans="1:24">
      <c r="A364">
        <v>363</v>
      </c>
      <c r="B364" s="20"/>
      <c r="C364" s="11" t="str">
        <f t="shared" si="5"/>
        <v>'model.append neq_nf_tr =  - (neq_f_tr + eqa_h_tr + neq_row_tr) 'Model equation: Net financial stock: Equity: NFC: Transactions</v>
      </c>
      <c r="D364" s="12" t="s">
        <v>4</v>
      </c>
      <c r="E364" s="12" t="s">
        <v>171</v>
      </c>
      <c r="F364" s="14" t="s">
        <v>492</v>
      </c>
      <c r="G364" s="14" t="s">
        <v>503</v>
      </c>
      <c r="H364" s="14"/>
      <c r="I364" s="14"/>
      <c r="J364" s="14"/>
      <c r="K364" s="14" t="s">
        <v>24</v>
      </c>
      <c r="L364" s="14"/>
      <c r="M364" s="14"/>
      <c r="N364" s="14" t="s">
        <v>274</v>
      </c>
      <c r="O364" s="14"/>
      <c r="P364" s="14" t="s">
        <v>17</v>
      </c>
      <c r="Q364" s="14" t="s">
        <v>585</v>
      </c>
      <c r="R364" s="14" t="s">
        <v>538</v>
      </c>
      <c r="S364" s="14" t="s">
        <v>460</v>
      </c>
      <c r="T364" s="20"/>
      <c r="V364" s="12" t="s">
        <v>4</v>
      </c>
      <c r="W364" s="12" t="s">
        <v>171</v>
      </c>
      <c r="X364" s="14"/>
    </row>
    <row r="365" spans="1:24">
      <c r="A365">
        <v>364</v>
      </c>
      <c r="B365" s="20"/>
      <c r="C365" s="11" t="str">
        <f t="shared" si="5"/>
        <v>'model.append neq_nf_tr = D(neq_nf) - neq_nf_rv 'Model equation: Net financial stock: Equity: NFC: Transactions</v>
      </c>
      <c r="D365" s="12" t="s">
        <v>4</v>
      </c>
      <c r="E365" s="12" t="s">
        <v>171</v>
      </c>
      <c r="F365" s="14" t="s">
        <v>492</v>
      </c>
      <c r="G365" s="14" t="s">
        <v>503</v>
      </c>
      <c r="H365" s="14"/>
      <c r="I365" s="14"/>
      <c r="J365" s="14"/>
      <c r="K365" s="14" t="s">
        <v>24</v>
      </c>
      <c r="L365" s="14"/>
      <c r="M365" s="14"/>
      <c r="N365" s="14" t="s">
        <v>274</v>
      </c>
      <c r="O365" s="14"/>
      <c r="P365" s="14" t="s">
        <v>17</v>
      </c>
      <c r="Q365" s="14" t="s">
        <v>118</v>
      </c>
      <c r="R365" s="14" t="s">
        <v>538</v>
      </c>
      <c r="S365" s="14" t="s">
        <v>460</v>
      </c>
      <c r="T365" s="20"/>
      <c r="V365" s="12" t="s">
        <v>4</v>
      </c>
      <c r="W365" s="12" t="s">
        <v>171</v>
      </c>
      <c r="X365" s="14"/>
    </row>
    <row r="366" spans="1:24" s="36" customFormat="1">
      <c r="A366">
        <v>365</v>
      </c>
      <c r="B366"/>
      <c r="C366" s="1" t="str">
        <f t="shared" si="5"/>
        <v/>
      </c>
      <c r="D366" s="6" t="s">
        <v>25</v>
      </c>
      <c r="E366" s="6"/>
      <c r="F366" s="5"/>
      <c r="G366" s="5"/>
      <c r="H366" s="5"/>
      <c r="I366" s="5"/>
      <c r="J366" s="5" t="s">
        <v>25</v>
      </c>
      <c r="K366" s="5"/>
      <c r="L366" s="5"/>
      <c r="M366" s="5"/>
      <c r="N366" s="5" t="s">
        <v>25</v>
      </c>
      <c r="O366" s="5"/>
      <c r="P366" s="5"/>
      <c r="Q366" s="5"/>
      <c r="R366" s="5" t="s">
        <v>25</v>
      </c>
      <c r="S366" s="5"/>
      <c r="T366"/>
      <c r="U366" s="20"/>
      <c r="V366" s="6" t="s">
        <v>25</v>
      </c>
      <c r="W366" s="6"/>
      <c r="X366" s="5"/>
    </row>
    <row r="367" spans="1:24" s="36" customFormat="1">
      <c r="A367">
        <v>366</v>
      </c>
      <c r="B367"/>
      <c r="C367" s="3" t="str">
        <f t="shared" si="5"/>
        <v>'##############################</v>
      </c>
      <c r="D367" s="10" t="s">
        <v>4</v>
      </c>
      <c r="E367" s="10" t="s">
        <v>170</v>
      </c>
      <c r="F367" s="8"/>
      <c r="G367" s="8"/>
      <c r="H367" s="8"/>
      <c r="I367" s="8"/>
      <c r="J367" s="8" t="s">
        <v>176</v>
      </c>
      <c r="K367" s="8"/>
      <c r="L367" s="8"/>
      <c r="M367" s="8"/>
      <c r="N367" s="8" t="s">
        <v>25</v>
      </c>
      <c r="O367" s="8"/>
      <c r="P367" s="8"/>
      <c r="Q367" s="8"/>
      <c r="R367" s="8" t="s">
        <v>25</v>
      </c>
      <c r="S367" s="8"/>
      <c r="T367" s="109"/>
      <c r="U367" s="109"/>
      <c r="V367" s="10" t="s">
        <v>4</v>
      </c>
      <c r="W367" s="10" t="s">
        <v>170</v>
      </c>
      <c r="X367" s="8"/>
    </row>
    <row r="368" spans="1:24" s="36" customFormat="1">
      <c r="A368">
        <v>367</v>
      </c>
      <c r="B368"/>
      <c r="C368" s="3" t="str">
        <f t="shared" si="5"/>
        <v>'NFC: Net wealth and net financial wealth</v>
      </c>
      <c r="D368" s="10" t="s">
        <v>4</v>
      </c>
      <c r="E368" s="10" t="s">
        <v>170</v>
      </c>
      <c r="F368" s="8"/>
      <c r="G368" s="8"/>
      <c r="H368" s="8"/>
      <c r="I368" s="8"/>
      <c r="J368" s="8" t="s">
        <v>188</v>
      </c>
      <c r="K368" s="8"/>
      <c r="L368" s="8"/>
      <c r="M368" s="8"/>
      <c r="N368" s="8" t="s">
        <v>25</v>
      </c>
      <c r="O368" s="8"/>
      <c r="P368" s="8"/>
      <c r="Q368" s="8"/>
      <c r="R368" s="8" t="s">
        <v>25</v>
      </c>
      <c r="S368" s="8"/>
      <c r="T368" s="109"/>
      <c r="U368" s="109"/>
      <c r="V368" s="10" t="s">
        <v>4</v>
      </c>
      <c r="W368" s="10" t="s">
        <v>170</v>
      </c>
      <c r="X368" s="8"/>
    </row>
    <row r="369" spans="1:24">
      <c r="A369">
        <v>368</v>
      </c>
      <c r="C369" s="1" t="str">
        <f t="shared" si="5"/>
        <v>model.append nw_nf = fnw_nf + k_nf  'Model equation: Net Wealth: NFC: Real prices</v>
      </c>
      <c r="D369" s="6" t="s">
        <v>25</v>
      </c>
      <c r="E369" s="6"/>
      <c r="F369" s="5" t="s">
        <v>477</v>
      </c>
      <c r="G369" s="5" t="s">
        <v>503</v>
      </c>
      <c r="J369" s="5" t="s">
        <v>25</v>
      </c>
      <c r="K369" s="5" t="s">
        <v>24</v>
      </c>
      <c r="N369" s="5" t="s">
        <v>365</v>
      </c>
      <c r="O369" s="5"/>
      <c r="P369" s="5" t="s">
        <v>17</v>
      </c>
      <c r="Q369" s="5" t="s">
        <v>2049</v>
      </c>
      <c r="R369" s="5" t="s">
        <v>544</v>
      </c>
      <c r="S369" s="5" t="s">
        <v>460</v>
      </c>
      <c r="V369" s="6" t="s">
        <v>25</v>
      </c>
      <c r="W369" s="6"/>
    </row>
    <row r="370" spans="1:24">
      <c r="A370">
        <v>369</v>
      </c>
      <c r="C370" s="1" t="str">
        <f t="shared" si="5"/>
        <v>model.append fnw_nf = (nib_nf + neq_nf) 'Model equation: Financial net wealth: NFC</v>
      </c>
      <c r="D370" s="6" t="s">
        <v>25</v>
      </c>
      <c r="E370" s="6"/>
      <c r="G370" s="5" t="s">
        <v>503</v>
      </c>
      <c r="J370" s="5" t="s">
        <v>25</v>
      </c>
      <c r="K370" s="5" t="s">
        <v>24</v>
      </c>
      <c r="N370" s="5" t="s">
        <v>366</v>
      </c>
      <c r="O370" s="5"/>
      <c r="P370" s="5" t="s">
        <v>17</v>
      </c>
      <c r="Q370" s="5" t="s">
        <v>595</v>
      </c>
      <c r="R370" s="5" t="s">
        <v>489</v>
      </c>
      <c r="S370" s="5" t="s">
        <v>460</v>
      </c>
      <c r="V370" s="6" t="s">
        <v>25</v>
      </c>
      <c r="W370" s="6"/>
    </row>
    <row r="371" spans="1:24">
      <c r="A371">
        <v>370</v>
      </c>
      <c r="C371" s="1" t="str">
        <f t="shared" si="5"/>
        <v/>
      </c>
      <c r="D371" s="6" t="s">
        <v>25</v>
      </c>
      <c r="E371" s="6"/>
      <c r="J371" s="5" t="s">
        <v>25</v>
      </c>
      <c r="N371" s="5" t="s">
        <v>25</v>
      </c>
      <c r="O371" s="5"/>
      <c r="R371" s="5" t="s">
        <v>25</v>
      </c>
      <c r="V371" s="6" t="s">
        <v>25</v>
      </c>
      <c r="W371" s="6"/>
    </row>
    <row r="372" spans="1:24">
      <c r="A372">
        <v>371</v>
      </c>
      <c r="C372" s="1" t="str">
        <f t="shared" si="5"/>
        <v/>
      </c>
      <c r="D372" s="6" t="s">
        <v>25</v>
      </c>
      <c r="E372" s="6"/>
      <c r="J372" s="5" t="s">
        <v>25</v>
      </c>
      <c r="N372" s="5" t="s">
        <v>25</v>
      </c>
      <c r="O372" s="5"/>
      <c r="R372" s="5" t="s">
        <v>25</v>
      </c>
      <c r="V372" s="6" t="s">
        <v>25</v>
      </c>
      <c r="W372" s="6"/>
    </row>
    <row r="373" spans="1:24">
      <c r="A373">
        <v>372</v>
      </c>
      <c r="C373" s="3" t="str">
        <f t="shared" si="5"/>
        <v>'##############################</v>
      </c>
      <c r="D373" s="10" t="s">
        <v>4</v>
      </c>
      <c r="E373" s="10" t="s">
        <v>170</v>
      </c>
      <c r="F373" s="8"/>
      <c r="G373" s="8"/>
      <c r="H373" s="8"/>
      <c r="I373" s="8"/>
      <c r="J373" s="8" t="s">
        <v>176</v>
      </c>
      <c r="K373" s="8"/>
      <c r="L373" s="8"/>
      <c r="M373" s="8"/>
      <c r="N373" s="8" t="s">
        <v>25</v>
      </c>
      <c r="O373" s="8"/>
      <c r="P373" s="8"/>
      <c r="Q373" s="8"/>
      <c r="R373" s="8" t="s">
        <v>25</v>
      </c>
      <c r="S373" s="8"/>
      <c r="T373" s="109"/>
      <c r="U373" s="109"/>
      <c r="V373" s="10" t="s">
        <v>4</v>
      </c>
      <c r="W373" s="10" t="s">
        <v>170</v>
      </c>
      <c r="X373" s="8"/>
    </row>
    <row r="374" spans="1:24">
      <c r="A374">
        <v>373</v>
      </c>
      <c r="C374" s="3" t="str">
        <f t="shared" si="5"/>
        <v>'HOUSEHOLD</v>
      </c>
      <c r="D374" s="10" t="s">
        <v>4</v>
      </c>
      <c r="E374" s="10" t="s">
        <v>170</v>
      </c>
      <c r="F374" s="8"/>
      <c r="G374" s="8"/>
      <c r="H374" s="8"/>
      <c r="I374" s="8"/>
      <c r="J374" s="8" t="s">
        <v>179</v>
      </c>
      <c r="K374" s="8"/>
      <c r="L374" s="8"/>
      <c r="M374" s="8"/>
      <c r="N374" s="8" t="s">
        <v>25</v>
      </c>
      <c r="O374" s="8"/>
      <c r="P374" s="8"/>
      <c r="Q374" s="8"/>
      <c r="R374" s="8" t="s">
        <v>25</v>
      </c>
      <c r="S374" s="8"/>
      <c r="T374" s="109"/>
      <c r="U374" s="109"/>
      <c r="V374" s="10" t="s">
        <v>4</v>
      </c>
      <c r="W374" s="10" t="s">
        <v>170</v>
      </c>
      <c r="X374" s="8"/>
    </row>
    <row r="375" spans="1:24">
      <c r="A375">
        <v>374</v>
      </c>
      <c r="C375" s="3" t="str">
        <f t="shared" si="5"/>
        <v>'##############################</v>
      </c>
      <c r="D375" s="10" t="s">
        <v>4</v>
      </c>
      <c r="E375" s="10" t="s">
        <v>170</v>
      </c>
      <c r="F375" s="8"/>
      <c r="G375" s="8"/>
      <c r="H375" s="8"/>
      <c r="I375" s="8"/>
      <c r="J375" s="8" t="s">
        <v>176</v>
      </c>
      <c r="K375" s="8"/>
      <c r="L375" s="8"/>
      <c r="M375" s="8"/>
      <c r="N375" s="8" t="s">
        <v>25</v>
      </c>
      <c r="O375" s="8"/>
      <c r="P375" s="8"/>
      <c r="Q375" s="8"/>
      <c r="R375" s="8" t="s">
        <v>25</v>
      </c>
      <c r="S375" s="8"/>
      <c r="T375" s="109"/>
      <c r="U375" s="109"/>
      <c r="V375" s="10" t="s">
        <v>4</v>
      </c>
      <c r="W375" s="10" t="s">
        <v>170</v>
      </c>
      <c r="X375" s="8"/>
    </row>
    <row r="376" spans="1:24">
      <c r="A376">
        <v>375</v>
      </c>
      <c r="C376" s="1" t="str">
        <f t="shared" si="5"/>
        <v/>
      </c>
      <c r="D376" s="6" t="s">
        <v>25</v>
      </c>
      <c r="E376" s="6"/>
      <c r="J376" s="5" t="s">
        <v>25</v>
      </c>
      <c r="N376" s="5" t="s">
        <v>25</v>
      </c>
      <c r="O376" s="5"/>
      <c r="R376" s="5" t="s">
        <v>25</v>
      </c>
      <c r="V376" s="6" t="s">
        <v>25</v>
      </c>
      <c r="W376" s="6"/>
    </row>
    <row r="377" spans="1:24">
      <c r="A377">
        <v>376</v>
      </c>
      <c r="C377" s="3" t="str">
        <f t="shared" si="5"/>
        <v>'##############################</v>
      </c>
      <c r="D377" s="10" t="s">
        <v>4</v>
      </c>
      <c r="E377" s="10" t="s">
        <v>170</v>
      </c>
      <c r="F377" s="8"/>
      <c r="G377" s="8"/>
      <c r="H377" s="8"/>
      <c r="I377" s="8"/>
      <c r="J377" s="8" t="s">
        <v>176</v>
      </c>
      <c r="K377" s="8"/>
      <c r="L377" s="8"/>
      <c r="M377" s="8"/>
      <c r="N377" s="8" t="s">
        <v>25</v>
      </c>
      <c r="O377" s="8"/>
      <c r="P377" s="8"/>
      <c r="Q377" s="8"/>
      <c r="R377" s="8" t="s">
        <v>25</v>
      </c>
      <c r="S377" s="8"/>
      <c r="T377" s="109"/>
      <c r="U377" s="109"/>
      <c r="V377" s="10" t="s">
        <v>4</v>
      </c>
      <c r="W377" s="10" t="s">
        <v>170</v>
      </c>
      <c r="X377" s="8"/>
    </row>
    <row r="378" spans="1:24">
      <c r="A378">
        <v>377</v>
      </c>
      <c r="C378" s="3" t="str">
        <f t="shared" si="5"/>
        <v>'HH: Real side</v>
      </c>
      <c r="D378" s="10" t="s">
        <v>4</v>
      </c>
      <c r="E378" s="10" t="s">
        <v>170</v>
      </c>
      <c r="F378" s="8"/>
      <c r="G378" s="8"/>
      <c r="H378" s="8"/>
      <c r="I378" s="8"/>
      <c r="J378" s="8" t="s">
        <v>183</v>
      </c>
      <c r="K378" s="8"/>
      <c r="L378" s="8"/>
      <c r="M378" s="8"/>
      <c r="N378" s="8" t="s">
        <v>25</v>
      </c>
      <c r="O378" s="8"/>
      <c r="P378" s="8"/>
      <c r="Q378" s="8"/>
      <c r="R378" s="8" t="s">
        <v>25</v>
      </c>
      <c r="S378" s="8"/>
      <c r="T378" s="109"/>
      <c r="U378" s="109"/>
      <c r="V378" s="10" t="s">
        <v>4</v>
      </c>
      <c r="W378" s="10" t="s">
        <v>170</v>
      </c>
      <c r="X378" s="8"/>
    </row>
    <row r="379" spans="1:24">
      <c r="A379">
        <v>378</v>
      </c>
      <c r="C379" s="1" t="str">
        <f t="shared" si="5"/>
        <v/>
      </c>
      <c r="D379" s="6" t="s">
        <v>25</v>
      </c>
      <c r="E379" s="6"/>
      <c r="J379" s="5" t="s">
        <v>25</v>
      </c>
      <c r="N379" s="5" t="s">
        <v>25</v>
      </c>
      <c r="O379" s="5"/>
      <c r="R379" s="5" t="s">
        <v>25</v>
      </c>
      <c r="V379" s="6" t="s">
        <v>25</v>
      </c>
      <c r="W379" s="6"/>
    </row>
    <row r="380" spans="1:24" s="35" customFormat="1">
      <c r="A380">
        <v>379</v>
      </c>
      <c r="B380" s="39" t="s">
        <v>580</v>
      </c>
      <c r="C380" s="40" t="str">
        <f t="shared" si="5"/>
        <v>model.append y_h = w_h + b2_h + r_iba_h(-1) * iba_h(-1) + r_eq_dk * eqa_h(-1) + r_pen * pena_h(-1) - sco_h + sbe_h + otr_h + r_h_error2 + r_h_error3 + r_h_error1 - pip_ibl_fi_h(-1)  - pip_ibl_fl_h(-1)  'Model equation: Total income: Received: HH</v>
      </c>
      <c r="D380" s="41"/>
      <c r="E380" s="41"/>
      <c r="F380" s="39"/>
      <c r="G380" s="39" t="s">
        <v>503</v>
      </c>
      <c r="H380" s="39"/>
      <c r="I380" s="39"/>
      <c r="J380" s="39"/>
      <c r="K380" s="39" t="s">
        <v>24</v>
      </c>
      <c r="L380" s="39"/>
      <c r="M380" s="39"/>
      <c r="N380" s="39" t="s">
        <v>1146</v>
      </c>
      <c r="O380" s="44"/>
      <c r="P380" s="39" t="s">
        <v>17</v>
      </c>
      <c r="Q380" s="39" t="s">
        <v>2059</v>
      </c>
      <c r="R380" s="39" t="s">
        <v>476</v>
      </c>
      <c r="S380" s="39" t="s">
        <v>462</v>
      </c>
      <c r="T380" s="43"/>
      <c r="U380" s="43"/>
      <c r="V380" s="41"/>
      <c r="W380" s="41"/>
      <c r="X380" s="39"/>
    </row>
    <row r="381" spans="1:24" s="37" customFormat="1">
      <c r="A381">
        <v>380</v>
      </c>
      <c r="B381" s="45" t="s">
        <v>580</v>
      </c>
      <c r="C381" s="46" t="str">
        <f t="shared" si="5"/>
        <v>'model.append y_h = w_h + b2_h + r_iba_h(-1) * iba_h(-1) + r_eq_dk * eqa_h(-1) + r_pen * pena_h(-1) - sco_h + sbe_h + otr_h + r_h_error2 + r_h_error3 + r_h_error1 - pip_ibl_fi_h(-1)  - pip_ibl_fl_h(-1)  'Model equation: Total income: Received: HH</v>
      </c>
      <c r="D381" s="47" t="s">
        <v>4</v>
      </c>
      <c r="E381" s="47" t="s">
        <v>171</v>
      </c>
      <c r="F381" s="45"/>
      <c r="G381" s="45" t="s">
        <v>503</v>
      </c>
      <c r="H381" s="45"/>
      <c r="I381" s="45"/>
      <c r="J381" s="45"/>
      <c r="K381" s="45" t="s">
        <v>24</v>
      </c>
      <c r="L381" s="45"/>
      <c r="M381" s="45"/>
      <c r="N381" s="45" t="s">
        <v>1146</v>
      </c>
      <c r="O381" s="48"/>
      <c r="P381" s="45" t="s">
        <v>17</v>
      </c>
      <c r="Q381" s="45" t="s">
        <v>2059</v>
      </c>
      <c r="R381" s="45" t="s">
        <v>476</v>
      </c>
      <c r="S381" s="45" t="s">
        <v>462</v>
      </c>
      <c r="T381" s="49"/>
      <c r="U381" s="49"/>
      <c r="V381" s="47" t="s">
        <v>4</v>
      </c>
      <c r="W381" s="47" t="s">
        <v>171</v>
      </c>
      <c r="X381" s="45"/>
    </row>
    <row r="382" spans="1:24" s="37" customFormat="1">
      <c r="A382">
        <v>381</v>
      </c>
      <c r="B382" s="45" t="s">
        <v>580</v>
      </c>
      <c r="C382" s="46" t="str">
        <f t="shared" si="5"/>
        <v>'model.append y_h = w_h + b2_h + r_iba_h(-1)*iba_h(-1) + r_eq_dk*eqa_h(-1) + r_pen*pena_h(-1) - sco_h + sbe_h + otr_h + r_h_error2 + r_h_error3 + r_h_error1 - r_ibl_h(-1)*ibl_h(-1) 'Model equation: Total income: Received: HH</v>
      </c>
      <c r="D382" s="47" t="s">
        <v>4</v>
      </c>
      <c r="E382" s="47" t="s">
        <v>171</v>
      </c>
      <c r="F382" s="45"/>
      <c r="G382" s="45" t="s">
        <v>503</v>
      </c>
      <c r="H382" s="45"/>
      <c r="I382" s="45"/>
      <c r="J382" s="45"/>
      <c r="K382" s="45" t="s">
        <v>24</v>
      </c>
      <c r="L382" s="45"/>
      <c r="M382" s="45"/>
      <c r="N382" s="45" t="s">
        <v>1146</v>
      </c>
      <c r="O382" s="50"/>
      <c r="P382" s="45" t="s">
        <v>17</v>
      </c>
      <c r="Q382" s="45" t="s">
        <v>2060</v>
      </c>
      <c r="R382" s="45" t="s">
        <v>476</v>
      </c>
      <c r="S382" s="45" t="s">
        <v>462</v>
      </c>
      <c r="T382" s="49"/>
      <c r="U382" s="49"/>
      <c r="V382" s="47" t="s">
        <v>4</v>
      </c>
      <c r="W382" s="47" t="s">
        <v>171</v>
      </c>
      <c r="X382" s="45"/>
    </row>
    <row r="383" spans="1:24" s="35" customFormat="1">
      <c r="A383">
        <v>382</v>
      </c>
      <c r="B383" s="80" t="s">
        <v>580</v>
      </c>
      <c r="C383" s="81" t="str">
        <f t="shared" si="5"/>
        <v>model.append ibl_h_tr = beta(79) * inv_h + beta(80) * ibl_h(-1) + beta(81) * fa_h_tr + beta(82) * r_ibl_fl_h(-1) 'Model equation: Financial Liabilities: Interest bearing liabilities: HH: Transactions</v>
      </c>
      <c r="D383" s="82" t="s">
        <v>25</v>
      </c>
      <c r="E383" s="82"/>
      <c r="F383" s="83" t="s">
        <v>492</v>
      </c>
      <c r="G383" s="83" t="s">
        <v>503</v>
      </c>
      <c r="H383" s="83"/>
      <c r="I383" s="83"/>
      <c r="J383" s="83"/>
      <c r="K383" s="83" t="s">
        <v>24</v>
      </c>
      <c r="L383" s="83"/>
      <c r="M383" s="83"/>
      <c r="N383" s="132" t="s">
        <v>52</v>
      </c>
      <c r="O383" s="84"/>
      <c r="P383" s="83" t="s">
        <v>17</v>
      </c>
      <c r="Q383" s="83" t="s">
        <v>2209</v>
      </c>
      <c r="R383" s="83" t="s">
        <v>486</v>
      </c>
      <c r="S383" s="83" t="s">
        <v>462</v>
      </c>
      <c r="T383" s="80"/>
      <c r="U383" s="80"/>
      <c r="V383" s="82" t="s">
        <v>25</v>
      </c>
      <c r="W383" s="82"/>
      <c r="X383" s="83"/>
    </row>
    <row r="384" spans="1:24">
      <c r="A384">
        <v>383</v>
      </c>
      <c r="C384" s="1" t="str">
        <f t="shared" si="5"/>
        <v>model.append sbe_h = exp( 0.59 * log(sbe_h(-1)) + 0.06 * log(un) + 0.88 * log(wage(-1)) - 0.01 * @trend) 'Model equation: Social benefit transfers: HH</v>
      </c>
      <c r="D384" s="6" t="s">
        <v>25</v>
      </c>
      <c r="E384" s="6"/>
      <c r="G384" s="5" t="s">
        <v>503</v>
      </c>
      <c r="K384" s="5" t="s">
        <v>24</v>
      </c>
      <c r="N384" s="5" t="s">
        <v>1987</v>
      </c>
      <c r="O384" s="5"/>
      <c r="P384" s="5" t="s">
        <v>17</v>
      </c>
      <c r="Q384" s="5" t="s">
        <v>1985</v>
      </c>
      <c r="R384" s="5" t="s">
        <v>535</v>
      </c>
      <c r="S384" s="5" t="s">
        <v>462</v>
      </c>
      <c r="V384" s="6" t="s">
        <v>25</v>
      </c>
      <c r="W384" s="6"/>
    </row>
    <row r="385" spans="1:23">
      <c r="A385">
        <v>384</v>
      </c>
      <c r="C385" s="1" t="str">
        <f t="shared" si="5"/>
        <v>model.append y_d_h = y_h - tax_h  'Model equation: Disposable Income: HH</v>
      </c>
      <c r="D385" s="6" t="s">
        <v>25</v>
      </c>
      <c r="E385" s="6"/>
      <c r="G385" s="5" t="s">
        <v>503</v>
      </c>
      <c r="K385" s="5" t="s">
        <v>24</v>
      </c>
      <c r="N385" s="5" t="s">
        <v>1150</v>
      </c>
      <c r="O385" s="5"/>
      <c r="P385" s="5" t="s">
        <v>17</v>
      </c>
      <c r="Q385" s="5" t="s">
        <v>1147</v>
      </c>
      <c r="R385" s="5" t="s">
        <v>483</v>
      </c>
      <c r="S385" s="5" t="s">
        <v>462</v>
      </c>
      <c r="V385" s="6" t="s">
        <v>25</v>
      </c>
      <c r="W385" s="6"/>
    </row>
    <row r="386" spans="1:23">
      <c r="A386">
        <v>385</v>
      </c>
      <c r="C386" s="1" t="str">
        <f t="shared" si="5"/>
        <v>model.append y_d_h_k = y_d_h / pc 'Model equation: Disposable Income: HH: Real prices</v>
      </c>
      <c r="D386" s="6" t="s">
        <v>25</v>
      </c>
      <c r="E386" s="6"/>
      <c r="F386" s="5" t="s">
        <v>477</v>
      </c>
      <c r="G386" s="5" t="s">
        <v>503</v>
      </c>
      <c r="K386" s="5" t="s">
        <v>24</v>
      </c>
      <c r="N386" s="5" t="s">
        <v>1149</v>
      </c>
      <c r="O386" s="5"/>
      <c r="P386" s="5" t="s">
        <v>17</v>
      </c>
      <c r="Q386" s="5" t="s">
        <v>1151</v>
      </c>
      <c r="R386" s="5" t="s">
        <v>483</v>
      </c>
      <c r="S386" s="5" t="s">
        <v>462</v>
      </c>
      <c r="V386" s="6" t="s">
        <v>25</v>
      </c>
      <c r="W386" s="6"/>
    </row>
    <row r="387" spans="1:23">
      <c r="A387">
        <v>386</v>
      </c>
      <c r="C387" s="1" t="str">
        <f t="shared" ref="C387:C450" si="6">CONCATENATE(D387,J387,I387,K387,L387,M387,N387,O387, IF(P387="","",  " "),P387, IF(P387="","",  " "),Q387, IF(R387="","",  " '"), IF(G387="","",  G387), IF(H387="","",  ": "),H387, IF(R387="","",  ": "),R387, IF(S387="","",  ": "),S387, IF(F387="","",  ": "),F387)</f>
        <v>model.append tax_h = beta(7) * y_h + beta(8) * d_2014 'Model equation: Tax: HH</v>
      </c>
      <c r="D387" s="6" t="s">
        <v>25</v>
      </c>
      <c r="E387" s="6"/>
      <c r="G387" s="5" t="s">
        <v>503</v>
      </c>
      <c r="K387" s="5" t="s">
        <v>24</v>
      </c>
      <c r="N387" s="5" t="s">
        <v>368</v>
      </c>
      <c r="O387" s="5"/>
      <c r="P387" s="5" t="s">
        <v>17</v>
      </c>
      <c r="Q387" s="5" t="s">
        <v>2211</v>
      </c>
      <c r="R387" s="5" t="s">
        <v>563</v>
      </c>
      <c r="S387" s="5" t="s">
        <v>462</v>
      </c>
      <c r="V387" s="6" t="s">
        <v>25</v>
      </c>
      <c r="W387" s="6"/>
    </row>
    <row r="388" spans="1:23">
      <c r="A388">
        <v>387</v>
      </c>
      <c r="C388" s="1" t="str">
        <f t="shared" si="6"/>
        <v>model.append c_h_k = exp(log(c_h_k(-1)) + 0.233173694484 * D(LOG(c_h_k(-1))) + 0.513151597559 * D(LOG(y_d_h_k)) + 0.387107648882 * D(LOG(y_d_h_k(-2))) + 0.0964585931719 * D(LOG(NW_h_k(-1))) - 0.00700214328644) 'Model equation: Consumption: HH: Real prices</v>
      </c>
      <c r="D388" s="6" t="s">
        <v>25</v>
      </c>
      <c r="E388" s="6"/>
      <c r="F388" s="5" t="s">
        <v>477</v>
      </c>
      <c r="G388" s="5" t="s">
        <v>503</v>
      </c>
      <c r="K388" s="5" t="s">
        <v>24</v>
      </c>
      <c r="N388" s="5" t="s">
        <v>2077</v>
      </c>
      <c r="O388" s="5"/>
      <c r="P388" s="5" t="s">
        <v>17</v>
      </c>
      <c r="Q388" s="5" t="s">
        <v>2080</v>
      </c>
      <c r="R388" s="5" t="s">
        <v>506</v>
      </c>
      <c r="S388" s="5" t="s">
        <v>462</v>
      </c>
      <c r="U388" t="s">
        <v>1212</v>
      </c>
      <c r="V388" s="6" t="s">
        <v>25</v>
      </c>
      <c r="W388" s="6"/>
    </row>
    <row r="389" spans="1:23">
      <c r="A389">
        <v>388</v>
      </c>
      <c r="C389" s="1" t="str">
        <f t="shared" si="6"/>
        <v>model.append c_h = c_h_k * pc 'Model equation: Consumption: HH: Nominal prices</v>
      </c>
      <c r="D389" s="6" t="s">
        <v>25</v>
      </c>
      <c r="E389" s="6"/>
      <c r="F389" s="5" t="s">
        <v>478</v>
      </c>
      <c r="G389" s="5" t="s">
        <v>503</v>
      </c>
      <c r="K389" s="5" t="s">
        <v>24</v>
      </c>
      <c r="N389" s="5" t="s">
        <v>2113</v>
      </c>
      <c r="O389" s="5"/>
      <c r="P389" s="5" t="s">
        <v>17</v>
      </c>
      <c r="Q389" s="5" t="s">
        <v>2076</v>
      </c>
      <c r="R389" s="5" t="s">
        <v>506</v>
      </c>
      <c r="S389" s="5" t="s">
        <v>462</v>
      </c>
      <c r="V389" s="6" t="s">
        <v>25</v>
      </c>
      <c r="W389" s="6"/>
    </row>
    <row r="390" spans="1:23">
      <c r="A390">
        <v>389</v>
      </c>
      <c r="C390" s="1" t="str">
        <f t="shared" si="6"/>
        <v>model.append pc = exp(log(pc(-1)) + 0.462120225875 * D(LOG(PC(-1))) + 0.269934560083 * D(LOG(WAGE(-2))) + 0.10 * D(LOG(PM)) + 0.00819246251177 * D_2008 - 0.000669904612675) 'Model equation: Price deflator: Consumption</v>
      </c>
      <c r="D390" s="6" t="s">
        <v>25</v>
      </c>
      <c r="E390" s="6"/>
      <c r="G390" s="5" t="s">
        <v>503</v>
      </c>
      <c r="K390" s="5" t="s">
        <v>24</v>
      </c>
      <c r="N390" s="5" t="s">
        <v>289</v>
      </c>
      <c r="O390" s="5"/>
      <c r="P390" s="5" t="s">
        <v>17</v>
      </c>
      <c r="Q390" s="5" t="s">
        <v>640</v>
      </c>
      <c r="R390" s="5" t="s">
        <v>436</v>
      </c>
      <c r="U390" t="s">
        <v>1211</v>
      </c>
      <c r="V390" s="6" t="s">
        <v>25</v>
      </c>
      <c r="W390" s="6"/>
    </row>
    <row r="391" spans="1:23">
      <c r="A391">
        <v>390</v>
      </c>
      <c r="C391" s="1" t="str">
        <f t="shared" si="6"/>
        <v>model.append inv_h = inv_h_k * pk 'Model equation: Gross fixed capital formation: HH</v>
      </c>
      <c r="D391" s="6" t="s">
        <v>25</v>
      </c>
      <c r="E391" s="6"/>
      <c r="G391" s="5" t="s">
        <v>503</v>
      </c>
      <c r="K391" s="5" t="s">
        <v>24</v>
      </c>
      <c r="N391" s="5" t="s">
        <v>1153</v>
      </c>
      <c r="O391" s="5"/>
      <c r="P391" s="5" t="s">
        <v>17</v>
      </c>
      <c r="Q391" s="5" t="s">
        <v>1162</v>
      </c>
      <c r="R391" s="5" t="s">
        <v>530</v>
      </c>
      <c r="S391" s="5" t="s">
        <v>462</v>
      </c>
      <c r="V391" s="6" t="s">
        <v>25</v>
      </c>
      <c r="W391" s="6"/>
    </row>
    <row r="392" spans="1:23">
      <c r="A392">
        <v>391</v>
      </c>
      <c r="C392" s="1" t="str">
        <f t="shared" si="6"/>
        <v>model.append inv_h_k = exp(log(inv_h_k(-1)) - 0.36280487765 * d(log(inv_h_k(-1))) + 2.69627020709 * d(log(y_d_h_k)) + 3.19495217118 * d(log(y_d_h_k(-2))) + 2.54879216558 * d(tobin_q) + 1.91648377822 * d(tobin_q(-1)) - 0.115869704654) 'Model equation: Gross fixed capital formation: HH: Real prices</v>
      </c>
      <c r="D392" s="6" t="s">
        <v>25</v>
      </c>
      <c r="E392" s="6"/>
      <c r="F392" s="5" t="s">
        <v>477</v>
      </c>
      <c r="G392" s="5" t="s">
        <v>503</v>
      </c>
      <c r="K392" s="5" t="s">
        <v>24</v>
      </c>
      <c r="N392" s="5" t="s">
        <v>1155</v>
      </c>
      <c r="O392" s="5"/>
      <c r="P392" s="5" t="s">
        <v>17</v>
      </c>
      <c r="Q392" s="5" t="s">
        <v>1163</v>
      </c>
      <c r="R392" s="5" t="s">
        <v>530</v>
      </c>
      <c r="S392" s="5" t="s">
        <v>462</v>
      </c>
      <c r="U392" t="s">
        <v>1211</v>
      </c>
      <c r="V392" s="6" t="s">
        <v>25</v>
      </c>
      <c r="W392" s="6"/>
    </row>
    <row r="393" spans="1:23">
      <c r="A393">
        <v>392</v>
      </c>
      <c r="C393" s="1" t="str">
        <f t="shared" si="6"/>
        <v>model.append tobin_q = zz_i / pk 'Model equation: Index: House price index: Tobin's Q = Ratio between the house price index and the construction cost of housing index: HH</v>
      </c>
      <c r="D393" s="6" t="s">
        <v>25</v>
      </c>
      <c r="E393" s="6"/>
      <c r="G393" s="5" t="s">
        <v>503</v>
      </c>
      <c r="J393" s="5" t="s">
        <v>25</v>
      </c>
      <c r="K393" s="5" t="s">
        <v>24</v>
      </c>
      <c r="N393" s="5" t="s">
        <v>224</v>
      </c>
      <c r="O393" s="5"/>
      <c r="P393" s="5" t="s">
        <v>17</v>
      </c>
      <c r="Q393" s="5" t="s">
        <v>623</v>
      </c>
      <c r="R393" s="5" t="s">
        <v>568</v>
      </c>
      <c r="S393" s="5" t="s">
        <v>462</v>
      </c>
      <c r="V393" s="6" t="s">
        <v>25</v>
      </c>
      <c r="W393" s="6"/>
    </row>
    <row r="394" spans="1:23">
      <c r="A394">
        <v>393</v>
      </c>
      <c r="C394" s="1" t="str">
        <f t="shared" si="6"/>
        <v>model.append zz1 = d(zz_i) 'Model equation: Index: House price: Imported from DST: HH: Differenced index</v>
      </c>
      <c r="D394" s="6" t="s">
        <v>25</v>
      </c>
      <c r="E394" s="6"/>
      <c r="F394" s="5" t="s">
        <v>579</v>
      </c>
      <c r="G394" s="5" t="s">
        <v>503</v>
      </c>
      <c r="J394" s="5" t="s">
        <v>25</v>
      </c>
      <c r="K394" s="5" t="s">
        <v>24</v>
      </c>
      <c r="N394" s="5" t="s">
        <v>371</v>
      </c>
      <c r="O394" s="5"/>
      <c r="P394" s="5" t="s">
        <v>17</v>
      </c>
      <c r="Q394" s="5" t="s">
        <v>120</v>
      </c>
      <c r="R394" s="5" t="s">
        <v>577</v>
      </c>
      <c r="S394" s="5" t="s">
        <v>462</v>
      </c>
      <c r="V394" s="6" t="s">
        <v>25</v>
      </c>
      <c r="W394" s="6"/>
    </row>
    <row r="395" spans="1:23">
      <c r="A395">
        <v>394</v>
      </c>
      <c r="C395" s="1" t="str">
        <f t="shared" si="6"/>
        <v>model.append dep_h = dep_h_k * pk 'Model equation: Depreciation on houses: HH: Nominal prices</v>
      </c>
      <c r="D395" s="6" t="s">
        <v>25</v>
      </c>
      <c r="E395" s="6"/>
      <c r="F395" s="5" t="s">
        <v>478</v>
      </c>
      <c r="G395" s="5" t="s">
        <v>503</v>
      </c>
      <c r="J395" s="5" t="s">
        <v>25</v>
      </c>
      <c r="K395" s="5" t="s">
        <v>24</v>
      </c>
      <c r="N395" s="5" t="s">
        <v>1184</v>
      </c>
      <c r="O395" s="5"/>
      <c r="P395" s="5" t="s">
        <v>17</v>
      </c>
      <c r="Q395" s="5" t="s">
        <v>1185</v>
      </c>
      <c r="R395" s="5" t="s">
        <v>482</v>
      </c>
      <c r="S395" s="5" t="s">
        <v>462</v>
      </c>
      <c r="V395" s="6" t="s">
        <v>25</v>
      </c>
      <c r="W395" s="6"/>
    </row>
    <row r="396" spans="1:23">
      <c r="A396">
        <v>395</v>
      </c>
      <c r="C396" s="1" t="str">
        <f t="shared" si="6"/>
        <v>model.append k_h = k_h(-1) * (1 + zz1) + inv_h - dep_h 'Model equation: Stock of Capital: HH</v>
      </c>
      <c r="D396" s="6" t="s">
        <v>25</v>
      </c>
      <c r="E396" s="6"/>
      <c r="G396" s="5" t="s">
        <v>503</v>
      </c>
      <c r="J396" s="5" t="s">
        <v>25</v>
      </c>
      <c r="K396" s="5" t="s">
        <v>24</v>
      </c>
      <c r="N396" s="5" t="s">
        <v>2035</v>
      </c>
      <c r="O396" s="5"/>
      <c r="P396" s="5" t="s">
        <v>17</v>
      </c>
      <c r="Q396" s="5" t="s">
        <v>2029</v>
      </c>
      <c r="R396" s="5" t="s">
        <v>480</v>
      </c>
      <c r="S396" s="5" t="s">
        <v>462</v>
      </c>
      <c r="V396" s="6" t="s">
        <v>25</v>
      </c>
      <c r="W396" s="6"/>
    </row>
    <row r="397" spans="1:23">
      <c r="A397">
        <v>396</v>
      </c>
      <c r="C397" s="1" t="str">
        <f t="shared" si="6"/>
        <v>model.append k_h_k = k_h / pk 'Model equation: Stock of Capital: HH: Real prices</v>
      </c>
      <c r="D397" s="6" t="s">
        <v>25</v>
      </c>
      <c r="E397" s="6"/>
      <c r="F397" s="5" t="s">
        <v>477</v>
      </c>
      <c r="G397" s="5" t="s">
        <v>503</v>
      </c>
      <c r="J397" s="5" t="s">
        <v>25</v>
      </c>
      <c r="K397" s="5" t="s">
        <v>24</v>
      </c>
      <c r="N397" s="5" t="s">
        <v>2036</v>
      </c>
      <c r="O397" s="5"/>
      <c r="P397" s="5" t="s">
        <v>17</v>
      </c>
      <c r="Q397" s="5" t="s">
        <v>2024</v>
      </c>
      <c r="R397" s="5" t="s">
        <v>480</v>
      </c>
      <c r="S397" s="5" t="s">
        <v>462</v>
      </c>
      <c r="V397" s="6" t="s">
        <v>25</v>
      </c>
      <c r="W397" s="6"/>
    </row>
    <row r="398" spans="1:23">
      <c r="A398">
        <v>397</v>
      </c>
      <c r="C398" s="1" t="str">
        <f t="shared" si="6"/>
        <v>genr kcg_h_sum = @cumsum( kcg_h) 'cumulative sum of real capital gains for households fixed capital ': 'cumulative sum of real capital gains for fhouseholds fixed capital: HH</v>
      </c>
      <c r="D398" s="6" t="s">
        <v>25</v>
      </c>
      <c r="E398" s="6"/>
      <c r="I398" s="7" t="s">
        <v>2139</v>
      </c>
      <c r="J398" s="5" t="s">
        <v>25</v>
      </c>
      <c r="N398" s="5" t="s">
        <v>25</v>
      </c>
      <c r="O398" s="5"/>
      <c r="R398" s="5" t="s">
        <v>121</v>
      </c>
      <c r="S398" s="5" t="s">
        <v>462</v>
      </c>
      <c r="V398" s="6" t="s">
        <v>25</v>
      </c>
      <c r="W398" s="6"/>
    </row>
    <row r="399" spans="1:23">
      <c r="A399">
        <v>398</v>
      </c>
      <c r="C399" s="1" t="str">
        <f t="shared" si="6"/>
        <v>genr p_cgk_h = kcg_h_sum / @elem(kcg_h_sum, "2010") 'index of real capital gains for firms capital ': 'index of real capital gains for firms capital: HH</v>
      </c>
      <c r="D399" s="6" t="s">
        <v>25</v>
      </c>
      <c r="E399" s="6"/>
      <c r="I399" s="7" t="s">
        <v>2135</v>
      </c>
      <c r="J399" s="5" t="s">
        <v>25</v>
      </c>
      <c r="N399" s="5" t="s">
        <v>25</v>
      </c>
      <c r="O399" s="5"/>
      <c r="R399" s="5" t="s">
        <v>122</v>
      </c>
      <c r="S399" s="5" t="s">
        <v>462</v>
      </c>
      <c r="V399" s="6" t="s">
        <v>25</v>
      </c>
      <c r="W399" s="6"/>
    </row>
    <row r="400" spans="1:23">
      <c r="A400">
        <v>399</v>
      </c>
      <c r="C400" s="1" t="str">
        <f t="shared" si="6"/>
        <v>model.append sco_h = phi1 * y_h(-1) 'Model equation: Social benefit contributions: HH</v>
      </c>
      <c r="D400" s="6" t="s">
        <v>25</v>
      </c>
      <c r="E400" s="6"/>
      <c r="G400" s="5" t="s">
        <v>503</v>
      </c>
      <c r="J400" s="5" t="s">
        <v>25</v>
      </c>
      <c r="K400" s="5" t="s">
        <v>24</v>
      </c>
      <c r="N400" s="5" t="s">
        <v>1982</v>
      </c>
      <c r="O400" s="5"/>
      <c r="P400" s="5" t="s">
        <v>17</v>
      </c>
      <c r="Q400" s="5" t="s">
        <v>1148</v>
      </c>
      <c r="R400" s="5" t="s">
        <v>562</v>
      </c>
      <c r="S400" s="5" t="s">
        <v>462</v>
      </c>
      <c r="V400" s="6" t="s">
        <v>25</v>
      </c>
      <c r="W400" s="6"/>
    </row>
    <row r="401" spans="1:24">
      <c r="A401">
        <v>400</v>
      </c>
      <c r="C401" s="1" t="str">
        <f t="shared" si="6"/>
        <v>model.append stra_h = sbe_h + otr_h - sco_h 'Model equation: Transfers: HH</v>
      </c>
      <c r="D401" s="6" t="s">
        <v>25</v>
      </c>
      <c r="E401" s="6"/>
      <c r="G401" s="5" t="s">
        <v>503</v>
      </c>
      <c r="J401" s="5" t="s">
        <v>25</v>
      </c>
      <c r="K401" s="5" t="s">
        <v>24</v>
      </c>
      <c r="N401" s="5" t="s">
        <v>2126</v>
      </c>
      <c r="O401" s="5"/>
      <c r="P401" s="5" t="s">
        <v>17</v>
      </c>
      <c r="Q401" s="5" t="s">
        <v>1990</v>
      </c>
      <c r="R401" s="5" t="s">
        <v>570</v>
      </c>
      <c r="S401" s="5" t="s">
        <v>462</v>
      </c>
      <c r="V401" s="6" t="s">
        <v>25</v>
      </c>
      <c r="W401" s="6"/>
    </row>
    <row r="402" spans="1:24">
      <c r="A402">
        <v>401</v>
      </c>
      <c r="C402" s="1" t="str">
        <f t="shared" si="6"/>
        <v>model.append s_h = y_d_h - c_h + cpen_h  'Model equation: Savings: HH</v>
      </c>
      <c r="D402" s="6" t="s">
        <v>25</v>
      </c>
      <c r="E402" s="6"/>
      <c r="G402" s="5" t="s">
        <v>503</v>
      </c>
      <c r="J402" s="5" t="s">
        <v>25</v>
      </c>
      <c r="K402" s="5" t="s">
        <v>24</v>
      </c>
      <c r="N402" s="5" t="s">
        <v>2015</v>
      </c>
      <c r="O402" s="5"/>
      <c r="P402" s="5" t="s">
        <v>17</v>
      </c>
      <c r="Q402" s="5" t="s">
        <v>2112</v>
      </c>
      <c r="R402" s="5" t="s">
        <v>696</v>
      </c>
      <c r="S402" s="5" t="s">
        <v>462</v>
      </c>
      <c r="V402" s="6" t="s">
        <v>25</v>
      </c>
      <c r="W402" s="6"/>
    </row>
    <row r="403" spans="1:24">
      <c r="A403">
        <v>402</v>
      </c>
      <c r="C403" s="1" t="str">
        <f t="shared" si="6"/>
        <v>model.append nl_h = s_h - inv_h - np_h + ctr_h  'Model equation: Sector Balance: HH</v>
      </c>
      <c r="D403" s="6" t="s">
        <v>25</v>
      </c>
      <c r="E403" s="6"/>
      <c r="G403" s="5" t="s">
        <v>503</v>
      </c>
      <c r="J403" s="5" t="s">
        <v>25</v>
      </c>
      <c r="K403" s="5" t="s">
        <v>24</v>
      </c>
      <c r="N403" s="5" t="s">
        <v>1999</v>
      </c>
      <c r="O403" s="5"/>
      <c r="P403" s="5" t="s">
        <v>17</v>
      </c>
      <c r="Q403" s="5" t="s">
        <v>2014</v>
      </c>
      <c r="R403" s="5" t="s">
        <v>540</v>
      </c>
      <c r="S403" s="5" t="s">
        <v>462</v>
      </c>
      <c r="V403" s="6" t="s">
        <v>25</v>
      </c>
      <c r="W403" s="6"/>
    </row>
    <row r="404" spans="1:24">
      <c r="A404">
        <v>403</v>
      </c>
      <c r="C404" s="1" t="str">
        <f t="shared" si="6"/>
        <v/>
      </c>
      <c r="D404" s="6"/>
      <c r="E404" s="6"/>
      <c r="N404" s="5" t="s">
        <v>25</v>
      </c>
      <c r="O404" s="5"/>
      <c r="V404" s="6"/>
      <c r="W404" s="6"/>
    </row>
    <row r="405" spans="1:24">
      <c r="A405">
        <v>404</v>
      </c>
      <c r="B405" s="20"/>
      <c r="C405" s="11" t="str">
        <f t="shared" si="6"/>
        <v>'model.append b2_h = b2_h 'Model equation: Gross operating surplus: HH</v>
      </c>
      <c r="D405" s="12" t="s">
        <v>4</v>
      </c>
      <c r="E405" s="12" t="s">
        <v>171</v>
      </c>
      <c r="F405" s="14"/>
      <c r="G405" s="14" t="s">
        <v>503</v>
      </c>
      <c r="H405" s="14"/>
      <c r="I405" s="14"/>
      <c r="J405" s="14"/>
      <c r="K405" s="14" t="s">
        <v>24</v>
      </c>
      <c r="L405" s="14"/>
      <c r="M405" s="14"/>
      <c r="N405" s="14" t="s">
        <v>1970</v>
      </c>
      <c r="O405" s="14"/>
      <c r="P405" s="14" t="s">
        <v>17</v>
      </c>
      <c r="Q405" s="14" t="s">
        <v>1970</v>
      </c>
      <c r="R405" s="14" t="s">
        <v>515</v>
      </c>
      <c r="S405" s="14" t="s">
        <v>462</v>
      </c>
      <c r="T405" s="20"/>
      <c r="V405" s="12" t="s">
        <v>4</v>
      </c>
      <c r="W405" s="12" t="s">
        <v>171</v>
      </c>
      <c r="X405" s="14"/>
    </row>
    <row r="406" spans="1:24">
      <c r="A406">
        <v>405</v>
      </c>
      <c r="B406" s="20"/>
      <c r="C406" s="11" t="str">
        <f t="shared" si="6"/>
        <v>'model.append sbe_h = exp( beta(43) + beta(44) * log(un) + beta(45) * log(wage) + beta(46) * @trend ) 'Model equation: Social benefit transfers: HH</v>
      </c>
      <c r="D406" s="12" t="s">
        <v>4</v>
      </c>
      <c r="E406" s="12" t="s">
        <v>171</v>
      </c>
      <c r="F406" s="14"/>
      <c r="G406" s="14" t="s">
        <v>503</v>
      </c>
      <c r="H406" s="14"/>
      <c r="I406" s="14"/>
      <c r="J406" s="14"/>
      <c r="K406" s="14" t="s">
        <v>24</v>
      </c>
      <c r="L406" s="14"/>
      <c r="M406" s="14"/>
      <c r="N406" s="14" t="s">
        <v>1987</v>
      </c>
      <c r="O406" s="14"/>
      <c r="P406" s="14" t="s">
        <v>17</v>
      </c>
      <c r="Q406" s="14" t="s">
        <v>2173</v>
      </c>
      <c r="R406" s="14" t="s">
        <v>535</v>
      </c>
      <c r="S406" s="14" t="s">
        <v>462</v>
      </c>
      <c r="T406" s="20"/>
      <c r="V406" s="12" t="s">
        <v>4</v>
      </c>
      <c r="W406" s="12" t="s">
        <v>171</v>
      </c>
      <c r="X406" s="14"/>
    </row>
    <row r="407" spans="1:24">
      <c r="A407">
        <v>406</v>
      </c>
      <c r="B407" s="20"/>
      <c r="C407" s="11" t="str">
        <f t="shared" si="6"/>
        <v>'model.append c_h_k = exp(beta(1) + beta(2) * log(y_d_h_k) + beta(3) * log(nw_h_k(-1)) + beta(4) * log(c_h_k(-1)) + beta(5) * @trend + beta(6) * d_2009) 'Model equation: Consumption: HH: Real prices</v>
      </c>
      <c r="D407" s="12" t="s">
        <v>4</v>
      </c>
      <c r="E407" s="12" t="s">
        <v>171</v>
      </c>
      <c r="F407" s="14" t="s">
        <v>477</v>
      </c>
      <c r="G407" s="14" t="s">
        <v>503</v>
      </c>
      <c r="H407" s="14"/>
      <c r="I407" s="14"/>
      <c r="J407" s="14"/>
      <c r="K407" s="14" t="s">
        <v>24</v>
      </c>
      <c r="L407" s="14"/>
      <c r="M407" s="14"/>
      <c r="N407" s="14" t="s">
        <v>2077</v>
      </c>
      <c r="O407" s="14"/>
      <c r="P407" s="14" t="s">
        <v>17</v>
      </c>
      <c r="Q407" s="14" t="s">
        <v>2203</v>
      </c>
      <c r="R407" s="14" t="s">
        <v>506</v>
      </c>
      <c r="S407" s="14" t="s">
        <v>462</v>
      </c>
      <c r="T407" s="20"/>
      <c r="V407" s="12" t="s">
        <v>4</v>
      </c>
      <c r="W407" s="12" t="s">
        <v>171</v>
      </c>
      <c r="X407" s="14"/>
    </row>
    <row r="408" spans="1:24" s="36" customFormat="1">
      <c r="A408">
        <v>407</v>
      </c>
      <c r="B408" s="20"/>
      <c r="C408" s="11" t="str">
        <f t="shared" si="6"/>
        <v>'estimation command: d(log(c_h_k)) c d(log(c_h_k(-1))) d(log(y_d_h_k)) d(log(y_d_h_k(-2))) d(log(nw_h_k(-1))): HH</v>
      </c>
      <c r="D408" s="12" t="s">
        <v>4</v>
      </c>
      <c r="E408" s="12" t="s">
        <v>171</v>
      </c>
      <c r="F408" s="14"/>
      <c r="G408" s="14"/>
      <c r="H408" s="14"/>
      <c r="I408" s="29" t="s">
        <v>2079</v>
      </c>
      <c r="J408" s="14"/>
      <c r="K408" s="14"/>
      <c r="L408" s="14"/>
      <c r="M408" s="14"/>
      <c r="N408" s="14" t="s">
        <v>25</v>
      </c>
      <c r="O408" s="14"/>
      <c r="P408" s="14"/>
      <c r="Q408" s="14"/>
      <c r="R408" s="14" t="s">
        <v>25</v>
      </c>
      <c r="S408" s="14" t="s">
        <v>462</v>
      </c>
      <c r="T408" s="20"/>
      <c r="U408" s="20"/>
      <c r="V408" s="12" t="s">
        <v>4</v>
      </c>
      <c r="W408" s="12" t="s">
        <v>171</v>
      </c>
      <c r="X408" s="14"/>
    </row>
    <row r="409" spans="1:24" s="36" customFormat="1">
      <c r="A409">
        <v>408</v>
      </c>
      <c r="B409" s="20"/>
      <c r="C409" s="11" t="str">
        <f t="shared" si="6"/>
        <v>'model.append pc = beta(94) * wage + beta(95) * pm + pc(-1) 'Model equation: Price deflator: Consumption</v>
      </c>
      <c r="D409" s="12" t="s">
        <v>4</v>
      </c>
      <c r="E409" s="12" t="s">
        <v>171</v>
      </c>
      <c r="F409" s="14"/>
      <c r="G409" s="14" t="s">
        <v>503</v>
      </c>
      <c r="H409" s="14"/>
      <c r="I409" s="14"/>
      <c r="J409" s="14"/>
      <c r="K409" s="14" t="s">
        <v>24</v>
      </c>
      <c r="L409" s="14"/>
      <c r="M409" s="14"/>
      <c r="N409" s="14" t="s">
        <v>289</v>
      </c>
      <c r="O409" s="14"/>
      <c r="P409" s="14" t="s">
        <v>17</v>
      </c>
      <c r="Q409" s="14" t="s">
        <v>2200</v>
      </c>
      <c r="R409" s="14" t="s">
        <v>436</v>
      </c>
      <c r="S409" s="14"/>
      <c r="T409" s="20"/>
      <c r="U409" s="20"/>
      <c r="V409" s="12" t="s">
        <v>4</v>
      </c>
      <c r="W409" s="12" t="s">
        <v>171</v>
      </c>
      <c r="X409" s="14"/>
    </row>
    <row r="410" spans="1:24" s="36" customFormat="1">
      <c r="A410">
        <v>409</v>
      </c>
      <c r="B410" s="20"/>
      <c r="C410" s="11" t="str">
        <f t="shared" si="6"/>
        <v>'model.append pc = exp(log(pc(-1)) + 0.495239524623 * D(LOG(PC(-1))) + 0.299870186224 * D(LOG(PY)) + 0.0823074275464 * D(LOG(PM)) + 0.00204823395223) 'Model equation: Price deflator: Consumption</v>
      </c>
      <c r="D410" s="12" t="s">
        <v>4</v>
      </c>
      <c r="E410" s="12" t="s">
        <v>171</v>
      </c>
      <c r="F410" s="14"/>
      <c r="G410" s="14" t="s">
        <v>503</v>
      </c>
      <c r="H410" s="14"/>
      <c r="I410" s="14"/>
      <c r="J410" s="14"/>
      <c r="K410" s="14" t="s">
        <v>24</v>
      </c>
      <c r="L410" s="14"/>
      <c r="M410" s="14"/>
      <c r="N410" s="14" t="s">
        <v>289</v>
      </c>
      <c r="O410" s="14"/>
      <c r="P410" s="14" t="s">
        <v>17</v>
      </c>
      <c r="Q410" s="14" t="s">
        <v>639</v>
      </c>
      <c r="R410" s="14" t="s">
        <v>436</v>
      </c>
      <c r="S410" s="14"/>
      <c r="T410" s="20"/>
      <c r="U410" s="20"/>
      <c r="V410" s="12" t="s">
        <v>4</v>
      </c>
      <c r="W410" s="12" t="s">
        <v>171</v>
      </c>
      <c r="X410" s="14"/>
    </row>
    <row r="411" spans="1:24" s="36" customFormat="1">
      <c r="A411">
        <v>410</v>
      </c>
      <c r="B411" s="20"/>
      <c r="C411" s="11" t="str">
        <f t="shared" si="6"/>
        <v>'model.append pc = exp(log(pc(-1)) + 0.446945211915 * d(log(pc(-1))) + 0.268948446621 * d(log(wage(-2))) + 0.0934277596321 * d(log(pm)) - 0.0411256164375 * d(log(pm(-3))) + 0.00939888438739 * d_2008 + 0.00020309409238) 'Model equation: Price deflator: Consumption</v>
      </c>
      <c r="D411" s="12" t="s">
        <v>4</v>
      </c>
      <c r="E411" s="12" t="s">
        <v>171</v>
      </c>
      <c r="F411" s="14"/>
      <c r="G411" s="14" t="s">
        <v>503</v>
      </c>
      <c r="H411" s="14"/>
      <c r="I411" s="14"/>
      <c r="J411" s="14"/>
      <c r="K411" s="14" t="s">
        <v>24</v>
      </c>
      <c r="L411" s="14"/>
      <c r="M411" s="14"/>
      <c r="N411" s="14" t="s">
        <v>289</v>
      </c>
      <c r="O411" s="14"/>
      <c r="P411" s="14" t="s">
        <v>17</v>
      </c>
      <c r="Q411" s="14" t="s">
        <v>638</v>
      </c>
      <c r="R411" s="14" t="s">
        <v>436</v>
      </c>
      <c r="S411" s="14"/>
      <c r="T411" s="20"/>
      <c r="U411" s="20"/>
      <c r="V411" s="12" t="s">
        <v>4</v>
      </c>
      <c r="W411" s="12" t="s">
        <v>171</v>
      </c>
      <c r="X411" s="14"/>
    </row>
    <row r="412" spans="1:24" s="36" customFormat="1">
      <c r="A412">
        <v>411</v>
      </c>
      <c r="B412" s="20"/>
      <c r="C412" s="11" t="str">
        <f t="shared" si="6"/>
        <v>'model.append inv_h = inv_h_k * ph_k 'Model equation: Gross fixed capital formation: HH</v>
      </c>
      <c r="D412" s="12" t="s">
        <v>4</v>
      </c>
      <c r="E412" s="12" t="s">
        <v>171</v>
      </c>
      <c r="F412" s="14"/>
      <c r="G412" s="14" t="s">
        <v>503</v>
      </c>
      <c r="H412" s="14"/>
      <c r="I412" s="14"/>
      <c r="J412" s="14"/>
      <c r="K412" s="14" t="s">
        <v>24</v>
      </c>
      <c r="L412" s="14"/>
      <c r="M412" s="14"/>
      <c r="N412" s="14" t="s">
        <v>1153</v>
      </c>
      <c r="O412" s="14"/>
      <c r="P412" s="14" t="s">
        <v>17</v>
      </c>
      <c r="Q412" s="14" t="s">
        <v>1154</v>
      </c>
      <c r="R412" s="14" t="s">
        <v>530</v>
      </c>
      <c r="S412" s="14" t="s">
        <v>462</v>
      </c>
      <c r="T412" s="20"/>
      <c r="U412" s="20"/>
      <c r="V412" s="12" t="s">
        <v>4</v>
      </c>
      <c r="W412" s="12" t="s">
        <v>171</v>
      </c>
      <c r="X412" s="14"/>
    </row>
    <row r="413" spans="1:24" s="36" customFormat="1">
      <c r="A413">
        <v>412</v>
      </c>
      <c r="B413" s="20"/>
      <c r="C413" s="11" t="str">
        <f t="shared" si="6"/>
        <v>'model.append inv_h_k = exp( beta(36) * log(inv_h_k(-3)) + beta(37) * log(ph_k) + beta(38) * log(ph_k(-1)) + beta(39) * log(y_d_h_k) + beta(40) * log(y_d_h_k(-2)) + beta(41) + beta(42) * @trend) 'Model equation: Gross fixed capital formation: HH: Real prices</v>
      </c>
      <c r="D413" s="12" t="s">
        <v>4</v>
      </c>
      <c r="E413" s="12" t="s">
        <v>171</v>
      </c>
      <c r="F413" s="14" t="s">
        <v>477</v>
      </c>
      <c r="G413" s="14" t="s">
        <v>503</v>
      </c>
      <c r="H413" s="14"/>
      <c r="I413" s="14"/>
      <c r="J413" s="14"/>
      <c r="K413" s="14" t="s">
        <v>24</v>
      </c>
      <c r="L413" s="14"/>
      <c r="M413" s="14"/>
      <c r="N413" s="14" t="s">
        <v>1155</v>
      </c>
      <c r="O413" s="14"/>
      <c r="P413" s="14" t="s">
        <v>17</v>
      </c>
      <c r="Q413" s="14" t="s">
        <v>2174</v>
      </c>
      <c r="R413" s="14" t="s">
        <v>530</v>
      </c>
      <c r="S413" s="14" t="s">
        <v>462</v>
      </c>
      <c r="T413" s="20"/>
      <c r="U413" s="20"/>
      <c r="V413" s="12" t="s">
        <v>4</v>
      </c>
      <c r="W413" s="12" t="s">
        <v>171</v>
      </c>
      <c r="X413" s="14"/>
    </row>
    <row r="414" spans="1:24" s="36" customFormat="1">
      <c r="A414">
        <v>413</v>
      </c>
      <c r="B414" s="20"/>
      <c r="C414" s="11" t="str">
        <f t="shared" si="6"/>
        <v>'model.append inv_h_k = exp(log(inv_h_k(-1)) - 0.329072721748 * d(log(inv_h_k(-1))) + 2.39914135074 * zz + 1.61625020131 * zz(-1) + 2.66853866006 * d(log(y_d_h_k)) + 2.93177620953 * d(log(y_d_h_k(-2))) - 4.12657872692) 'Model equation: Gross fixed capital formation: HH: Real prices</v>
      </c>
      <c r="D414" s="12" t="s">
        <v>4</v>
      </c>
      <c r="E414" s="12" t="s">
        <v>171</v>
      </c>
      <c r="F414" s="14" t="s">
        <v>477</v>
      </c>
      <c r="G414" s="14" t="s">
        <v>503</v>
      </c>
      <c r="H414" s="14"/>
      <c r="I414" s="14"/>
      <c r="J414" s="14"/>
      <c r="K414" s="14" t="s">
        <v>24</v>
      </c>
      <c r="L414" s="14"/>
      <c r="M414" s="14"/>
      <c r="N414" s="14" t="s">
        <v>1155</v>
      </c>
      <c r="O414" s="14"/>
      <c r="P414" s="14" t="s">
        <v>17</v>
      </c>
      <c r="Q414" s="14" t="s">
        <v>1156</v>
      </c>
      <c r="R414" s="14" t="s">
        <v>530</v>
      </c>
      <c r="S414" s="14" t="s">
        <v>462</v>
      </c>
      <c r="T414" s="20"/>
      <c r="U414" s="20"/>
      <c r="V414" s="12" t="s">
        <v>4</v>
      </c>
      <c r="W414" s="12" t="s">
        <v>171</v>
      </c>
      <c r="X414" s="14"/>
    </row>
    <row r="415" spans="1:24" s="36" customFormat="1">
      <c r="A415">
        <v>414</v>
      </c>
      <c r="B415" s="20"/>
      <c r="C415" s="11" t="str">
        <f t="shared" si="6"/>
        <v>'model.append inv_h_k = exp(log(inv_h_k(-1)) - 0.333139783457 * D(LOG(inv_h_K(-1))) + 2.67221425603 * D(LOG(y_d_h_k)) + 2.92565274164 * D(LOG(y_d_h_k(-2))) + 2.37210999078 * ZZ1 + 1.59792143582 * ZZ1(-1) - 0.111676356667) 'Model equation: Gross fixed capital formation: HH: Real prices</v>
      </c>
      <c r="D415" s="12" t="s">
        <v>4</v>
      </c>
      <c r="E415" s="12" t="s">
        <v>171</v>
      </c>
      <c r="F415" s="14" t="s">
        <v>477</v>
      </c>
      <c r="G415" s="14" t="s">
        <v>503</v>
      </c>
      <c r="H415" s="14"/>
      <c r="I415" s="14"/>
      <c r="J415" s="14"/>
      <c r="K415" s="14" t="s">
        <v>24</v>
      </c>
      <c r="L415" s="14"/>
      <c r="M415" s="14"/>
      <c r="N415" s="14" t="s">
        <v>1155</v>
      </c>
      <c r="O415" s="14"/>
      <c r="P415" s="14" t="s">
        <v>17</v>
      </c>
      <c r="Q415" s="14" t="s">
        <v>1157</v>
      </c>
      <c r="R415" s="14" t="s">
        <v>530</v>
      </c>
      <c r="S415" s="14" t="s">
        <v>462</v>
      </c>
      <c r="T415" s="20"/>
      <c r="U415" s="20"/>
      <c r="V415" s="12" t="s">
        <v>4</v>
      </c>
      <c r="W415" s="12" t="s">
        <v>171</v>
      </c>
      <c r="X415" s="14"/>
    </row>
    <row r="416" spans="1:24" s="36" customFormat="1">
      <c r="A416">
        <v>415</v>
      </c>
      <c r="B416" s="20"/>
      <c r="C416" s="11" t="str">
        <f t="shared" si="6"/>
        <v>'model.append inv_h_k = exp(log(inv_h_k(-1)) - 0.268270922701 * d(log(inv_h_k(-1))) + 2.36269074136 * d(log(y_d_h_k)) + 2.56003647823 * d(log(y_d_h_k(-2))) + 1.07514977424e - 06 * kcg_h + 6.4234388429e - 07 * kcg_h(-1) - 0.0889747724964) 'Model equation: Gross fixed capital formation: HH: Real prices</v>
      </c>
      <c r="D416" s="12" t="s">
        <v>4</v>
      </c>
      <c r="E416" s="12" t="s">
        <v>171</v>
      </c>
      <c r="F416" s="14" t="s">
        <v>477</v>
      </c>
      <c r="G416" s="14" t="s">
        <v>503</v>
      </c>
      <c r="H416" s="14"/>
      <c r="I416" s="14"/>
      <c r="J416" s="14"/>
      <c r="K416" s="14" t="s">
        <v>24</v>
      </c>
      <c r="L416" s="14"/>
      <c r="M416" s="14"/>
      <c r="N416" s="14" t="s">
        <v>1155</v>
      </c>
      <c r="O416" s="14"/>
      <c r="P416" s="14" t="s">
        <v>17</v>
      </c>
      <c r="Q416" s="14" t="s">
        <v>1969</v>
      </c>
      <c r="R416" s="14" t="s">
        <v>530</v>
      </c>
      <c r="S416" s="14" t="s">
        <v>462</v>
      </c>
      <c r="T416" s="20"/>
      <c r="U416" s="20"/>
      <c r="V416" s="12" t="s">
        <v>4</v>
      </c>
      <c r="W416" s="12" t="s">
        <v>171</v>
      </c>
      <c r="X416" s="14"/>
    </row>
    <row r="417" spans="1:24" s="36" customFormat="1">
      <c r="A417">
        <v>416</v>
      </c>
      <c r="B417" s="20"/>
      <c r="C417" s="11" t="str">
        <f t="shared" si="6"/>
        <v>'eviews command: d(log(inv_h_k)) c d(log(inv_h_k(-1))) zz zz(-1) d(log(y_d_h_k)) d(log(y_d_h_k(-2))): HH</v>
      </c>
      <c r="D417" s="12" t="s">
        <v>4</v>
      </c>
      <c r="E417" s="12" t="s">
        <v>171</v>
      </c>
      <c r="F417" s="14"/>
      <c r="G417" s="14"/>
      <c r="H417" s="14"/>
      <c r="I417" s="29" t="s">
        <v>1158</v>
      </c>
      <c r="J417" s="14"/>
      <c r="K417" s="14"/>
      <c r="L417" s="14"/>
      <c r="M417" s="14"/>
      <c r="N417" s="14" t="s">
        <v>25</v>
      </c>
      <c r="O417" s="14"/>
      <c r="P417" s="14"/>
      <c r="Q417" s="14"/>
      <c r="R417" s="14" t="s">
        <v>25</v>
      </c>
      <c r="S417" s="14" t="s">
        <v>462</v>
      </c>
      <c r="T417" s="20"/>
      <c r="U417" s="20"/>
      <c r="V417" s="12" t="s">
        <v>4</v>
      </c>
      <c r="W417" s="12" t="s">
        <v>171</v>
      </c>
      <c r="X417" s="14"/>
    </row>
    <row r="418" spans="1:24" s="36" customFormat="1">
      <c r="A418">
        <v>417</v>
      </c>
      <c r="B418" s="20"/>
      <c r="C418" s="11" t="str">
        <f t="shared" si="6"/>
        <v>'model.append dep_h_k = dep_h / pk 'Model equation: Depreciation of fixed capital: HH: Real prices</v>
      </c>
      <c r="D418" s="12" t="s">
        <v>4</v>
      </c>
      <c r="E418" s="12" t="s">
        <v>171</v>
      </c>
      <c r="F418" s="14" t="s">
        <v>477</v>
      </c>
      <c r="G418" s="14" t="s">
        <v>503</v>
      </c>
      <c r="H418" s="14"/>
      <c r="I418" s="14"/>
      <c r="J418" s="14"/>
      <c r="K418" s="14" t="s">
        <v>24</v>
      </c>
      <c r="L418" s="14"/>
      <c r="M418" s="14"/>
      <c r="N418" s="14" t="s">
        <v>1181</v>
      </c>
      <c r="O418" s="14"/>
      <c r="P418" s="14" t="s">
        <v>17</v>
      </c>
      <c r="Q418" s="14" t="s">
        <v>1182</v>
      </c>
      <c r="R418" s="14" t="s">
        <v>520</v>
      </c>
      <c r="S418" s="14" t="s">
        <v>462</v>
      </c>
      <c r="T418" s="20"/>
      <c r="U418" s="20"/>
      <c r="V418" s="12" t="s">
        <v>4</v>
      </c>
      <c r="W418" s="12" t="s">
        <v>171</v>
      </c>
      <c r="X418" s="14"/>
    </row>
    <row r="419" spans="1:24" s="36" customFormat="1">
      <c r="A419">
        <v>418</v>
      </c>
      <c r="B419" s="20"/>
      <c r="C419" s="11" t="str">
        <f t="shared" si="6"/>
        <v>'model.append kcg_h_k = kcg_h / pk 'Model equation: Capital Gains on Stock of Housing: HH: Real prices</v>
      </c>
      <c r="D419" s="12" t="s">
        <v>4</v>
      </c>
      <c r="E419" s="12" t="s">
        <v>171</v>
      </c>
      <c r="F419" s="14" t="s">
        <v>477</v>
      </c>
      <c r="G419" s="14" t="s">
        <v>503</v>
      </c>
      <c r="H419" s="14"/>
      <c r="I419" s="14"/>
      <c r="J419" s="14"/>
      <c r="K419" s="14" t="s">
        <v>24</v>
      </c>
      <c r="L419" s="14"/>
      <c r="M419" s="14"/>
      <c r="N419" s="14" t="s">
        <v>1967</v>
      </c>
      <c r="O419" s="14"/>
      <c r="P419" s="14" t="s">
        <v>17</v>
      </c>
      <c r="Q419" s="14" t="s">
        <v>1968</v>
      </c>
      <c r="R419" s="14" t="s">
        <v>481</v>
      </c>
      <c r="S419" s="14" t="s">
        <v>462</v>
      </c>
      <c r="T419" s="20"/>
      <c r="U419" s="20"/>
      <c r="V419" s="12" t="s">
        <v>4</v>
      </c>
      <c r="W419" s="12" t="s">
        <v>171</v>
      </c>
      <c r="X419" s="14"/>
    </row>
    <row r="420" spans="1:24" s="36" customFormat="1">
      <c r="A420">
        <v>419</v>
      </c>
      <c r="B420" s="20"/>
      <c r="C420" s="11" t="str">
        <f t="shared" si="6"/>
        <v>'model.append k_h_k = k_h_k(-1) + inv_h_k - dep_h_k + kcg_h_k 'Model equation: Stock of Capital: HH: Real prices</v>
      </c>
      <c r="D420" s="12" t="s">
        <v>4</v>
      </c>
      <c r="E420" s="12" t="s">
        <v>171</v>
      </c>
      <c r="F420" s="14" t="s">
        <v>477</v>
      </c>
      <c r="G420" s="14" t="s">
        <v>503</v>
      </c>
      <c r="H420" s="14"/>
      <c r="I420" s="14"/>
      <c r="J420" s="14"/>
      <c r="K420" s="14" t="s">
        <v>24</v>
      </c>
      <c r="L420" s="14"/>
      <c r="M420" s="14"/>
      <c r="N420" s="14" t="s">
        <v>2036</v>
      </c>
      <c r="O420" s="14"/>
      <c r="P420" s="14" t="s">
        <v>17</v>
      </c>
      <c r="Q420" s="14" t="s">
        <v>2030</v>
      </c>
      <c r="R420" s="14" t="s">
        <v>480</v>
      </c>
      <c r="S420" s="14" t="s">
        <v>462</v>
      </c>
      <c r="T420" s="20"/>
      <c r="U420" s="20"/>
      <c r="V420" s="12" t="s">
        <v>4</v>
      </c>
      <c r="W420" s="12" t="s">
        <v>171</v>
      </c>
      <c r="X420" s="14"/>
    </row>
    <row r="421" spans="1:24" s="36" customFormat="1">
      <c r="A421">
        <v>420</v>
      </c>
      <c r="B421" s="20"/>
      <c r="C421" s="11" t="str">
        <f t="shared" si="6"/>
        <v>'model.append k_h = k_h_k * pk 'Model equation: Stock of Capital: HH</v>
      </c>
      <c r="D421" s="12" t="s">
        <v>4</v>
      </c>
      <c r="E421" s="12" t="s">
        <v>171</v>
      </c>
      <c r="F421" s="14"/>
      <c r="G421" s="14" t="s">
        <v>503</v>
      </c>
      <c r="H421" s="14"/>
      <c r="I421" s="14"/>
      <c r="J421" s="14"/>
      <c r="K421" s="14" t="s">
        <v>24</v>
      </c>
      <c r="L421" s="14"/>
      <c r="M421" s="14"/>
      <c r="N421" s="14" t="s">
        <v>2035</v>
      </c>
      <c r="O421" s="14"/>
      <c r="P421" s="14" t="s">
        <v>17</v>
      </c>
      <c r="Q421" s="14" t="s">
        <v>2031</v>
      </c>
      <c r="R421" s="14" t="s">
        <v>480</v>
      </c>
      <c r="S421" s="14" t="s">
        <v>462</v>
      </c>
      <c r="T421" s="20"/>
      <c r="U421" s="20"/>
      <c r="V421" s="12" t="s">
        <v>4</v>
      </c>
      <c r="W421" s="12" t="s">
        <v>171</v>
      </c>
      <c r="X421" s="14"/>
    </row>
    <row r="422" spans="1:24" s="36" customFormat="1">
      <c r="A422">
        <v>421</v>
      </c>
      <c r="B422" s="20"/>
      <c r="C422" s="11" t="str">
        <f t="shared" si="6"/>
        <v>'model.append k_h_cg = k_h(-1) + inv_h - dep_h 'Model equation: Capital Gains on Stock of Housing: HH</v>
      </c>
      <c r="D422" s="12" t="s">
        <v>4</v>
      </c>
      <c r="E422" s="12" t="s">
        <v>171</v>
      </c>
      <c r="F422" s="14"/>
      <c r="G422" s="14" t="s">
        <v>503</v>
      </c>
      <c r="H422" s="14"/>
      <c r="I422" s="14"/>
      <c r="J422" s="14"/>
      <c r="K422" s="14" t="s">
        <v>24</v>
      </c>
      <c r="L422" s="14"/>
      <c r="M422" s="14"/>
      <c r="N422" s="14" t="s">
        <v>2037</v>
      </c>
      <c r="O422" s="14"/>
      <c r="P422" s="14" t="s">
        <v>17</v>
      </c>
      <c r="Q422" s="14" t="s">
        <v>2032</v>
      </c>
      <c r="R422" s="14" t="s">
        <v>481</v>
      </c>
      <c r="S422" s="14" t="s">
        <v>462</v>
      </c>
      <c r="T422" s="20"/>
      <c r="U422" s="20"/>
      <c r="V422" s="12" t="s">
        <v>4</v>
      </c>
      <c r="W422" s="12" t="s">
        <v>171</v>
      </c>
      <c r="X422" s="14"/>
    </row>
    <row r="423" spans="1:24" s="36" customFormat="1">
      <c r="A423">
        <v>422</v>
      </c>
      <c r="B423" s="20"/>
      <c r="C423" s="11" t="str">
        <f t="shared" si="6"/>
        <v>'model.append k_h_k = k_h_cg / pk 'Model equation: Stock of Capital: HH: Real prices</v>
      </c>
      <c r="D423" s="12" t="s">
        <v>4</v>
      </c>
      <c r="E423" s="12" t="s">
        <v>171</v>
      </c>
      <c r="F423" s="14" t="s">
        <v>477</v>
      </c>
      <c r="G423" s="14" t="s">
        <v>503</v>
      </c>
      <c r="H423" s="14"/>
      <c r="I423" s="14"/>
      <c r="J423" s="14"/>
      <c r="K423" s="14" t="s">
        <v>24</v>
      </c>
      <c r="L423" s="14"/>
      <c r="M423" s="14"/>
      <c r="N423" s="14" t="s">
        <v>2036</v>
      </c>
      <c r="O423" s="14"/>
      <c r="P423" s="14" t="s">
        <v>17</v>
      </c>
      <c r="Q423" s="14" t="s">
        <v>2033</v>
      </c>
      <c r="R423" s="14" t="s">
        <v>480</v>
      </c>
      <c r="S423" s="14" t="s">
        <v>462</v>
      </c>
      <c r="T423" s="20"/>
      <c r="U423" s="20"/>
      <c r="V423" s="12" t="s">
        <v>4</v>
      </c>
      <c r="W423" s="12" t="s">
        <v>171</v>
      </c>
      <c r="X423" s="14"/>
    </row>
    <row r="424" spans="1:24" s="36" customFormat="1">
      <c r="A424">
        <v>423</v>
      </c>
      <c r="B424" s="20"/>
      <c r="C424" s="11" t="str">
        <f t="shared" si="6"/>
        <v>'model.append k_h = zz * k_h_k * pk 'Model equation: Stock of Capital: HH</v>
      </c>
      <c r="D424" s="12" t="s">
        <v>4</v>
      </c>
      <c r="E424" s="12" t="s">
        <v>171</v>
      </c>
      <c r="F424" s="14"/>
      <c r="G424" s="14" t="s">
        <v>503</v>
      </c>
      <c r="H424" s="14"/>
      <c r="I424" s="14"/>
      <c r="J424" s="14"/>
      <c r="K424" s="14" t="s">
        <v>24</v>
      </c>
      <c r="L424" s="14"/>
      <c r="M424" s="14"/>
      <c r="N424" s="14" t="s">
        <v>2035</v>
      </c>
      <c r="O424" s="14"/>
      <c r="P424" s="14" t="s">
        <v>17</v>
      </c>
      <c r="Q424" s="14" t="s">
        <v>2034</v>
      </c>
      <c r="R424" s="14" t="s">
        <v>480</v>
      </c>
      <c r="S424" s="14" t="s">
        <v>462</v>
      </c>
      <c r="T424" s="20"/>
      <c r="U424" s="20"/>
      <c r="V424" s="12" t="s">
        <v>4</v>
      </c>
      <c r="W424" s="12" t="s">
        <v>171</v>
      </c>
      <c r="X424" s="14"/>
    </row>
    <row r="425" spans="1:24" s="36" customFormat="1">
      <c r="A425">
        <v>424</v>
      </c>
      <c r="B425"/>
      <c r="C425" s="1" t="str">
        <f t="shared" si="6"/>
        <v/>
      </c>
      <c r="D425" s="6" t="s">
        <v>25</v>
      </c>
      <c r="E425" s="6"/>
      <c r="F425" s="5"/>
      <c r="G425" s="5"/>
      <c r="H425" s="5"/>
      <c r="I425" s="5"/>
      <c r="J425" s="5" t="s">
        <v>25</v>
      </c>
      <c r="K425" s="5"/>
      <c r="L425" s="5"/>
      <c r="M425" s="5"/>
      <c r="N425" s="5" t="s">
        <v>25</v>
      </c>
      <c r="O425" s="5"/>
      <c r="P425" s="5"/>
      <c r="Q425" s="5"/>
      <c r="R425" s="5" t="s">
        <v>25</v>
      </c>
      <c r="S425" s="5"/>
      <c r="T425"/>
      <c r="U425" s="20"/>
      <c r="V425" s="6" t="s">
        <v>25</v>
      </c>
      <c r="W425" s="6"/>
      <c r="X425" s="5"/>
    </row>
    <row r="426" spans="1:24" s="36" customFormat="1">
      <c r="A426">
        <v>425</v>
      </c>
      <c r="B426"/>
      <c r="C426" s="3" t="str">
        <f t="shared" si="6"/>
        <v>'##############################</v>
      </c>
      <c r="D426" s="10" t="s">
        <v>4</v>
      </c>
      <c r="E426" s="10" t="s">
        <v>170</v>
      </c>
      <c r="F426" s="8"/>
      <c r="G426" s="8"/>
      <c r="H426" s="8"/>
      <c r="I426" s="8"/>
      <c r="J426" s="8" t="s">
        <v>176</v>
      </c>
      <c r="K426" s="8"/>
      <c r="L426" s="8"/>
      <c r="M426" s="8"/>
      <c r="N426" s="8" t="s">
        <v>25</v>
      </c>
      <c r="O426" s="8"/>
      <c r="P426" s="8"/>
      <c r="Q426" s="8"/>
      <c r="R426" s="8" t="s">
        <v>25</v>
      </c>
      <c r="S426" s="8"/>
      <c r="T426" s="109"/>
      <c r="U426" s="109"/>
      <c r="V426" s="10" t="s">
        <v>4</v>
      </c>
      <c r="W426" s="10" t="s">
        <v>170</v>
      </c>
      <c r="X426" s="8"/>
    </row>
    <row r="427" spans="1:24" s="36" customFormat="1">
      <c r="A427">
        <v>426</v>
      </c>
      <c r="B427"/>
      <c r="C427" s="3" t="str">
        <f t="shared" si="6"/>
        <v>'HH: Financial side</v>
      </c>
      <c r="D427" s="10" t="s">
        <v>4</v>
      </c>
      <c r="E427" s="10" t="s">
        <v>170</v>
      </c>
      <c r="F427" s="8"/>
      <c r="G427" s="8"/>
      <c r="H427" s="8"/>
      <c r="I427" s="8"/>
      <c r="J427" s="8" t="s">
        <v>187</v>
      </c>
      <c r="K427" s="8"/>
      <c r="L427" s="8"/>
      <c r="M427" s="8"/>
      <c r="N427" s="8" t="s">
        <v>25</v>
      </c>
      <c r="O427" s="8"/>
      <c r="P427" s="8"/>
      <c r="Q427" s="8"/>
      <c r="R427" s="8" t="s">
        <v>25</v>
      </c>
      <c r="S427" s="8"/>
      <c r="T427" s="109"/>
      <c r="U427" s="109"/>
      <c r="V427" s="10" t="s">
        <v>4</v>
      </c>
      <c r="W427" s="10" t="s">
        <v>170</v>
      </c>
      <c r="X427" s="8"/>
    </row>
    <row r="428" spans="1:24">
      <c r="A428">
        <v>427</v>
      </c>
      <c r="C428" s="1" t="str">
        <f t="shared" si="6"/>
        <v/>
      </c>
      <c r="D428" s="6" t="s">
        <v>25</v>
      </c>
      <c r="E428" s="6"/>
      <c r="J428" s="5" t="s">
        <v>25</v>
      </c>
      <c r="N428" s="5" t="s">
        <v>25</v>
      </c>
      <c r="O428" s="5"/>
      <c r="R428" s="5" t="s">
        <v>25</v>
      </c>
      <c r="V428" s="6" t="s">
        <v>25</v>
      </c>
      <c r="W428" s="6"/>
    </row>
    <row r="429" spans="1:24">
      <c r="A429">
        <v>428</v>
      </c>
      <c r="C429" s="1" t="str">
        <f t="shared" si="6"/>
        <v>model.append fnl_h = (fa_h_tr - fl_h_tr)  'Model equation: Financial Net Lending (Balance): HH</v>
      </c>
      <c r="D429" s="6" t="s">
        <v>25</v>
      </c>
      <c r="E429" s="6"/>
      <c r="G429" s="5" t="s">
        <v>503</v>
      </c>
      <c r="J429" s="5" t="s">
        <v>25</v>
      </c>
      <c r="K429" s="5" t="s">
        <v>24</v>
      </c>
      <c r="N429" s="5" t="s">
        <v>2000</v>
      </c>
      <c r="O429" s="5"/>
      <c r="P429" s="5" t="s">
        <v>17</v>
      </c>
      <c r="Q429" s="5" t="s">
        <v>123</v>
      </c>
      <c r="R429" s="5" t="s">
        <v>526</v>
      </c>
      <c r="S429" s="5" t="s">
        <v>462</v>
      </c>
      <c r="V429" s="6" t="s">
        <v>25</v>
      </c>
      <c r="W429" s="6"/>
    </row>
    <row r="430" spans="1:24">
      <c r="A430">
        <v>429</v>
      </c>
      <c r="C430" s="1" t="str">
        <f t="shared" si="6"/>
        <v>model.append fa_h_tr = iba_h_tr + eqa_h_tr + pena_h_tr 'Model equation: Financial Assets: HH: Transactions</v>
      </c>
      <c r="D430" s="6" t="s">
        <v>25</v>
      </c>
      <c r="E430" s="6"/>
      <c r="F430" s="5" t="s">
        <v>492</v>
      </c>
      <c r="G430" s="5" t="s">
        <v>503</v>
      </c>
      <c r="K430" s="5" t="s">
        <v>24</v>
      </c>
      <c r="N430" s="5" t="s">
        <v>377</v>
      </c>
      <c r="O430" s="5"/>
      <c r="P430" s="5" t="s">
        <v>17</v>
      </c>
      <c r="Q430" s="5" t="s">
        <v>124</v>
      </c>
      <c r="R430" s="5" t="s">
        <v>527</v>
      </c>
      <c r="S430" s="5" t="s">
        <v>462</v>
      </c>
      <c r="V430" s="6" t="s">
        <v>25</v>
      </c>
      <c r="W430" s="6"/>
    </row>
    <row r="431" spans="1:24" s="35" customFormat="1">
      <c r="A431">
        <v>430</v>
      </c>
      <c r="B431" s="80" t="s">
        <v>580</v>
      </c>
      <c r="C431" s="81" t="str">
        <f t="shared" si="6"/>
        <v>model.append iba_h_tr = nl_h + ibl_h_tr - eqa_h_tr - pena_h_tr 'Model equation: Financial Assets: Interest bearing assets: HH: Transactions</v>
      </c>
      <c r="D431" s="82" t="s">
        <v>25</v>
      </c>
      <c r="E431" s="82"/>
      <c r="F431" s="83" t="s">
        <v>492</v>
      </c>
      <c r="G431" s="83" t="s">
        <v>503</v>
      </c>
      <c r="H431" s="83"/>
      <c r="I431" s="83"/>
      <c r="J431" s="83"/>
      <c r="K431" s="83" t="s">
        <v>24</v>
      </c>
      <c r="L431" s="83"/>
      <c r="M431" s="83"/>
      <c r="N431" s="83" t="s">
        <v>54</v>
      </c>
      <c r="O431" s="84"/>
      <c r="P431" s="83" t="s">
        <v>17</v>
      </c>
      <c r="Q431" s="83" t="s">
        <v>1998</v>
      </c>
      <c r="R431" s="83" t="s">
        <v>484</v>
      </c>
      <c r="S431" s="83" t="s">
        <v>462</v>
      </c>
      <c r="T431" s="80" t="s">
        <v>650</v>
      </c>
      <c r="U431" s="80"/>
      <c r="V431" s="82" t="s">
        <v>25</v>
      </c>
      <c r="W431" s="82"/>
      <c r="X431" s="83"/>
    </row>
    <row r="432" spans="1:24">
      <c r="A432">
        <v>431</v>
      </c>
      <c r="B432" s="20"/>
      <c r="C432" s="11" t="str">
        <f t="shared" si="6"/>
        <v>'model.append pena_h_tr = exp(4.66344599453 + 1.12141270492 * LOG(R_PEN) + 0.88730632867 * LOG(cpen_h) - 0.000000611626943812 * D( LOG(FA_H(-1))) ) 'Model equation: Financial Assets: Pension assets: HH: Transactions</v>
      </c>
      <c r="D432" s="12" t="s">
        <v>4</v>
      </c>
      <c r="E432" s="12" t="s">
        <v>171</v>
      </c>
      <c r="F432" s="14" t="s">
        <v>492</v>
      </c>
      <c r="G432" s="14" t="s">
        <v>503</v>
      </c>
      <c r="H432" s="14"/>
      <c r="I432" s="14"/>
      <c r="J432" s="14"/>
      <c r="K432" s="14" t="s">
        <v>24</v>
      </c>
      <c r="L432" s="14"/>
      <c r="M432" s="14"/>
      <c r="N432" s="14" t="s">
        <v>378</v>
      </c>
      <c r="O432" s="14"/>
      <c r="P432" s="14" t="s">
        <v>17</v>
      </c>
      <c r="Q432" s="14" t="s">
        <v>1992</v>
      </c>
      <c r="R432" s="14" t="s">
        <v>488</v>
      </c>
      <c r="S432" s="14" t="s">
        <v>462</v>
      </c>
      <c r="T432" s="20"/>
      <c r="V432" s="12" t="s">
        <v>4</v>
      </c>
      <c r="W432" s="12" t="s">
        <v>171</v>
      </c>
      <c r="X432" s="14"/>
    </row>
    <row r="433" spans="1:24">
      <c r="A433">
        <v>432</v>
      </c>
      <c r="B433" s="20"/>
      <c r="C433" s="11" t="str">
        <f t="shared" si="6"/>
        <v>'model.append pena_h_tr = exp(beta(74) + beta(75) * r_pen + beta(76) * log(cpen_h) + beta(77) * log(fa_h(-1))) 'Model equation: Financial Assets: Pension assets: HH: Transactions</v>
      </c>
      <c r="D433" s="12" t="s">
        <v>4</v>
      </c>
      <c r="E433" s="12" t="s">
        <v>171</v>
      </c>
      <c r="F433" s="14" t="s">
        <v>492</v>
      </c>
      <c r="G433" s="14" t="s">
        <v>503</v>
      </c>
      <c r="H433" s="14"/>
      <c r="I433" s="14"/>
      <c r="J433" s="14"/>
      <c r="K433" s="14" t="s">
        <v>24</v>
      </c>
      <c r="L433" s="14"/>
      <c r="M433" s="14"/>
      <c r="N433" s="14" t="s">
        <v>378</v>
      </c>
      <c r="O433" s="14"/>
      <c r="P433" s="14" t="s">
        <v>17</v>
      </c>
      <c r="Q433" s="14" t="s">
        <v>2204</v>
      </c>
      <c r="R433" s="14" t="s">
        <v>488</v>
      </c>
      <c r="S433" s="14" t="s">
        <v>462</v>
      </c>
      <c r="T433" s="20"/>
      <c r="V433" s="12" t="s">
        <v>4</v>
      </c>
      <c r="W433" s="12" t="s">
        <v>171</v>
      </c>
      <c r="X433" s="14"/>
    </row>
    <row r="434" spans="1:24">
      <c r="A434">
        <v>433</v>
      </c>
      <c r="B434" s="20"/>
      <c r="C434" s="11" t="str">
        <f t="shared" si="6"/>
        <v>'model.append pena_h_tr = exp(-0.372398982121 * log(pena_h_tr(-2)) + 0.664464607179 * log(w_h) + 1.63004423686 * log(r_pen) + 0.799504294612 * log(cpen_h) + 0.510843635559 * log(cpen_h(-2)) - 3.38040096983 - 0.190587645859 * d_2008) 'Model equation: Financial Assets: Pension assets: HH: Transactions</v>
      </c>
      <c r="D434" s="12" t="s">
        <v>4</v>
      </c>
      <c r="E434" s="12" t="s">
        <v>171</v>
      </c>
      <c r="F434" s="14" t="s">
        <v>492</v>
      </c>
      <c r="G434" s="14" t="s">
        <v>503</v>
      </c>
      <c r="H434" s="14"/>
      <c r="I434" s="14"/>
      <c r="J434" s="14"/>
      <c r="K434" s="14" t="s">
        <v>24</v>
      </c>
      <c r="L434" s="14"/>
      <c r="M434" s="14"/>
      <c r="N434" s="14" t="s">
        <v>378</v>
      </c>
      <c r="O434" s="14"/>
      <c r="P434" s="14" t="s">
        <v>17</v>
      </c>
      <c r="Q434" s="14" t="s">
        <v>1993</v>
      </c>
      <c r="R434" s="14" t="s">
        <v>488</v>
      </c>
      <c r="S434" s="14" t="s">
        <v>462</v>
      </c>
      <c r="T434" s="20"/>
      <c r="V434" s="12" t="s">
        <v>4</v>
      </c>
      <c r="W434" s="12" t="s">
        <v>171</v>
      </c>
      <c r="X434" s="14"/>
    </row>
    <row r="435" spans="1:24" s="36" customFormat="1">
      <c r="A435">
        <v>434</v>
      </c>
      <c r="B435"/>
      <c r="C435" s="1" t="str">
        <f t="shared" si="6"/>
        <v>model.append pena_h_tr = 0.248689563511 * pena_h_tr(-1) + 0.163031646201 * w_h + 2714501.58026 * r_pen - 212033.200006 'Model equation: Financial Assets: Pension assets: HH: Transactions</v>
      </c>
      <c r="D435" s="6" t="s">
        <v>25</v>
      </c>
      <c r="E435" s="6"/>
      <c r="F435" s="5" t="s">
        <v>492</v>
      </c>
      <c r="G435" s="5" t="s">
        <v>503</v>
      </c>
      <c r="H435" s="5"/>
      <c r="I435" s="5"/>
      <c r="J435" s="5"/>
      <c r="K435" s="5" t="s">
        <v>24</v>
      </c>
      <c r="L435" s="5"/>
      <c r="M435" s="5"/>
      <c r="N435" s="5" t="s">
        <v>378</v>
      </c>
      <c r="O435" s="5"/>
      <c r="P435" s="5" t="s">
        <v>17</v>
      </c>
      <c r="Q435" s="5" t="s">
        <v>1979</v>
      </c>
      <c r="R435" s="5" t="s">
        <v>488</v>
      </c>
      <c r="S435" s="5" t="s">
        <v>462</v>
      </c>
      <c r="T435"/>
      <c r="U435" s="20"/>
      <c r="V435" s="6" t="s">
        <v>25</v>
      </c>
      <c r="W435" s="6"/>
      <c r="X435" s="5"/>
    </row>
    <row r="436" spans="1:24" s="37" customFormat="1">
      <c r="A436">
        <v>435</v>
      </c>
      <c r="B436" s="80" t="s">
        <v>580</v>
      </c>
      <c r="C436" s="81" t="str">
        <f t="shared" si="6"/>
        <v>model.append fl_h_tr = ibl_h_tr 'Model equation: Financial liabilities: HH: Transactions</v>
      </c>
      <c r="D436" s="82" t="s">
        <v>25</v>
      </c>
      <c r="E436" s="82"/>
      <c r="F436" s="83" t="s">
        <v>492</v>
      </c>
      <c r="G436" s="83" t="s">
        <v>503</v>
      </c>
      <c r="H436" s="83"/>
      <c r="I436" s="83"/>
      <c r="J436" s="83"/>
      <c r="K436" s="83" t="s">
        <v>24</v>
      </c>
      <c r="L436" s="83"/>
      <c r="M436" s="83"/>
      <c r="N436" s="83" t="s">
        <v>379</v>
      </c>
      <c r="O436" s="84"/>
      <c r="P436" s="83" t="s">
        <v>17</v>
      </c>
      <c r="Q436" s="85" t="s">
        <v>52</v>
      </c>
      <c r="R436" s="83" t="s">
        <v>529</v>
      </c>
      <c r="S436" s="83" t="s">
        <v>462</v>
      </c>
      <c r="T436" s="80"/>
      <c r="U436" s="89"/>
      <c r="V436" s="82" t="s">
        <v>25</v>
      </c>
      <c r="W436" s="82"/>
      <c r="X436" s="83"/>
    </row>
    <row r="437" spans="1:24" s="36" customFormat="1">
      <c r="A437">
        <v>436</v>
      </c>
      <c r="B437"/>
      <c r="C437" s="1" t="str">
        <f t="shared" si="6"/>
        <v>model.append iba_h = iba_h(-1) + iba_h_tr + iba_h_rv 'Model equation: Financial Assets: Interest bearing assets: HH</v>
      </c>
      <c r="D437" s="6" t="s">
        <v>25</v>
      </c>
      <c r="E437" s="6"/>
      <c r="F437" s="5"/>
      <c r="G437" s="5" t="s">
        <v>503</v>
      </c>
      <c r="H437" s="5"/>
      <c r="I437" s="5"/>
      <c r="J437" s="5"/>
      <c r="K437" s="5" t="s">
        <v>24</v>
      </c>
      <c r="L437" s="5"/>
      <c r="M437" s="5"/>
      <c r="N437" s="5" t="s">
        <v>53</v>
      </c>
      <c r="O437" s="5"/>
      <c r="P437" s="5" t="s">
        <v>17</v>
      </c>
      <c r="Q437" s="5" t="s">
        <v>126</v>
      </c>
      <c r="R437" s="5" t="s">
        <v>484</v>
      </c>
      <c r="S437" s="5" t="s">
        <v>462</v>
      </c>
      <c r="T437"/>
      <c r="U437" s="20"/>
      <c r="V437" s="6" t="s">
        <v>25</v>
      </c>
      <c r="W437" s="6"/>
      <c r="X437" s="5"/>
    </row>
    <row r="438" spans="1:24">
      <c r="A438">
        <v>437</v>
      </c>
      <c r="C438" s="1" t="str">
        <f t="shared" si="6"/>
        <v>model.append eqa_h = eqa_h(-1) + eqa_h_tr + eqa_h_rv 'Model equation: Financial Assets: Equity assets: HH</v>
      </c>
      <c r="D438" s="6" t="s">
        <v>25</v>
      </c>
      <c r="E438" s="6"/>
      <c r="G438" s="5" t="s">
        <v>503</v>
      </c>
      <c r="K438" s="5" t="s">
        <v>24</v>
      </c>
      <c r="N438" s="5" t="s">
        <v>230</v>
      </c>
      <c r="O438" s="5"/>
      <c r="P438" s="5" t="s">
        <v>17</v>
      </c>
      <c r="Q438" s="5" t="s">
        <v>127</v>
      </c>
      <c r="R438" s="5" t="s">
        <v>485</v>
      </c>
      <c r="S438" s="5" t="s">
        <v>462</v>
      </c>
      <c r="V438" s="6" t="s">
        <v>25</v>
      </c>
      <c r="W438" s="6"/>
    </row>
    <row r="439" spans="1:24">
      <c r="A439">
        <v>438</v>
      </c>
      <c r="B439" s="20"/>
      <c r="C439" s="11" t="str">
        <f t="shared" si="6"/>
        <v>'model.append eqa_h_tr = c(1) * eqa_h_tr(-1) + c(2) * r_eq_dk + c(3) * r_eq_dk(-1) + c(4) * r_eq_dk(-2) + c(6) * r_iba_h(-1) + c(7) * r_iba_h(-2) + c(8) * r_iba_h(-3) + c(9) + c(10) * d_2016 'Model equation: Financial Assets: Equity assets: HH: Transactions</v>
      </c>
      <c r="D439" s="12" t="s">
        <v>4</v>
      </c>
      <c r="E439" s="12" t="s">
        <v>171</v>
      </c>
      <c r="F439" s="14" t="s">
        <v>492</v>
      </c>
      <c r="G439" s="14" t="s">
        <v>503</v>
      </c>
      <c r="H439" s="14"/>
      <c r="I439" s="14"/>
      <c r="J439" s="14"/>
      <c r="K439" s="14" t="s">
        <v>24</v>
      </c>
      <c r="L439" s="14"/>
      <c r="M439" s="14"/>
      <c r="N439" s="14" t="s">
        <v>354</v>
      </c>
      <c r="O439" s="14"/>
      <c r="P439" s="14" t="s">
        <v>17</v>
      </c>
      <c r="Q439" s="14" t="s">
        <v>2058</v>
      </c>
      <c r="R439" s="14" t="s">
        <v>485</v>
      </c>
      <c r="S439" s="14" t="s">
        <v>462</v>
      </c>
      <c r="T439" s="20"/>
      <c r="V439" s="12" t="s">
        <v>4</v>
      </c>
      <c r="W439" s="12" t="s">
        <v>171</v>
      </c>
      <c r="X439" s="14"/>
    </row>
    <row r="440" spans="1:24">
      <c r="A440">
        <v>439</v>
      </c>
      <c r="B440" s="24"/>
      <c r="C440" s="26" t="str">
        <f t="shared" si="6"/>
        <v>'model.append eqa_h_tr = 427062.810696 * r_eq_dk - 581223.16801 * R_IBA_H(-1) + 0.235711420148 * IBL_H_TR - 59072.6981175 * D_2007 - 64431.2275666 * D_2010 'Model equation: Financial Assets: Equity assets: HH: Transactions</v>
      </c>
      <c r="D440" s="27" t="s">
        <v>4</v>
      </c>
      <c r="E440" s="27" t="s">
        <v>171</v>
      </c>
      <c r="F440" s="28" t="s">
        <v>492</v>
      </c>
      <c r="G440" s="28" t="s">
        <v>503</v>
      </c>
      <c r="H440" s="28"/>
      <c r="I440" s="28"/>
      <c r="J440" s="28"/>
      <c r="K440" s="28" t="s">
        <v>24</v>
      </c>
      <c r="L440" s="28"/>
      <c r="M440" s="28"/>
      <c r="N440" s="28" t="s">
        <v>354</v>
      </c>
      <c r="O440" s="28"/>
      <c r="P440" s="28" t="s">
        <v>17</v>
      </c>
      <c r="Q440" s="28" t="s">
        <v>2061</v>
      </c>
      <c r="R440" s="28" t="s">
        <v>485</v>
      </c>
      <c r="S440" s="28" t="s">
        <v>462</v>
      </c>
      <c r="T440" s="25"/>
      <c r="V440" s="27" t="s">
        <v>4</v>
      </c>
      <c r="W440" s="27" t="s">
        <v>171</v>
      </c>
      <c r="X440" s="28"/>
    </row>
    <row r="441" spans="1:24" s="35" customFormat="1">
      <c r="A441">
        <v>440</v>
      </c>
      <c r="B441" s="80" t="s">
        <v>580</v>
      </c>
      <c r="C441" s="81" t="str">
        <f t="shared" si="6"/>
        <v>model.append eqa_h_tr = beta(96) * r_eq_dk + beta(97) * R_IBA_H(-1) + beta(98) * IBL_H_TR + beta(99) * D_2007 + beta(100) * D_2010 'Model equation: Financial Assets: Equity assets: HH: Transactions</v>
      </c>
      <c r="D441" s="82" t="s">
        <v>25</v>
      </c>
      <c r="E441" s="82"/>
      <c r="F441" s="83" t="s">
        <v>492</v>
      </c>
      <c r="G441" s="83" t="s">
        <v>503</v>
      </c>
      <c r="H441" s="83"/>
      <c r="I441" s="83"/>
      <c r="J441" s="83"/>
      <c r="K441" s="83" t="s">
        <v>24</v>
      </c>
      <c r="L441" s="83"/>
      <c r="M441" s="83"/>
      <c r="N441" s="83" t="s">
        <v>354</v>
      </c>
      <c r="O441" s="84"/>
      <c r="P441" s="83" t="s">
        <v>17</v>
      </c>
      <c r="Q441" s="83" t="s">
        <v>2197</v>
      </c>
      <c r="R441" s="83" t="s">
        <v>485</v>
      </c>
      <c r="S441" s="83" t="s">
        <v>462</v>
      </c>
      <c r="T441" s="80"/>
      <c r="U441" s="80"/>
      <c r="V441" s="82" t="s">
        <v>25</v>
      </c>
      <c r="W441" s="82"/>
      <c r="X441" s="83"/>
    </row>
    <row r="442" spans="1:24" s="36" customFormat="1">
      <c r="A442">
        <v>441</v>
      </c>
      <c r="B442"/>
      <c r="C442" s="1" t="str">
        <f t="shared" si="6"/>
        <v>model.append pena_h = pena_h(-1) + pena_h_tr + pena_h_rv 'Model equation: Financial Assets: Pension assets: HH</v>
      </c>
      <c r="D442" s="6" t="s">
        <v>25</v>
      </c>
      <c r="E442" s="6"/>
      <c r="F442" s="5"/>
      <c r="G442" s="5" t="s">
        <v>503</v>
      </c>
      <c r="H442" s="5"/>
      <c r="I442" s="5"/>
      <c r="J442" s="5"/>
      <c r="K442" s="5" t="s">
        <v>24</v>
      </c>
      <c r="L442" s="5"/>
      <c r="M442" s="5"/>
      <c r="N442" s="5" t="s">
        <v>231</v>
      </c>
      <c r="O442" s="5"/>
      <c r="P442" s="5" t="s">
        <v>17</v>
      </c>
      <c r="Q442" s="5" t="s">
        <v>128</v>
      </c>
      <c r="R442" s="5" t="s">
        <v>488</v>
      </c>
      <c r="S442" s="5" t="s">
        <v>462</v>
      </c>
      <c r="T442"/>
      <c r="U442" s="20"/>
      <c r="V442" s="6" t="s">
        <v>25</v>
      </c>
      <c r="W442" s="6"/>
      <c r="X442" s="5"/>
    </row>
    <row r="443" spans="1:24" s="37" customFormat="1">
      <c r="A443">
        <v>442</v>
      </c>
      <c r="B443" s="39" t="s">
        <v>580</v>
      </c>
      <c r="C443" s="40" t="str">
        <f t="shared" si="6"/>
        <v>model.append ibl_h = ibl_h(-1) + ibl_h_tr + ibl_h_rv 'Model equation: Financial Liabilities: Interest bearing liabilities: HH</v>
      </c>
      <c r="D443" s="41" t="s">
        <v>25</v>
      </c>
      <c r="E443" s="41"/>
      <c r="F443" s="39"/>
      <c r="G443" s="39" t="s">
        <v>503</v>
      </c>
      <c r="H443" s="39"/>
      <c r="I443" s="39"/>
      <c r="J443" s="39"/>
      <c r="K443" s="39" t="s">
        <v>24</v>
      </c>
      <c r="L443" s="39"/>
      <c r="M443" s="39"/>
      <c r="N443" s="78" t="s">
        <v>51</v>
      </c>
      <c r="O443" s="42"/>
      <c r="P443" s="39" t="s">
        <v>17</v>
      </c>
      <c r="Q443" s="39" t="s">
        <v>1139</v>
      </c>
      <c r="R443" s="39" t="s">
        <v>486</v>
      </c>
      <c r="S443" s="39" t="s">
        <v>462</v>
      </c>
      <c r="T443" s="43"/>
      <c r="U443" s="49"/>
      <c r="V443" s="41" t="s">
        <v>25</v>
      </c>
      <c r="W443" s="41"/>
      <c r="X443" s="39"/>
    </row>
    <row r="444" spans="1:24" s="35" customFormat="1">
      <c r="A444">
        <v>443</v>
      </c>
      <c r="B444" s="39" t="s">
        <v>580</v>
      </c>
      <c r="C444" s="40" t="str">
        <f t="shared" si="6"/>
        <v>model.append ibl_fi_h = alpha * (ibl_h) 'Model equation: Financial Liabilities: Interest bearing liabilities: Fixed rate: HH</v>
      </c>
      <c r="D444" s="41" t="s">
        <v>25</v>
      </c>
      <c r="E444" s="41"/>
      <c r="F444" s="39"/>
      <c r="G444" s="39" t="s">
        <v>503</v>
      </c>
      <c r="H444" s="39"/>
      <c r="I444" s="39"/>
      <c r="J444" s="39"/>
      <c r="K444" s="39" t="s">
        <v>24</v>
      </c>
      <c r="L444" s="39"/>
      <c r="M444" s="39"/>
      <c r="N444" s="101" t="s">
        <v>655</v>
      </c>
      <c r="O444" s="42"/>
      <c r="P444" s="39" t="s">
        <v>17</v>
      </c>
      <c r="Q444" s="39" t="s">
        <v>1189</v>
      </c>
      <c r="R444" s="39" t="s">
        <v>653</v>
      </c>
      <c r="S444" s="39" t="s">
        <v>462</v>
      </c>
      <c r="T444" s="43"/>
      <c r="U444" s="43"/>
      <c r="V444" s="41" t="s">
        <v>25</v>
      </c>
      <c r="W444" s="41"/>
      <c r="X444" s="39"/>
    </row>
    <row r="445" spans="1:24" s="35" customFormat="1">
      <c r="A445">
        <v>444</v>
      </c>
      <c r="B445" s="39" t="s">
        <v>580</v>
      </c>
      <c r="C445" s="40" t="str">
        <f t="shared" si="6"/>
        <v>model.append ibl_fl_h = (1 - alpha) * (ibl_h) 'Model equation: Financial Liabilities: Interest bearing liabilities: Flexible rate: HH</v>
      </c>
      <c r="D445" s="41" t="s">
        <v>25</v>
      </c>
      <c r="E445" s="41"/>
      <c r="F445" s="39"/>
      <c r="G445" s="39" t="s">
        <v>503</v>
      </c>
      <c r="H445" s="39"/>
      <c r="I445" s="39"/>
      <c r="J445" s="39"/>
      <c r="K445" s="39" t="s">
        <v>24</v>
      </c>
      <c r="L445" s="39"/>
      <c r="M445" s="39"/>
      <c r="N445" s="72" t="s">
        <v>656</v>
      </c>
      <c r="O445" s="42"/>
      <c r="P445" s="39" t="s">
        <v>17</v>
      </c>
      <c r="Q445" s="39" t="s">
        <v>1190</v>
      </c>
      <c r="R445" s="39" t="s">
        <v>654</v>
      </c>
      <c r="S445" s="39" t="s">
        <v>462</v>
      </c>
      <c r="T445" s="43"/>
      <c r="U445" s="43"/>
      <c r="V445" s="41" t="s">
        <v>25</v>
      </c>
      <c r="W445" s="41"/>
      <c r="X445" s="39"/>
    </row>
    <row r="446" spans="1:24" s="37" customFormat="1">
      <c r="A446">
        <v>445</v>
      </c>
      <c r="B446" s="51" t="s">
        <v>580</v>
      </c>
      <c r="C446" s="52" t="str">
        <f t="shared" si="6"/>
        <v>'model.append r_ibl_h = alpha * r_r_ibl_fi_h + (1 - alpha) * r_r_ibl_fl_h 'Model equation: Rate of Interest: Morgage lending: Hh: (Ratio of interest payments to interest bearing liabilites of households): HH</v>
      </c>
      <c r="D446" s="62" t="s">
        <v>4</v>
      </c>
      <c r="E446" s="62" t="s">
        <v>171</v>
      </c>
      <c r="F446" s="53"/>
      <c r="G446" s="53" t="s">
        <v>503</v>
      </c>
      <c r="H446" s="53"/>
      <c r="I446" s="53"/>
      <c r="J446" s="53" t="s">
        <v>25</v>
      </c>
      <c r="K446" s="53" t="s">
        <v>24</v>
      </c>
      <c r="L446" s="53"/>
      <c r="M446" s="53"/>
      <c r="N446" s="69" t="s">
        <v>322</v>
      </c>
      <c r="O446" s="55"/>
      <c r="P446" s="53" t="s">
        <v>17</v>
      </c>
      <c r="Q446" s="53" t="s">
        <v>1192</v>
      </c>
      <c r="R446" s="53" t="s">
        <v>471</v>
      </c>
      <c r="S446" s="53" t="s">
        <v>462</v>
      </c>
      <c r="T446" s="51" t="s">
        <v>1092</v>
      </c>
      <c r="U446" s="51"/>
      <c r="V446" s="62" t="s">
        <v>4</v>
      </c>
      <c r="W446" s="62" t="s">
        <v>171</v>
      </c>
      <c r="X446" s="53"/>
    </row>
    <row r="447" spans="1:24" s="35" customFormat="1">
      <c r="A447">
        <v>446</v>
      </c>
      <c r="B447" s="51" t="s">
        <v>580</v>
      </c>
      <c r="C447" s="52" t="str">
        <f t="shared" si="6"/>
        <v>'model.append r_ibl_fi_h = r_ibl_h 'Model equation: Rate of Interest: Morgage lending: Fixed rate: HH</v>
      </c>
      <c r="D447" s="62" t="s">
        <v>4</v>
      </c>
      <c r="E447" s="62" t="s">
        <v>171</v>
      </c>
      <c r="F447" s="53"/>
      <c r="G447" s="53" t="s">
        <v>503</v>
      </c>
      <c r="H447" s="53"/>
      <c r="I447" s="53"/>
      <c r="J447" s="53" t="s">
        <v>25</v>
      </c>
      <c r="K447" s="53" t="s">
        <v>24</v>
      </c>
      <c r="L447" s="59"/>
      <c r="M447" s="59"/>
      <c r="N447" s="54" t="s">
        <v>648</v>
      </c>
      <c r="O447" s="60"/>
      <c r="P447" s="59" t="s">
        <v>17</v>
      </c>
      <c r="Q447" s="69" t="s">
        <v>322</v>
      </c>
      <c r="R447" s="53" t="s">
        <v>652</v>
      </c>
      <c r="S447" s="53" t="s">
        <v>462</v>
      </c>
      <c r="T447" s="57" t="s">
        <v>1091</v>
      </c>
      <c r="U447" s="57"/>
      <c r="V447" s="62" t="s">
        <v>4</v>
      </c>
      <c r="W447" s="62" t="s">
        <v>171</v>
      </c>
      <c r="X447" s="53"/>
    </row>
    <row r="448" spans="1:24" s="35" customFormat="1">
      <c r="A448">
        <v>447</v>
      </c>
      <c r="B448" s="51" t="s">
        <v>580</v>
      </c>
      <c r="C448" s="52" t="str">
        <f t="shared" si="6"/>
        <v>'model.append r_ibl_fl_h = r_ibl_fi_h 'Model equation: Rate of Interest: Morgage lending: Flexible rate: HH</v>
      </c>
      <c r="D448" s="62" t="s">
        <v>4</v>
      </c>
      <c r="E448" s="62" t="s">
        <v>171</v>
      </c>
      <c r="F448" s="53"/>
      <c r="G448" s="53" t="s">
        <v>503</v>
      </c>
      <c r="H448" s="53"/>
      <c r="I448" s="53"/>
      <c r="J448" s="53" t="s">
        <v>25</v>
      </c>
      <c r="K448" s="53" t="s">
        <v>24</v>
      </c>
      <c r="L448" s="59"/>
      <c r="M448" s="59"/>
      <c r="N448" s="64" t="s">
        <v>649</v>
      </c>
      <c r="O448" s="60"/>
      <c r="P448" s="59" t="s">
        <v>17</v>
      </c>
      <c r="Q448" s="63" t="s">
        <v>648</v>
      </c>
      <c r="R448" s="53" t="s">
        <v>651</v>
      </c>
      <c r="S448" s="53" t="s">
        <v>462</v>
      </c>
      <c r="T448" s="57"/>
      <c r="U448" s="57"/>
      <c r="V448" s="62" t="s">
        <v>4</v>
      </c>
      <c r="W448" s="62" t="s">
        <v>171</v>
      </c>
      <c r="X448" s="53"/>
    </row>
    <row r="449" spans="1:24" s="35" customFormat="1">
      <c r="A449">
        <v>448</v>
      </c>
      <c r="B449" s="57" t="s">
        <v>580</v>
      </c>
      <c r="C449" s="58" t="str">
        <f t="shared" si="6"/>
        <v>model.append pip_ibl_fi_h = ibl_fi_h * r_ibl_fi_h 'Model equation: Property income paid: Morgage lending: Fixed rate: HH</v>
      </c>
      <c r="D449" s="61"/>
      <c r="E449" s="61"/>
      <c r="F449" s="59"/>
      <c r="G449" s="59" t="s">
        <v>503</v>
      </c>
      <c r="H449" s="59"/>
      <c r="I449" s="59"/>
      <c r="J449" s="59" t="s">
        <v>25</v>
      </c>
      <c r="K449" s="59" t="s">
        <v>24</v>
      </c>
      <c r="L449" s="59"/>
      <c r="M449" s="59"/>
      <c r="N449" s="66" t="s">
        <v>1095</v>
      </c>
      <c r="O449" s="60"/>
      <c r="P449" s="59" t="s">
        <v>17</v>
      </c>
      <c r="Q449" s="59" t="s">
        <v>1134</v>
      </c>
      <c r="R449" s="59" t="s">
        <v>1097</v>
      </c>
      <c r="S449" s="59" t="s">
        <v>462</v>
      </c>
      <c r="T449" s="57"/>
      <c r="U449" s="57"/>
      <c r="V449" s="61"/>
      <c r="W449" s="61"/>
      <c r="X449" s="59"/>
    </row>
    <row r="450" spans="1:24" s="35" customFormat="1">
      <c r="A450">
        <v>449</v>
      </c>
      <c r="B450" s="57" t="s">
        <v>580</v>
      </c>
      <c r="C450" s="58" t="str">
        <f t="shared" si="6"/>
        <v>model.append pip_ibl_fl_h = ibl_fl_h * r_ibl_fl_h 'Model equation: Property income paid: Morgage lending: Flexible rate: HH</v>
      </c>
      <c r="D450" s="61"/>
      <c r="E450" s="61"/>
      <c r="F450" s="59"/>
      <c r="G450" s="59" t="s">
        <v>503</v>
      </c>
      <c r="H450" s="59"/>
      <c r="I450" s="59"/>
      <c r="J450" s="59" t="s">
        <v>25</v>
      </c>
      <c r="K450" s="59" t="s">
        <v>24</v>
      </c>
      <c r="L450" s="59"/>
      <c r="M450" s="59"/>
      <c r="N450" s="68" t="s">
        <v>1096</v>
      </c>
      <c r="O450" s="60"/>
      <c r="P450" s="59" t="s">
        <v>17</v>
      </c>
      <c r="Q450" s="59" t="s">
        <v>1136</v>
      </c>
      <c r="R450" s="59" t="s">
        <v>1098</v>
      </c>
      <c r="S450" s="59" t="s">
        <v>462</v>
      </c>
      <c r="T450" s="57"/>
      <c r="U450" s="57"/>
      <c r="V450" s="61"/>
      <c r="W450" s="61"/>
      <c r="X450" s="59"/>
    </row>
    <row r="451" spans="1:24" s="35" customFormat="1">
      <c r="A451">
        <v>450</v>
      </c>
      <c r="B451" s="57" t="s">
        <v>580</v>
      </c>
      <c r="C451" s="58" t="str">
        <f t="shared" ref="C451:C514" si="7">CONCATENATE(D451,J451,I451,K451,L451,M451,N451,O451, IF(P451="","",  " "),P451, IF(P451="","",  " "),Q451, IF(R451="","",  " '"), IF(G451="","",  G451), IF(H451="","",  ": "),H451, IF(R451="","",  ": "),R451, IF(S451="","",  ": "),S451, IF(F451="","",  ": "),F451)</f>
        <v>model.append r_ibl_h_sens = alpha * r_r_ibl_fi_h + (1 - alpha) * r_r_ibl_fl_h 'Model equation: Interest rate: Mortgage debt: Proportionally weighted interest rate: HH</v>
      </c>
      <c r="D451" s="61"/>
      <c r="E451" s="61"/>
      <c r="F451" s="59"/>
      <c r="G451" s="59" t="s">
        <v>503</v>
      </c>
      <c r="H451" s="59"/>
      <c r="I451" s="59"/>
      <c r="J451" s="59" t="s">
        <v>25</v>
      </c>
      <c r="K451" s="59" t="s">
        <v>24</v>
      </c>
      <c r="L451" s="59"/>
      <c r="M451" s="59"/>
      <c r="N451" s="59" t="s">
        <v>1093</v>
      </c>
      <c r="O451" s="60"/>
      <c r="P451" s="59" t="s">
        <v>17</v>
      </c>
      <c r="Q451" s="59" t="s">
        <v>1191</v>
      </c>
      <c r="R451" s="59" t="s">
        <v>1099</v>
      </c>
      <c r="S451" s="59" t="s">
        <v>462</v>
      </c>
      <c r="T451" s="57"/>
      <c r="U451" s="57"/>
      <c r="V451" s="61"/>
      <c r="W451" s="61"/>
      <c r="X451" s="59"/>
    </row>
    <row r="452" spans="1:24">
      <c r="A452">
        <v>451</v>
      </c>
      <c r="C452" s="1" t="str">
        <f t="shared" si="7"/>
        <v>model.append fa_h = iba_h + eqa_h + pena_h 'Model equation: Financial Assets: HH</v>
      </c>
      <c r="D452" s="6" t="s">
        <v>25</v>
      </c>
      <c r="E452" s="6"/>
      <c r="G452" s="5" t="s">
        <v>503</v>
      </c>
      <c r="K452" s="5" t="s">
        <v>24</v>
      </c>
      <c r="N452" s="5" t="s">
        <v>380</v>
      </c>
      <c r="O452" s="5"/>
      <c r="P452" s="5" t="s">
        <v>17</v>
      </c>
      <c r="Q452" s="5" t="s">
        <v>129</v>
      </c>
      <c r="R452" s="5" t="s">
        <v>527</v>
      </c>
      <c r="S452" s="5" t="s">
        <v>462</v>
      </c>
      <c r="V452" s="6" t="s">
        <v>25</v>
      </c>
      <c r="W452" s="6"/>
    </row>
    <row r="453" spans="1:24">
      <c r="A453">
        <v>452</v>
      </c>
      <c r="C453" s="1" t="str">
        <f t="shared" si="7"/>
        <v/>
      </c>
      <c r="D453" s="6" t="s">
        <v>25</v>
      </c>
      <c r="E453" s="6"/>
      <c r="J453" s="5" t="s">
        <v>25</v>
      </c>
      <c r="N453" s="5" t="s">
        <v>25</v>
      </c>
      <c r="O453" s="5"/>
      <c r="R453" s="5" t="s">
        <v>25</v>
      </c>
      <c r="V453" s="6" t="s">
        <v>25</v>
      </c>
      <c r="W453" s="6"/>
    </row>
    <row r="454" spans="1:24">
      <c r="A454">
        <v>453</v>
      </c>
      <c r="C454" s="3" t="str">
        <f t="shared" si="7"/>
        <v>'##############################</v>
      </c>
      <c r="D454" s="10" t="s">
        <v>4</v>
      </c>
      <c r="E454" s="10" t="s">
        <v>170</v>
      </c>
      <c r="F454" s="8"/>
      <c r="G454" s="8"/>
      <c r="H454" s="8"/>
      <c r="I454" s="8"/>
      <c r="J454" s="8" t="s">
        <v>176</v>
      </c>
      <c r="K454" s="8"/>
      <c r="L454" s="8"/>
      <c r="M454" s="8"/>
      <c r="N454" s="8" t="s">
        <v>25</v>
      </c>
      <c r="O454" s="8"/>
      <c r="P454" s="8"/>
      <c r="Q454" s="8"/>
      <c r="R454" s="8" t="s">
        <v>25</v>
      </c>
      <c r="S454" s="8"/>
      <c r="T454" s="109"/>
      <c r="U454" s="109"/>
      <c r="V454" s="10" t="s">
        <v>4</v>
      </c>
      <c r="W454" s="10" t="s">
        <v>170</v>
      </c>
      <c r="X454" s="8"/>
    </row>
    <row r="455" spans="1:24">
      <c r="A455">
        <v>454</v>
      </c>
      <c r="C455" s="3" t="str">
        <f t="shared" si="7"/>
        <v>'Housing market</v>
      </c>
      <c r="D455" s="10" t="s">
        <v>4</v>
      </c>
      <c r="E455" s="10" t="s">
        <v>170</v>
      </c>
      <c r="F455" s="8"/>
      <c r="G455" s="8"/>
      <c r="H455" s="8"/>
      <c r="I455" s="8"/>
      <c r="J455" s="8" t="s">
        <v>180</v>
      </c>
      <c r="K455" s="8"/>
      <c r="L455" s="8"/>
      <c r="M455" s="8"/>
      <c r="N455" s="8" t="s">
        <v>25</v>
      </c>
      <c r="O455" s="8"/>
      <c r="P455" s="8"/>
      <c r="Q455" s="8"/>
      <c r="R455" s="8" t="s">
        <v>25</v>
      </c>
      <c r="S455" s="8"/>
      <c r="T455" s="109"/>
      <c r="U455" s="109"/>
      <c r="V455" s="10" t="s">
        <v>4</v>
      </c>
      <c r="W455" s="10" t="s">
        <v>170</v>
      </c>
      <c r="X455" s="8"/>
    </row>
    <row r="456" spans="1:24">
      <c r="A456">
        <v>455</v>
      </c>
      <c r="C456" s="1" t="str">
        <f t="shared" si="7"/>
        <v/>
      </c>
      <c r="D456" s="6" t="s">
        <v>25</v>
      </c>
      <c r="E456" s="6"/>
      <c r="J456" s="5" t="s">
        <v>25</v>
      </c>
      <c r="N456" s="5" t="s">
        <v>25</v>
      </c>
      <c r="O456" s="5"/>
      <c r="R456" s="5" t="s">
        <v>25</v>
      </c>
      <c r="V456" s="6" t="s">
        <v>25</v>
      </c>
      <c r="W456" s="6"/>
    </row>
    <row r="457" spans="1:24">
      <c r="A457">
        <v>456</v>
      </c>
      <c r="C457" s="3" t="str">
        <f t="shared" si="7"/>
        <v>'##############################</v>
      </c>
      <c r="D457" s="10" t="s">
        <v>4</v>
      </c>
      <c r="E457" s="10" t="s">
        <v>170</v>
      </c>
      <c r="F457" s="8"/>
      <c r="G457" s="8"/>
      <c r="H457" s="8"/>
      <c r="I457" s="8"/>
      <c r="J457" s="8" t="s">
        <v>176</v>
      </c>
      <c r="K457" s="8"/>
      <c r="L457" s="8"/>
      <c r="M457" s="8"/>
      <c r="N457" s="8" t="s">
        <v>25</v>
      </c>
      <c r="O457" s="8"/>
      <c r="P457" s="8"/>
      <c r="Q457" s="8"/>
      <c r="R457" s="8" t="s">
        <v>25</v>
      </c>
      <c r="S457" s="8"/>
      <c r="T457" s="109"/>
      <c r="U457" s="109"/>
      <c r="V457" s="10" t="s">
        <v>4</v>
      </c>
      <c r="W457" s="10" t="s">
        <v>170</v>
      </c>
      <c r="X457" s="8"/>
    </row>
    <row r="458" spans="1:24">
      <c r="A458">
        <v>457</v>
      </c>
      <c r="C458" s="3" t="str">
        <f t="shared" si="7"/>
        <v>'HH: Net wealth and net financial wealth</v>
      </c>
      <c r="D458" s="10" t="s">
        <v>4</v>
      </c>
      <c r="E458" s="10" t="s">
        <v>170</v>
      </c>
      <c r="F458" s="8"/>
      <c r="G458" s="8"/>
      <c r="H458" s="8"/>
      <c r="I458" s="8"/>
      <c r="J458" s="8" t="s">
        <v>189</v>
      </c>
      <c r="K458" s="8"/>
      <c r="L458" s="8"/>
      <c r="M458" s="8"/>
      <c r="N458" s="8" t="s">
        <v>25</v>
      </c>
      <c r="O458" s="8"/>
      <c r="P458" s="8"/>
      <c r="Q458" s="8"/>
      <c r="R458" s="8" t="s">
        <v>25</v>
      </c>
      <c r="S458" s="8"/>
      <c r="T458" s="109"/>
      <c r="U458" s="109"/>
      <c r="V458" s="10" t="s">
        <v>4</v>
      </c>
      <c r="W458" s="10" t="s">
        <v>170</v>
      </c>
      <c r="X458" s="8"/>
    </row>
    <row r="459" spans="1:24">
      <c r="A459">
        <v>458</v>
      </c>
      <c r="C459" s="1" t="str">
        <f t="shared" si="7"/>
        <v/>
      </c>
      <c r="D459" s="6" t="s">
        <v>25</v>
      </c>
      <c r="E459" s="6"/>
      <c r="J459" s="5" t="s">
        <v>25</v>
      </c>
      <c r="N459" s="5" t="s">
        <v>25</v>
      </c>
      <c r="O459" s="5"/>
      <c r="R459" s="5" t="s">
        <v>25</v>
      </c>
      <c r="V459" s="6" t="s">
        <v>25</v>
      </c>
      <c r="W459" s="6"/>
    </row>
    <row r="460" spans="1:24">
      <c r="A460">
        <v>459</v>
      </c>
      <c r="C460" s="1" t="str">
        <f t="shared" si="7"/>
        <v>model.append fnw_h = (iba_h + eqa_h + pena_h) - (ibl_h)  'Model equation: Financial net wealth: HH</v>
      </c>
      <c r="D460" s="6" t="s">
        <v>25</v>
      </c>
      <c r="E460" s="6"/>
      <c r="G460" s="5" t="s">
        <v>503</v>
      </c>
      <c r="J460" s="5" t="s">
        <v>25</v>
      </c>
      <c r="K460" s="5" t="s">
        <v>24</v>
      </c>
      <c r="N460" s="5" t="s">
        <v>245</v>
      </c>
      <c r="O460" s="5"/>
      <c r="P460" s="5" t="s">
        <v>17</v>
      </c>
      <c r="Q460" s="5" t="s">
        <v>593</v>
      </c>
      <c r="R460" s="5" t="s">
        <v>489</v>
      </c>
      <c r="S460" s="5" t="s">
        <v>462</v>
      </c>
      <c r="V460" s="6" t="s">
        <v>25</v>
      </c>
      <c r="W460" s="6"/>
    </row>
    <row r="461" spans="1:24">
      <c r="A461">
        <v>460</v>
      </c>
      <c r="C461" s="1" t="str">
        <f t="shared" si="7"/>
        <v>model.append fnw_h_k = fnw_h / pc 'Model equation: Financial net wealth: HH</v>
      </c>
      <c r="D461" s="6" t="s">
        <v>25</v>
      </c>
      <c r="E461" s="6"/>
      <c r="G461" s="5" t="s">
        <v>503</v>
      </c>
      <c r="J461" s="5" t="s">
        <v>25</v>
      </c>
      <c r="K461" s="5" t="s">
        <v>24</v>
      </c>
      <c r="N461" s="5" t="s">
        <v>2074</v>
      </c>
      <c r="O461" s="5"/>
      <c r="P461" s="5" t="s">
        <v>17</v>
      </c>
      <c r="Q461" s="5" t="s">
        <v>608</v>
      </c>
      <c r="R461" s="5" t="s">
        <v>489</v>
      </c>
      <c r="S461" s="5" t="s">
        <v>462</v>
      </c>
      <c r="V461" s="6" t="s">
        <v>25</v>
      </c>
      <c r="W461" s="6"/>
    </row>
    <row r="462" spans="1:24">
      <c r="A462">
        <v>461</v>
      </c>
      <c r="C462" s="1" t="str">
        <f t="shared" si="7"/>
        <v>model.append nw_h = fnw_h + k_h 'Model equation: Net Wealth: HH: Total</v>
      </c>
      <c r="D462" s="6" t="s">
        <v>25</v>
      </c>
      <c r="E462" s="6"/>
      <c r="F462" s="5" t="s">
        <v>472</v>
      </c>
      <c r="G462" s="5" t="s">
        <v>503</v>
      </c>
      <c r="J462" s="5" t="s">
        <v>25</v>
      </c>
      <c r="K462" s="5" t="s">
        <v>24</v>
      </c>
      <c r="N462" s="5" t="s">
        <v>381</v>
      </c>
      <c r="O462" s="5"/>
      <c r="P462" s="5" t="s">
        <v>17</v>
      </c>
      <c r="Q462" s="5" t="s">
        <v>2027</v>
      </c>
      <c r="R462" s="5" t="s">
        <v>544</v>
      </c>
      <c r="S462" s="5" t="s">
        <v>462</v>
      </c>
      <c r="V462" s="6" t="s">
        <v>25</v>
      </c>
      <c r="W462" s="6"/>
    </row>
    <row r="463" spans="1:24">
      <c r="A463">
        <v>462</v>
      </c>
      <c r="C463" s="1" t="str">
        <f t="shared" si="7"/>
        <v>model.append nw_h_k = nw_h / pc  'Model equation: Net Wealth: HH: Real prices</v>
      </c>
      <c r="D463" s="6" t="s">
        <v>25</v>
      </c>
      <c r="E463" s="6"/>
      <c r="F463" s="5" t="s">
        <v>477</v>
      </c>
      <c r="G463" s="5" t="s">
        <v>503</v>
      </c>
      <c r="J463" s="5" t="s">
        <v>25</v>
      </c>
      <c r="K463" s="5" t="s">
        <v>24</v>
      </c>
      <c r="N463" s="5" t="s">
        <v>2075</v>
      </c>
      <c r="O463" s="5"/>
      <c r="P463" s="5" t="s">
        <v>17</v>
      </c>
      <c r="Q463" s="5" t="s">
        <v>624</v>
      </c>
      <c r="R463" s="5" t="s">
        <v>544</v>
      </c>
      <c r="S463" s="5" t="s">
        <v>462</v>
      </c>
      <c r="V463" s="6" t="s">
        <v>25</v>
      </c>
      <c r="W463" s="6"/>
    </row>
    <row r="464" spans="1:24">
      <c r="A464">
        <v>463</v>
      </c>
      <c r="C464" s="1" t="str">
        <f t="shared" si="7"/>
        <v/>
      </c>
      <c r="D464" s="6" t="s">
        <v>25</v>
      </c>
      <c r="E464" s="6"/>
      <c r="J464" s="5" t="s">
        <v>25</v>
      </c>
      <c r="N464" s="5" t="s">
        <v>25</v>
      </c>
      <c r="O464" s="5"/>
      <c r="R464" s="5" t="s">
        <v>25</v>
      </c>
      <c r="V464" s="6" t="s">
        <v>25</v>
      </c>
      <c r="W464" s="6"/>
    </row>
    <row r="465" spans="1:24">
      <c r="A465">
        <v>464</v>
      </c>
      <c r="C465" s="1" t="str">
        <f t="shared" si="7"/>
        <v/>
      </c>
      <c r="D465" s="6" t="s">
        <v>25</v>
      </c>
      <c r="E465" s="6"/>
      <c r="J465" s="5" t="s">
        <v>25</v>
      </c>
      <c r="N465" s="5" t="s">
        <v>25</v>
      </c>
      <c r="O465" s="5"/>
      <c r="R465" s="5" t="s">
        <v>25</v>
      </c>
      <c r="V465" s="6" t="s">
        <v>25</v>
      </c>
      <c r="W465" s="6"/>
    </row>
    <row r="466" spans="1:24">
      <c r="A466">
        <v>465</v>
      </c>
      <c r="C466" s="3" t="str">
        <f t="shared" si="7"/>
        <v>'##############################</v>
      </c>
      <c r="D466" s="10" t="s">
        <v>4</v>
      </c>
      <c r="E466" s="10" t="s">
        <v>170</v>
      </c>
      <c r="F466" s="8"/>
      <c r="G466" s="8"/>
      <c r="H466" s="8"/>
      <c r="I466" s="8"/>
      <c r="J466" s="8" t="s">
        <v>176</v>
      </c>
      <c r="K466" s="8"/>
      <c r="L466" s="8"/>
      <c r="M466" s="8"/>
      <c r="N466" s="8" t="s">
        <v>25</v>
      </c>
      <c r="O466" s="8"/>
      <c r="P466" s="8"/>
      <c r="Q466" s="8"/>
      <c r="R466" s="8" t="s">
        <v>25</v>
      </c>
      <c r="S466" s="8"/>
      <c r="T466" s="109"/>
      <c r="U466" s="109"/>
      <c r="V466" s="10" t="s">
        <v>4</v>
      </c>
      <c r="W466" s="10" t="s">
        <v>170</v>
      </c>
      <c r="X466" s="8"/>
    </row>
    <row r="467" spans="1:24">
      <c r="A467">
        <v>466</v>
      </c>
      <c r="C467" s="3" t="str">
        <f t="shared" si="7"/>
        <v>'FINANCIAL CORPORATE SECTOR</v>
      </c>
      <c r="D467" s="10" t="s">
        <v>4</v>
      </c>
      <c r="E467" s="10" t="s">
        <v>170</v>
      </c>
      <c r="F467" s="8"/>
      <c r="G467" s="8"/>
      <c r="H467" s="8"/>
      <c r="I467" s="8"/>
      <c r="J467" s="8" t="s">
        <v>181</v>
      </c>
      <c r="K467" s="8"/>
      <c r="L467" s="8"/>
      <c r="M467" s="8"/>
      <c r="N467" s="8" t="s">
        <v>25</v>
      </c>
      <c r="O467" s="8"/>
      <c r="P467" s="8"/>
      <c r="Q467" s="8"/>
      <c r="R467" s="8" t="s">
        <v>25</v>
      </c>
      <c r="S467" s="8"/>
      <c r="T467" s="109"/>
      <c r="U467" s="109"/>
      <c r="V467" s="10" t="s">
        <v>4</v>
      </c>
      <c r="W467" s="10" t="s">
        <v>170</v>
      </c>
      <c r="X467" s="8"/>
    </row>
    <row r="468" spans="1:24">
      <c r="A468">
        <v>467</v>
      </c>
      <c r="C468" s="3" t="str">
        <f t="shared" si="7"/>
        <v>'##############################</v>
      </c>
      <c r="D468" s="10" t="s">
        <v>4</v>
      </c>
      <c r="E468" s="10" t="s">
        <v>170</v>
      </c>
      <c r="F468" s="8"/>
      <c r="G468" s="8"/>
      <c r="H468" s="8"/>
      <c r="I468" s="8"/>
      <c r="J468" s="8" t="s">
        <v>176</v>
      </c>
      <c r="K468" s="8"/>
      <c r="L468" s="8"/>
      <c r="M468" s="8"/>
      <c r="N468" s="8" t="s">
        <v>25</v>
      </c>
      <c r="O468" s="8"/>
      <c r="P468" s="8"/>
      <c r="Q468" s="8"/>
      <c r="R468" s="8" t="s">
        <v>25</v>
      </c>
      <c r="S468" s="8"/>
      <c r="T468" s="109"/>
      <c r="U468" s="109"/>
      <c r="V468" s="10" t="s">
        <v>4</v>
      </c>
      <c r="W468" s="10" t="s">
        <v>170</v>
      </c>
      <c r="X468" s="8"/>
    </row>
    <row r="469" spans="1:24">
      <c r="A469">
        <v>468</v>
      </c>
      <c r="C469" s="1" t="str">
        <f t="shared" si="7"/>
        <v/>
      </c>
      <c r="D469" s="6" t="s">
        <v>25</v>
      </c>
      <c r="E469" s="6"/>
      <c r="J469" s="5" t="s">
        <v>25</v>
      </c>
      <c r="N469" s="5" t="s">
        <v>25</v>
      </c>
      <c r="O469" s="5"/>
      <c r="R469" s="5" t="s">
        <v>25</v>
      </c>
      <c r="V469" s="6" t="s">
        <v>25</v>
      </c>
      <c r="W469" s="6"/>
    </row>
    <row r="470" spans="1:24">
      <c r="A470">
        <v>469</v>
      </c>
      <c r="C470" s="3" t="str">
        <f t="shared" si="7"/>
        <v>'##############################</v>
      </c>
      <c r="D470" s="10" t="s">
        <v>4</v>
      </c>
      <c r="E470" s="10" t="s">
        <v>170</v>
      </c>
      <c r="F470" s="8"/>
      <c r="G470" s="8"/>
      <c r="H470" s="8"/>
      <c r="I470" s="8"/>
      <c r="J470" s="8" t="s">
        <v>176</v>
      </c>
      <c r="K470" s="8"/>
      <c r="L470" s="8"/>
      <c r="M470" s="8"/>
      <c r="N470" s="8" t="s">
        <v>25</v>
      </c>
      <c r="O470" s="8"/>
      <c r="P470" s="8"/>
      <c r="Q470" s="8"/>
      <c r="R470" s="8" t="s">
        <v>25</v>
      </c>
      <c r="S470" s="8"/>
      <c r="T470" s="109"/>
      <c r="U470" s="109"/>
      <c r="V470" s="10" t="s">
        <v>4</v>
      </c>
      <c r="W470" s="10" t="s">
        <v>170</v>
      </c>
      <c r="X470" s="8"/>
    </row>
    <row r="471" spans="1:24">
      <c r="A471">
        <v>470</v>
      </c>
      <c r="C471" s="3" t="str">
        <f t="shared" si="7"/>
        <v>'THIS SECTOR IS COMPLETELY EXOGENOUS AT THE MOMENT</v>
      </c>
      <c r="D471" s="10" t="s">
        <v>4</v>
      </c>
      <c r="E471" s="10" t="s">
        <v>170</v>
      </c>
      <c r="F471" s="8"/>
      <c r="G471" s="8"/>
      <c r="H471" s="8"/>
      <c r="I471" s="8"/>
      <c r="J471" s="8" t="s">
        <v>182</v>
      </c>
      <c r="K471" s="8"/>
      <c r="L471" s="8"/>
      <c r="M471" s="8"/>
      <c r="N471" s="8" t="s">
        <v>25</v>
      </c>
      <c r="O471" s="8"/>
      <c r="P471" s="8"/>
      <c r="Q471" s="8"/>
      <c r="R471" s="8" t="s">
        <v>25</v>
      </c>
      <c r="S471" s="8"/>
      <c r="T471" s="109"/>
      <c r="U471" s="109"/>
      <c r="V471" s="10" t="s">
        <v>4</v>
      </c>
      <c r="W471" s="10" t="s">
        <v>170</v>
      </c>
      <c r="X471" s="8"/>
    </row>
    <row r="472" spans="1:24">
      <c r="A472">
        <v>471</v>
      </c>
      <c r="C472" s="1" t="str">
        <f t="shared" si="7"/>
        <v/>
      </c>
      <c r="D472" s="6" t="s">
        <v>25</v>
      </c>
      <c r="E472" s="6"/>
      <c r="J472" s="5" t="s">
        <v>25</v>
      </c>
      <c r="N472" s="5" t="s">
        <v>25</v>
      </c>
      <c r="O472" s="5"/>
      <c r="R472" s="5" t="s">
        <v>25</v>
      </c>
      <c r="V472" s="6" t="s">
        <v>25</v>
      </c>
      <c r="W472" s="6"/>
    </row>
    <row r="473" spans="1:24">
      <c r="A473">
        <v>472</v>
      </c>
      <c r="C473" s="3" t="str">
        <f t="shared" si="7"/>
        <v>'##############################</v>
      </c>
      <c r="D473" s="10" t="s">
        <v>4</v>
      </c>
      <c r="E473" s="10" t="s">
        <v>170</v>
      </c>
      <c r="F473" s="8"/>
      <c r="G473" s="8"/>
      <c r="H473" s="8"/>
      <c r="I473" s="8"/>
      <c r="J473" s="8" t="s">
        <v>176</v>
      </c>
      <c r="K473" s="8"/>
      <c r="L473" s="8"/>
      <c r="M473" s="8"/>
      <c r="N473" s="8" t="s">
        <v>25</v>
      </c>
      <c r="O473" s="8"/>
      <c r="P473" s="8"/>
      <c r="Q473" s="8"/>
      <c r="R473" s="8" t="s">
        <v>25</v>
      </c>
      <c r="S473" s="8"/>
      <c r="T473" s="109"/>
      <c r="U473" s="109"/>
      <c r="V473" s="10" t="s">
        <v>4</v>
      </c>
      <c r="W473" s="10" t="s">
        <v>170</v>
      </c>
      <c r="X473" s="8"/>
    </row>
    <row r="474" spans="1:24">
      <c r="A474">
        <v>473</v>
      </c>
      <c r="C474" s="3" t="str">
        <f t="shared" si="7"/>
        <v>'FC: Real side</v>
      </c>
      <c r="D474" s="10" t="s">
        <v>4</v>
      </c>
      <c r="E474" s="10" t="s">
        <v>170</v>
      </c>
      <c r="F474" s="8"/>
      <c r="G474" s="8"/>
      <c r="H474" s="8"/>
      <c r="I474" s="8"/>
      <c r="J474" s="8" t="s">
        <v>190</v>
      </c>
      <c r="K474" s="8"/>
      <c r="L474" s="8"/>
      <c r="M474" s="8"/>
      <c r="N474" s="8" t="s">
        <v>25</v>
      </c>
      <c r="O474" s="8"/>
      <c r="P474" s="8"/>
      <c r="Q474" s="8"/>
      <c r="R474" s="8" t="s">
        <v>25</v>
      </c>
      <c r="S474" s="8"/>
      <c r="T474" s="109"/>
      <c r="U474" s="109"/>
      <c r="V474" s="10" t="s">
        <v>4</v>
      </c>
      <c r="W474" s="10" t="s">
        <v>170</v>
      </c>
      <c r="X474" s="8"/>
    </row>
    <row r="475" spans="1:24">
      <c r="A475">
        <v>474</v>
      </c>
      <c r="C475" s="1" t="str">
        <f t="shared" si="7"/>
        <v/>
      </c>
      <c r="D475" s="6" t="s">
        <v>25</v>
      </c>
      <c r="E475" s="6"/>
      <c r="J475" s="5" t="s">
        <v>25</v>
      </c>
      <c r="N475" s="5" t="s">
        <v>25</v>
      </c>
      <c r="O475" s="5"/>
      <c r="R475" s="5" t="s">
        <v>25</v>
      </c>
      <c r="V475" s="6" t="s">
        <v>25</v>
      </c>
      <c r="W475" s="6"/>
    </row>
    <row r="476" spans="1:24" s="36" customFormat="1">
      <c r="A476">
        <v>475</v>
      </c>
      <c r="B476" s="20"/>
      <c r="C476" s="11" t="str">
        <f t="shared" si="7"/>
        <v>'model.append pir_f = d41_f_R + d42_f_R  'Model equation: Property income received: FC</v>
      </c>
      <c r="D476" s="12" t="s">
        <v>4</v>
      </c>
      <c r="E476" s="12" t="s">
        <v>171</v>
      </c>
      <c r="F476" s="14"/>
      <c r="G476" s="14" t="s">
        <v>503</v>
      </c>
      <c r="H476" s="14"/>
      <c r="I476" s="14"/>
      <c r="J476" s="14"/>
      <c r="K476" s="14" t="s">
        <v>24</v>
      </c>
      <c r="L476" s="14"/>
      <c r="M476" s="14"/>
      <c r="N476" s="14" t="s">
        <v>1717</v>
      </c>
      <c r="O476" s="14"/>
      <c r="P476" s="14" t="s">
        <v>17</v>
      </c>
      <c r="Q476" s="14" t="s">
        <v>130</v>
      </c>
      <c r="R476" s="14" t="s">
        <v>548</v>
      </c>
      <c r="S476" s="14" t="s">
        <v>461</v>
      </c>
      <c r="T476" s="20"/>
      <c r="U476" s="20"/>
      <c r="V476" s="12" t="s">
        <v>4</v>
      </c>
      <c r="W476" s="12" t="s">
        <v>171</v>
      </c>
      <c r="X476" s="14"/>
    </row>
    <row r="477" spans="1:24" s="36" customFormat="1">
      <c r="A477">
        <v>476</v>
      </c>
      <c r="B477" s="20"/>
      <c r="C477" s="11" t="str">
        <f t="shared" si="7"/>
        <v>'model.append pip_f = d41_f_P + d42_f_P + d44_f_P 'Model equation: Property income paid: FC</v>
      </c>
      <c r="D477" s="12" t="s">
        <v>4</v>
      </c>
      <c r="E477" s="12" t="s">
        <v>171</v>
      </c>
      <c r="F477" s="14"/>
      <c r="G477" s="14" t="s">
        <v>503</v>
      </c>
      <c r="H477" s="14"/>
      <c r="I477" s="14"/>
      <c r="J477" s="14"/>
      <c r="K477" s="14" t="s">
        <v>24</v>
      </c>
      <c r="L477" s="14"/>
      <c r="M477" s="14"/>
      <c r="N477" s="14" t="s">
        <v>1701</v>
      </c>
      <c r="O477" s="14"/>
      <c r="P477" s="14" t="s">
        <v>17</v>
      </c>
      <c r="Q477" s="14" t="s">
        <v>131</v>
      </c>
      <c r="R477" s="14" t="s">
        <v>547</v>
      </c>
      <c r="S477" s="14" t="s">
        <v>461</v>
      </c>
      <c r="T477" s="20"/>
      <c r="U477" s="20"/>
      <c r="V477" s="12" t="s">
        <v>4</v>
      </c>
      <c r="W477" s="12" t="s">
        <v>171</v>
      </c>
      <c r="X477" s="14"/>
    </row>
    <row r="478" spans="1:24" s="36" customFormat="1">
      <c r="A478">
        <v>477</v>
      </c>
      <c r="B478" s="103" t="s">
        <v>580</v>
      </c>
      <c r="C478" s="104" t="str">
        <f t="shared" si="7"/>
        <v>'model.append s_f = b2_f - r_iba_h(-1) * ibl_f_h(-1) + r_n(-1) * nib_f(-1) + r_eq_dk * neq_f(-1) - r_pen * penl_f(-1) - tax_f + stra_f - cpen_f + r_f_net_error1 + r_f_net_error2 + r_ibl_h(-1) * iba_f_h(-1) 'Model equation: Savings: FC</v>
      </c>
      <c r="D478" s="47" t="s">
        <v>4</v>
      </c>
      <c r="E478" s="47" t="s">
        <v>171</v>
      </c>
      <c r="F478" s="105"/>
      <c r="G478" s="105" t="s">
        <v>503</v>
      </c>
      <c r="H478" s="105"/>
      <c r="I478" s="105"/>
      <c r="J478" s="105"/>
      <c r="K478" s="105" t="s">
        <v>24</v>
      </c>
      <c r="L478" s="105"/>
      <c r="M478" s="105"/>
      <c r="N478" s="105" t="s">
        <v>2016</v>
      </c>
      <c r="O478" s="105"/>
      <c r="P478" s="105" t="s">
        <v>17</v>
      </c>
      <c r="Q478" s="105" t="s">
        <v>2120</v>
      </c>
      <c r="R478" s="105" t="s">
        <v>696</v>
      </c>
      <c r="S478" s="105" t="s">
        <v>461</v>
      </c>
      <c r="T478" s="20"/>
      <c r="U478" s="20"/>
      <c r="V478" s="47" t="s">
        <v>4</v>
      </c>
      <c r="W478" s="47" t="s">
        <v>171</v>
      </c>
      <c r="X478" s="105"/>
    </row>
    <row r="479" spans="1:24" s="35" customFormat="1">
      <c r="A479">
        <v>478</v>
      </c>
      <c r="B479" s="43" t="s">
        <v>580</v>
      </c>
      <c r="C479" s="40" t="str">
        <f t="shared" si="7"/>
        <v>model.append s_f = b2_f - r_iba_h(-1) * ibl_f_h(-1) + r_n(-1) * nib_f(-1) + r_eq_dk * neq_f(-1) - r_pen * penl_f(-1) - tax_f + stra_f - cpen_f + r_f_net_error1 + r_f_net_error2 + pip_iba_fi_h_f(-1) + pip_iba_fl_h_f(-1) 'Model equation: Savings: FC</v>
      </c>
      <c r="D479" s="41" t="s">
        <v>25</v>
      </c>
      <c r="E479" s="41"/>
      <c r="F479" s="39"/>
      <c r="G479" s="39" t="s">
        <v>503</v>
      </c>
      <c r="H479" s="39"/>
      <c r="I479" s="39"/>
      <c r="J479" s="39"/>
      <c r="K479" s="39" t="s">
        <v>24</v>
      </c>
      <c r="L479" s="39"/>
      <c r="M479" s="39"/>
      <c r="N479" s="39" t="s">
        <v>2016</v>
      </c>
      <c r="O479" s="39"/>
      <c r="P479" s="39" t="s">
        <v>17</v>
      </c>
      <c r="Q479" s="39" t="s">
        <v>2121</v>
      </c>
      <c r="R479" s="39" t="s">
        <v>696</v>
      </c>
      <c r="S479" s="39" t="s">
        <v>461</v>
      </c>
      <c r="T479" s="102"/>
      <c r="U479" s="102"/>
      <c r="V479" s="41" t="s">
        <v>25</v>
      </c>
      <c r="W479" s="41"/>
      <c r="X479" s="39"/>
    </row>
    <row r="480" spans="1:24">
      <c r="A480">
        <v>479</v>
      </c>
      <c r="C480" s="1" t="str">
        <f t="shared" si="7"/>
        <v>model.append k_f = k_f(-1) + inv_f - dep_f + kcg_f 'Model equation: Stock of Capital: FC</v>
      </c>
      <c r="D480" s="6" t="s">
        <v>25</v>
      </c>
      <c r="E480" s="6"/>
      <c r="G480" s="5" t="s">
        <v>503</v>
      </c>
      <c r="K480" s="5" t="s">
        <v>24</v>
      </c>
      <c r="N480" s="5" t="s">
        <v>2038</v>
      </c>
      <c r="O480" s="5"/>
      <c r="P480" s="5" t="s">
        <v>17</v>
      </c>
      <c r="Q480" s="5" t="s">
        <v>2039</v>
      </c>
      <c r="R480" s="5" t="s">
        <v>480</v>
      </c>
      <c r="S480" s="5" t="s">
        <v>461</v>
      </c>
      <c r="V480" s="6" t="s">
        <v>25</v>
      </c>
      <c r="W480" s="6"/>
    </row>
    <row r="481" spans="1:24">
      <c r="A481">
        <v>480</v>
      </c>
      <c r="C481" s="1" t="str">
        <f t="shared" si="7"/>
        <v>model.append nl_f = s_f - inv_f - np_f + ctr_f  'Model equation: Sector Balance: FC</v>
      </c>
      <c r="D481" s="6" t="s">
        <v>25</v>
      </c>
      <c r="E481" s="6"/>
      <c r="G481" s="5" t="s">
        <v>503</v>
      </c>
      <c r="K481" s="5" t="s">
        <v>24</v>
      </c>
      <c r="N481" s="5" t="s">
        <v>2001</v>
      </c>
      <c r="O481" s="5"/>
      <c r="P481" s="5" t="s">
        <v>17</v>
      </c>
      <c r="Q481" s="5" t="s">
        <v>2017</v>
      </c>
      <c r="R481" s="5" t="s">
        <v>540</v>
      </c>
      <c r="S481" s="5" t="s">
        <v>461</v>
      </c>
      <c r="V481" s="6" t="s">
        <v>25</v>
      </c>
      <c r="W481" s="6"/>
    </row>
    <row r="482" spans="1:24">
      <c r="A482">
        <v>481</v>
      </c>
      <c r="C482" s="1" t="str">
        <f t="shared" si="7"/>
        <v/>
      </c>
      <c r="D482" s="6" t="s">
        <v>25</v>
      </c>
      <c r="E482" s="6"/>
      <c r="J482" s="5" t="s">
        <v>25</v>
      </c>
      <c r="N482" s="5" t="s">
        <v>25</v>
      </c>
      <c r="O482" s="5"/>
      <c r="R482" s="5" t="s">
        <v>25</v>
      </c>
      <c r="V482" s="6" t="s">
        <v>25</v>
      </c>
      <c r="W482" s="6"/>
    </row>
    <row r="483" spans="1:24">
      <c r="A483">
        <v>482</v>
      </c>
      <c r="C483" s="3" t="str">
        <f t="shared" si="7"/>
        <v>'##############################</v>
      </c>
      <c r="D483" s="10" t="s">
        <v>4</v>
      </c>
      <c r="E483" s="10" t="s">
        <v>170</v>
      </c>
      <c r="F483" s="8"/>
      <c r="G483" s="8"/>
      <c r="H483" s="8"/>
      <c r="I483" s="8"/>
      <c r="J483" s="8" t="s">
        <v>176</v>
      </c>
      <c r="K483" s="8"/>
      <c r="L483" s="8"/>
      <c r="M483" s="8"/>
      <c r="N483" s="8" t="s">
        <v>25</v>
      </c>
      <c r="O483" s="8"/>
      <c r="P483" s="8"/>
      <c r="Q483" s="8"/>
      <c r="R483" s="8" t="s">
        <v>25</v>
      </c>
      <c r="S483" s="8"/>
      <c r="T483" s="109"/>
      <c r="U483" s="109"/>
      <c r="V483" s="10" t="s">
        <v>4</v>
      </c>
      <c r="W483" s="10" t="s">
        <v>170</v>
      </c>
      <c r="X483" s="8"/>
    </row>
    <row r="484" spans="1:24">
      <c r="A484">
        <v>483</v>
      </c>
      <c r="C484" s="3" t="str">
        <f t="shared" si="7"/>
        <v>'FC: Financial side</v>
      </c>
      <c r="D484" s="10" t="s">
        <v>4</v>
      </c>
      <c r="E484" s="10" t="s">
        <v>170</v>
      </c>
      <c r="F484" s="8"/>
      <c r="G484" s="8"/>
      <c r="H484" s="8"/>
      <c r="I484" s="8"/>
      <c r="J484" s="8" t="s">
        <v>191</v>
      </c>
      <c r="K484" s="8"/>
      <c r="L484" s="8"/>
      <c r="M484" s="8"/>
      <c r="N484" s="8" t="s">
        <v>25</v>
      </c>
      <c r="O484" s="8"/>
      <c r="P484" s="8"/>
      <c r="Q484" s="8"/>
      <c r="R484" s="8" t="s">
        <v>25</v>
      </c>
      <c r="S484" s="8"/>
      <c r="T484" s="109"/>
      <c r="U484" s="109"/>
      <c r="V484" s="10" t="s">
        <v>4</v>
      </c>
      <c r="W484" s="10" t="s">
        <v>170</v>
      </c>
      <c r="X484" s="8"/>
    </row>
    <row r="485" spans="1:24">
      <c r="A485">
        <v>484</v>
      </c>
      <c r="C485" s="1" t="str">
        <f t="shared" si="7"/>
        <v/>
      </c>
      <c r="D485" s="6" t="s">
        <v>25</v>
      </c>
      <c r="E485" s="6"/>
      <c r="J485" s="5" t="s">
        <v>25</v>
      </c>
      <c r="N485" s="5" t="s">
        <v>25</v>
      </c>
      <c r="O485" s="5"/>
      <c r="R485" s="5" t="s">
        <v>25</v>
      </c>
      <c r="V485" s="6" t="s">
        <v>25</v>
      </c>
      <c r="W485" s="6"/>
    </row>
    <row r="486" spans="1:24">
      <c r="A486">
        <v>485</v>
      </c>
      <c r="C486" s="1" t="str">
        <f t="shared" si="7"/>
        <v>model.append fnl_f = nib_f_tr + neq_f_tr - penl_f_tr + iba_f_h_tr - ibl_f_h_tr  'Model equation: Financial Net Lending (Balance): FC</v>
      </c>
      <c r="D486" s="6" t="s">
        <v>25</v>
      </c>
      <c r="E486" s="6"/>
      <c r="G486" s="5" t="s">
        <v>503</v>
      </c>
      <c r="J486" s="5" t="s">
        <v>25</v>
      </c>
      <c r="K486" s="5" t="s">
        <v>24</v>
      </c>
      <c r="N486" s="5" t="s">
        <v>2002</v>
      </c>
      <c r="O486" s="5"/>
      <c r="P486" s="5" t="s">
        <v>17</v>
      </c>
      <c r="Q486" s="5" t="s">
        <v>132</v>
      </c>
      <c r="R486" s="5" t="s">
        <v>526</v>
      </c>
      <c r="S486" s="5" t="s">
        <v>461</v>
      </c>
      <c r="V486" s="6" t="s">
        <v>25</v>
      </c>
      <c r="W486" s="6"/>
    </row>
    <row r="487" spans="1:24">
      <c r="A487">
        <v>486</v>
      </c>
      <c r="C487" s="1" t="str">
        <f t="shared" si="7"/>
        <v/>
      </c>
      <c r="D487" s="6" t="s">
        <v>25</v>
      </c>
      <c r="E487" s="6"/>
      <c r="J487" s="5" t="s">
        <v>25</v>
      </c>
      <c r="N487" s="5" t="s">
        <v>25</v>
      </c>
      <c r="O487" s="5"/>
      <c r="R487" s="5" t="s">
        <v>25</v>
      </c>
      <c r="V487" s="6" t="s">
        <v>25</v>
      </c>
      <c r="W487" s="6"/>
    </row>
    <row r="488" spans="1:24">
      <c r="A488">
        <v>487</v>
      </c>
      <c r="C488" s="3" t="str">
        <f t="shared" si="7"/>
        <v>'##############################</v>
      </c>
      <c r="D488" s="10" t="s">
        <v>4</v>
      </c>
      <c r="E488" s="10" t="s">
        <v>170</v>
      </c>
      <c r="F488" s="8"/>
      <c r="G488" s="8"/>
      <c r="H488" s="8"/>
      <c r="I488" s="8"/>
      <c r="J488" s="8" t="s">
        <v>176</v>
      </c>
      <c r="K488" s="8"/>
      <c r="L488" s="8"/>
      <c r="M488" s="8"/>
      <c r="N488" s="8" t="s">
        <v>25</v>
      </c>
      <c r="O488" s="8"/>
      <c r="P488" s="8"/>
      <c r="Q488" s="8"/>
      <c r="R488" s="8" t="s">
        <v>25</v>
      </c>
      <c r="S488" s="8"/>
      <c r="T488" s="109"/>
      <c r="U488" s="109"/>
      <c r="V488" s="10" t="s">
        <v>4</v>
      </c>
      <c r="W488" s="10" t="s">
        <v>170</v>
      </c>
      <c r="X488" s="8"/>
    </row>
    <row r="489" spans="1:24">
      <c r="A489">
        <v>488</v>
      </c>
      <c r="C489" s="3" t="str">
        <f t="shared" si="7"/>
        <v>'FC: Change in stocks</v>
      </c>
      <c r="D489" s="10" t="s">
        <v>4</v>
      </c>
      <c r="E489" s="10" t="s">
        <v>170</v>
      </c>
      <c r="F489" s="8"/>
      <c r="G489" s="8"/>
      <c r="H489" s="8"/>
      <c r="I489" s="8"/>
      <c r="J489" s="8" t="s">
        <v>192</v>
      </c>
      <c r="K489" s="8"/>
      <c r="L489" s="8"/>
      <c r="M489" s="8"/>
      <c r="N489" s="8" t="s">
        <v>25</v>
      </c>
      <c r="O489" s="8"/>
      <c r="P489" s="8"/>
      <c r="Q489" s="8"/>
      <c r="R489" s="8" t="s">
        <v>25</v>
      </c>
      <c r="S489" s="8"/>
      <c r="T489" s="109"/>
      <c r="U489" s="109"/>
      <c r="V489" s="10" t="s">
        <v>4</v>
      </c>
      <c r="W489" s="10" t="s">
        <v>170</v>
      </c>
      <c r="X489" s="8"/>
    </row>
    <row r="490" spans="1:24">
      <c r="A490">
        <v>489</v>
      </c>
      <c r="C490" s="1" t="str">
        <f t="shared" si="7"/>
        <v/>
      </c>
      <c r="D490" s="6" t="s">
        <v>25</v>
      </c>
      <c r="E490" s="6"/>
      <c r="J490" s="5" t="s">
        <v>25</v>
      </c>
      <c r="N490" s="5" t="s">
        <v>25</v>
      </c>
      <c r="O490" s="5"/>
      <c r="R490" s="5" t="s">
        <v>25</v>
      </c>
      <c r="V490" s="6" t="s">
        <v>25</v>
      </c>
      <c r="W490" s="6"/>
    </row>
    <row r="491" spans="1:24">
      <c r="A491">
        <v>490</v>
      </c>
      <c r="C491" s="1" t="str">
        <f t="shared" si="7"/>
        <v>model.append cpen_f = cpen_h 'Model equation: Financial Liabilities: Change in pension entitlements: FC</v>
      </c>
      <c r="D491" s="6" t="s">
        <v>25</v>
      </c>
      <c r="E491" s="6"/>
      <c r="G491" s="5" t="s">
        <v>503</v>
      </c>
      <c r="J491" s="5" t="s">
        <v>25</v>
      </c>
      <c r="K491" s="5" t="s">
        <v>24</v>
      </c>
      <c r="N491" s="5" t="s">
        <v>1991</v>
      </c>
      <c r="O491" s="5"/>
      <c r="P491" s="5" t="s">
        <v>17</v>
      </c>
      <c r="Q491" s="5" t="s">
        <v>1994</v>
      </c>
      <c r="R491" s="5" t="s">
        <v>518</v>
      </c>
      <c r="S491" s="5" t="s">
        <v>461</v>
      </c>
      <c r="V491" s="6" t="s">
        <v>25</v>
      </c>
      <c r="W491" s="6"/>
    </row>
    <row r="492" spans="1:24" s="35" customFormat="1">
      <c r="A492">
        <v>491</v>
      </c>
      <c r="B492" s="39" t="s">
        <v>580</v>
      </c>
      <c r="C492" s="40" t="str">
        <f t="shared" si="7"/>
        <v>model.append iba_f_h_rv = ibl_h_rv 'Model equation: Financial Assets: Interest bearing assets: FC: Revaluations</v>
      </c>
      <c r="D492" s="41" t="s">
        <v>25</v>
      </c>
      <c r="E492" s="41"/>
      <c r="F492" s="39" t="s">
        <v>491</v>
      </c>
      <c r="G492" s="39" t="s">
        <v>503</v>
      </c>
      <c r="H492" s="39"/>
      <c r="I492" s="39"/>
      <c r="J492" s="39" t="s">
        <v>25</v>
      </c>
      <c r="K492" s="39" t="s">
        <v>24</v>
      </c>
      <c r="L492" s="39"/>
      <c r="M492" s="39"/>
      <c r="N492" s="39" t="s">
        <v>248</v>
      </c>
      <c r="O492" s="42"/>
      <c r="P492" s="39" t="s">
        <v>17</v>
      </c>
      <c r="Q492" s="90" t="s">
        <v>48</v>
      </c>
      <c r="R492" s="39" t="s">
        <v>484</v>
      </c>
      <c r="S492" s="39" t="s">
        <v>461</v>
      </c>
      <c r="T492" s="43"/>
      <c r="U492" s="43"/>
      <c r="V492" s="41" t="s">
        <v>25</v>
      </c>
      <c r="W492" s="41"/>
      <c r="X492" s="39"/>
    </row>
    <row r="493" spans="1:24" s="35" customFormat="1">
      <c r="A493">
        <v>492</v>
      </c>
      <c r="B493" s="80" t="s">
        <v>580</v>
      </c>
      <c r="C493" s="81" t="str">
        <f t="shared" si="7"/>
        <v>model.append iba_f_h_tr = ibl_h_tr 'Model equation: Financial Assets: Interest bearing assets: FC: Transactions</v>
      </c>
      <c r="D493" s="82" t="s">
        <v>25</v>
      </c>
      <c r="E493" s="82"/>
      <c r="F493" s="83" t="s">
        <v>492</v>
      </c>
      <c r="G493" s="83" t="s">
        <v>503</v>
      </c>
      <c r="H493" s="83"/>
      <c r="I493" s="83"/>
      <c r="J493" s="83" t="s">
        <v>25</v>
      </c>
      <c r="K493" s="83" t="s">
        <v>24</v>
      </c>
      <c r="L493" s="83"/>
      <c r="M493" s="83"/>
      <c r="N493" s="83" t="s">
        <v>252</v>
      </c>
      <c r="O493" s="84"/>
      <c r="P493" s="83" t="s">
        <v>17</v>
      </c>
      <c r="Q493" s="85" t="s">
        <v>52</v>
      </c>
      <c r="R493" s="83" t="s">
        <v>484</v>
      </c>
      <c r="S493" s="83" t="s">
        <v>461</v>
      </c>
      <c r="T493" s="80"/>
      <c r="U493" s="80"/>
      <c r="V493" s="82" t="s">
        <v>25</v>
      </c>
      <c r="W493" s="82"/>
      <c r="X493" s="83"/>
    </row>
    <row r="494" spans="1:24" s="35" customFormat="1">
      <c r="A494">
        <v>493</v>
      </c>
      <c r="B494" s="39" t="s">
        <v>580</v>
      </c>
      <c r="C494" s="40" t="str">
        <f t="shared" si="7"/>
        <v>model.append ibl_f_h = ibl_f_h(-1) + ibl_f_h_tr + ibl_f_h_rv 'Model equation: Financial Liabilities: Interest bearing liabilities: FC</v>
      </c>
      <c r="D494" s="41" t="s">
        <v>25</v>
      </c>
      <c r="E494" s="41"/>
      <c r="F494" s="39"/>
      <c r="G494" s="39" t="s">
        <v>503</v>
      </c>
      <c r="H494" s="39"/>
      <c r="I494" s="39"/>
      <c r="J494" s="39" t="s">
        <v>25</v>
      </c>
      <c r="K494" s="39" t="s">
        <v>24</v>
      </c>
      <c r="L494" s="39"/>
      <c r="M494" s="39"/>
      <c r="N494" s="39" t="s">
        <v>253</v>
      </c>
      <c r="O494" s="42"/>
      <c r="P494" s="39" t="s">
        <v>17</v>
      </c>
      <c r="Q494" s="39" t="s">
        <v>135</v>
      </c>
      <c r="R494" s="39" t="s">
        <v>486</v>
      </c>
      <c r="S494" s="39" t="s">
        <v>461</v>
      </c>
      <c r="T494" s="39"/>
      <c r="U494" s="43"/>
      <c r="V494" s="41" t="s">
        <v>25</v>
      </c>
      <c r="W494" s="41"/>
      <c r="X494" s="39"/>
    </row>
    <row r="495" spans="1:24" s="35" customFormat="1">
      <c r="A495">
        <v>494</v>
      </c>
      <c r="B495" s="39" t="s">
        <v>580</v>
      </c>
      <c r="C495" s="40" t="str">
        <f t="shared" si="7"/>
        <v>model.append iba_f_h = iba_f_h(-1) + iba_f_h_tr + iba_f_h_rv 'Model equation: Financial Assets: Interest bearing assets: FC</v>
      </c>
      <c r="D495" s="41" t="s">
        <v>25</v>
      </c>
      <c r="E495" s="41"/>
      <c r="F495" s="39"/>
      <c r="G495" s="39" t="s">
        <v>503</v>
      </c>
      <c r="H495" s="39"/>
      <c r="I495" s="39"/>
      <c r="J495" s="39" t="s">
        <v>25</v>
      </c>
      <c r="K495" s="39" t="s">
        <v>24</v>
      </c>
      <c r="L495" s="39"/>
      <c r="M495" s="39"/>
      <c r="N495" s="39" t="s">
        <v>251</v>
      </c>
      <c r="O495" s="42"/>
      <c r="P495" s="39" t="s">
        <v>17</v>
      </c>
      <c r="Q495" s="39" t="s">
        <v>134</v>
      </c>
      <c r="R495" s="39" t="s">
        <v>484</v>
      </c>
      <c r="S495" s="39" t="s">
        <v>461</v>
      </c>
      <c r="T495" s="39"/>
      <c r="U495" s="43"/>
      <c r="V495" s="41" t="s">
        <v>25</v>
      </c>
      <c r="W495" s="41"/>
      <c r="X495" s="39"/>
    </row>
    <row r="496" spans="1:24" s="35" customFormat="1">
      <c r="A496">
        <v>495</v>
      </c>
      <c r="B496" s="43" t="s">
        <v>580</v>
      </c>
      <c r="C496" s="40" t="str">
        <f t="shared" si="7"/>
        <v>model.append pip_iba_fi_h_f = pip_ibl_fi_h 'Model equation: Interest Received: Morgage lending: Fixed rate: FC</v>
      </c>
      <c r="D496" s="41"/>
      <c r="E496" s="41"/>
      <c r="F496" s="39"/>
      <c r="G496" s="39" t="s">
        <v>503</v>
      </c>
      <c r="H496" s="39"/>
      <c r="I496" s="39"/>
      <c r="J496" s="39" t="s">
        <v>25</v>
      </c>
      <c r="K496" s="39" t="s">
        <v>24</v>
      </c>
      <c r="L496" s="39"/>
      <c r="M496" s="39"/>
      <c r="N496" s="107" t="s">
        <v>1207</v>
      </c>
      <c r="O496" s="44"/>
      <c r="P496" s="39" t="s">
        <v>17</v>
      </c>
      <c r="Q496" s="107" t="s">
        <v>1095</v>
      </c>
      <c r="R496" s="39" t="s">
        <v>1209</v>
      </c>
      <c r="S496" s="39" t="s">
        <v>461</v>
      </c>
      <c r="T496" s="43"/>
      <c r="U496" s="43"/>
      <c r="V496" s="41"/>
      <c r="W496" s="41"/>
      <c r="X496" s="39"/>
    </row>
    <row r="497" spans="1:24" s="35" customFormat="1">
      <c r="A497">
        <v>496</v>
      </c>
      <c r="B497" s="43" t="s">
        <v>580</v>
      </c>
      <c r="C497" s="40" t="str">
        <f t="shared" si="7"/>
        <v>model.append pip_iba_fl_h_f = pip_ibl_fl_h 'Model equation: Interest Received: Morgage lending: Flexible rate: FC</v>
      </c>
      <c r="D497" s="41"/>
      <c r="E497" s="41"/>
      <c r="F497" s="39"/>
      <c r="G497" s="39" t="s">
        <v>503</v>
      </c>
      <c r="H497" s="39"/>
      <c r="I497" s="39"/>
      <c r="J497" s="39" t="s">
        <v>25</v>
      </c>
      <c r="K497" s="39" t="s">
        <v>24</v>
      </c>
      <c r="L497" s="39"/>
      <c r="M497" s="39"/>
      <c r="N497" s="108" t="s">
        <v>1208</v>
      </c>
      <c r="O497" s="44"/>
      <c r="P497" s="39" t="s">
        <v>17</v>
      </c>
      <c r="Q497" s="108" t="s">
        <v>1096</v>
      </c>
      <c r="R497" s="39" t="s">
        <v>1210</v>
      </c>
      <c r="S497" s="39" t="s">
        <v>461</v>
      </c>
      <c r="T497" s="43"/>
      <c r="U497" s="43"/>
      <c r="V497" s="41"/>
      <c r="W497" s="41"/>
      <c r="X497" s="39"/>
    </row>
    <row r="498" spans="1:24">
      <c r="A498">
        <v>497</v>
      </c>
      <c r="C498" s="1" t="str">
        <f t="shared" si="7"/>
        <v>model.append ibl_f_h_rv = iba_h_rv 'Model equation: Financial Liabilities: Interest bearing liabilities: FC: Revaluations</v>
      </c>
      <c r="D498" s="6" t="s">
        <v>25</v>
      </c>
      <c r="E498" s="6"/>
      <c r="F498" s="5" t="s">
        <v>491</v>
      </c>
      <c r="G498" s="5" t="s">
        <v>503</v>
      </c>
      <c r="J498" s="5" t="s">
        <v>25</v>
      </c>
      <c r="K498" s="5" t="s">
        <v>24</v>
      </c>
      <c r="N498" s="5" t="s">
        <v>249</v>
      </c>
      <c r="O498" s="5"/>
      <c r="P498" s="5" t="s">
        <v>17</v>
      </c>
      <c r="Q498" s="5" t="s">
        <v>49</v>
      </c>
      <c r="R498" s="5" t="s">
        <v>486</v>
      </c>
      <c r="S498" s="5" t="s">
        <v>461</v>
      </c>
      <c r="V498" s="6" t="s">
        <v>25</v>
      </c>
      <c r="W498" s="6"/>
    </row>
    <row r="499" spans="1:24">
      <c r="A499">
        <v>498</v>
      </c>
      <c r="C499" s="1" t="str">
        <f t="shared" si="7"/>
        <v>model.append ibl_f_h_tr = iba_h_tr  'Model equation: Financial Liabilities: Interest bearing liabilities: FC: Transactions</v>
      </c>
      <c r="D499" s="6" t="s">
        <v>25</v>
      </c>
      <c r="E499" s="6"/>
      <c r="F499" s="5" t="s">
        <v>492</v>
      </c>
      <c r="G499" s="5" t="s">
        <v>503</v>
      </c>
      <c r="J499" s="5" t="s">
        <v>25</v>
      </c>
      <c r="K499" s="5" t="s">
        <v>24</v>
      </c>
      <c r="N499" s="5" t="s">
        <v>254</v>
      </c>
      <c r="O499" s="5"/>
      <c r="P499" s="5" t="s">
        <v>17</v>
      </c>
      <c r="Q499" s="5" t="s">
        <v>125</v>
      </c>
      <c r="R499" s="5" t="s">
        <v>486</v>
      </c>
      <c r="S499" s="5" t="s">
        <v>461</v>
      </c>
      <c r="V499" s="6" t="s">
        <v>25</v>
      </c>
      <c r="W499" s="6"/>
    </row>
    <row r="500" spans="1:24">
      <c r="A500">
        <v>499</v>
      </c>
      <c r="C500" s="1" t="str">
        <f t="shared" si="7"/>
        <v>model.append nib_f_tr =  - (nib_nf_tr + nib_g_tr + nib_row_tr) 'Model equation: Net financial stock: Interest bearing: FC: Transactions</v>
      </c>
      <c r="D500" s="6" t="s">
        <v>25</v>
      </c>
      <c r="E500" s="6"/>
      <c r="F500" s="5" t="s">
        <v>492</v>
      </c>
      <c r="G500" s="5" t="s">
        <v>503</v>
      </c>
      <c r="J500" s="5" t="s">
        <v>25</v>
      </c>
      <c r="K500" s="5" t="s">
        <v>24</v>
      </c>
      <c r="N500" s="5" t="s">
        <v>256</v>
      </c>
      <c r="O500" s="5"/>
      <c r="P500" s="5" t="s">
        <v>17</v>
      </c>
      <c r="Q500" s="5" t="s">
        <v>588</v>
      </c>
      <c r="R500" s="5" t="s">
        <v>539</v>
      </c>
      <c r="S500" s="5" t="s">
        <v>461</v>
      </c>
      <c r="V500" s="6" t="s">
        <v>25</v>
      </c>
      <c r="W500" s="6"/>
    </row>
    <row r="501" spans="1:24">
      <c r="A501">
        <v>500</v>
      </c>
      <c r="C501" s="1" t="str">
        <f t="shared" si="7"/>
        <v>model.append nib_f = nib_f(-1) + nib_f_tr + nib_f_rv 'Model equation: Net financial stock: Interest bearing: FC</v>
      </c>
      <c r="D501" s="6" t="s">
        <v>25</v>
      </c>
      <c r="E501" s="6"/>
      <c r="G501" s="5" t="s">
        <v>503</v>
      </c>
      <c r="J501" s="5" t="s">
        <v>25</v>
      </c>
      <c r="K501" s="5" t="s">
        <v>24</v>
      </c>
      <c r="N501" s="5" t="s">
        <v>255</v>
      </c>
      <c r="O501" s="5"/>
      <c r="P501" s="5" t="s">
        <v>17</v>
      </c>
      <c r="Q501" s="5" t="s">
        <v>136</v>
      </c>
      <c r="R501" s="5" t="s">
        <v>539</v>
      </c>
      <c r="S501" s="5" t="s">
        <v>461</v>
      </c>
      <c r="V501" s="6" t="s">
        <v>25</v>
      </c>
      <c r="W501" s="6"/>
    </row>
    <row r="502" spans="1:24">
      <c r="A502">
        <v>501</v>
      </c>
      <c r="C502" s="1" t="str">
        <f t="shared" si="7"/>
        <v>model.append nib_f_rv =  - (nib_g_rv + nib_row_rv + nib_nf_rv) 'Model equation: Net financial stock: Interest bearing: FC: Revaluations</v>
      </c>
      <c r="D502" s="6" t="s">
        <v>25</v>
      </c>
      <c r="E502" s="6"/>
      <c r="F502" s="5" t="s">
        <v>491</v>
      </c>
      <c r="G502" s="5" t="s">
        <v>503</v>
      </c>
      <c r="J502" s="5" t="s">
        <v>25</v>
      </c>
      <c r="K502" s="5" t="s">
        <v>24</v>
      </c>
      <c r="N502" s="5" t="s">
        <v>257</v>
      </c>
      <c r="O502" s="5"/>
      <c r="P502" s="5" t="s">
        <v>17</v>
      </c>
      <c r="Q502" s="5" t="s">
        <v>587</v>
      </c>
      <c r="R502" s="5" t="s">
        <v>539</v>
      </c>
      <c r="S502" s="5" t="s">
        <v>461</v>
      </c>
      <c r="V502" s="6" t="s">
        <v>25</v>
      </c>
      <c r="W502" s="6"/>
    </row>
    <row r="503" spans="1:24">
      <c r="A503">
        <v>502</v>
      </c>
      <c r="C503" s="1" t="str">
        <f t="shared" si="7"/>
        <v>model.append neq_f_tr = nl_f - iba_f_h_tr + ibl_f_h_tr - nib_f_tr + penl_f_tr 'Model equation: Net financial stock: Equity: FC: Transactions</v>
      </c>
      <c r="D503" s="6" t="s">
        <v>25</v>
      </c>
      <c r="E503" s="6"/>
      <c r="F503" s="5" t="s">
        <v>492</v>
      </c>
      <c r="G503" s="5" t="s">
        <v>503</v>
      </c>
      <c r="J503" s="5" t="s">
        <v>25</v>
      </c>
      <c r="K503" s="5" t="s">
        <v>24</v>
      </c>
      <c r="N503" s="5" t="s">
        <v>271</v>
      </c>
      <c r="O503" s="5"/>
      <c r="P503" s="5" t="s">
        <v>17</v>
      </c>
      <c r="Q503" s="5" t="s">
        <v>2004</v>
      </c>
      <c r="R503" s="5" t="s">
        <v>538</v>
      </c>
      <c r="S503" s="5" t="s">
        <v>461</v>
      </c>
      <c r="V503" s="6" t="s">
        <v>25</v>
      </c>
      <c r="W503" s="6"/>
    </row>
    <row r="504" spans="1:24">
      <c r="A504">
        <v>503</v>
      </c>
      <c r="C504" s="1" t="str">
        <f t="shared" si="7"/>
        <v>model.append neq_f = neq_f(-1) + neq_f_tr + neq_f_rv 'Model equation: Net financial stock: Equity: FC</v>
      </c>
      <c r="D504" s="6" t="s">
        <v>25</v>
      </c>
      <c r="E504" s="6"/>
      <c r="G504" s="5" t="s">
        <v>503</v>
      </c>
      <c r="J504" s="5" t="s">
        <v>25</v>
      </c>
      <c r="K504" s="5" t="s">
        <v>24</v>
      </c>
      <c r="N504" s="5" t="s">
        <v>270</v>
      </c>
      <c r="O504" s="5"/>
      <c r="P504" s="5" t="s">
        <v>17</v>
      </c>
      <c r="Q504" s="5" t="s">
        <v>137</v>
      </c>
      <c r="R504" s="5" t="s">
        <v>538</v>
      </c>
      <c r="S504" s="5" t="s">
        <v>461</v>
      </c>
      <c r="V504" s="6" t="s">
        <v>25</v>
      </c>
      <c r="W504" s="6"/>
    </row>
    <row r="505" spans="1:24">
      <c r="A505">
        <v>504</v>
      </c>
      <c r="C505" s="1" t="str">
        <f t="shared" si="7"/>
        <v>model.append penl_f = penl_f(-1) + penl_f_tr + penl_f_rv 'Model equation: Financial Liabilities: Pension liabilities: FC</v>
      </c>
      <c r="D505" s="6" t="s">
        <v>25</v>
      </c>
      <c r="E505" s="6"/>
      <c r="G505" s="5" t="s">
        <v>503</v>
      </c>
      <c r="J505" s="5" t="s">
        <v>25</v>
      </c>
      <c r="K505" s="5" t="s">
        <v>24</v>
      </c>
      <c r="N505" s="5" t="s">
        <v>236</v>
      </c>
      <c r="O505" s="5"/>
      <c r="P505" s="5" t="s">
        <v>17</v>
      </c>
      <c r="Q505" s="5" t="s">
        <v>138</v>
      </c>
      <c r="R505" s="16" t="s">
        <v>490</v>
      </c>
      <c r="S505" s="5" t="s">
        <v>461</v>
      </c>
      <c r="V505" s="6" t="s">
        <v>25</v>
      </c>
      <c r="W505" s="6"/>
    </row>
    <row r="506" spans="1:24">
      <c r="A506">
        <v>505</v>
      </c>
      <c r="C506" s="1" t="str">
        <f t="shared" si="7"/>
        <v>model.append penl_f_rv = pena_h_rv + npen_row_rv 'Model equation: Financial Liabilities: Pension liabilities: FC: Revaluations</v>
      </c>
      <c r="D506" s="6" t="s">
        <v>25</v>
      </c>
      <c r="E506" s="6"/>
      <c r="F506" s="5" t="s">
        <v>491</v>
      </c>
      <c r="G506" s="5" t="s">
        <v>503</v>
      </c>
      <c r="J506" s="5" t="s">
        <v>25</v>
      </c>
      <c r="K506" s="5" t="s">
        <v>24</v>
      </c>
      <c r="N506" s="5" t="s">
        <v>386</v>
      </c>
      <c r="O506" s="5"/>
      <c r="P506" s="5" t="s">
        <v>17</v>
      </c>
      <c r="Q506" s="5" t="s">
        <v>139</v>
      </c>
      <c r="R506" s="16" t="s">
        <v>490</v>
      </c>
      <c r="S506" s="5" t="s">
        <v>461</v>
      </c>
      <c r="V506" s="6" t="s">
        <v>25</v>
      </c>
      <c r="W506" s="6"/>
    </row>
    <row r="507" spans="1:24">
      <c r="A507">
        <v>506</v>
      </c>
      <c r="C507" s="1" t="str">
        <f t="shared" si="7"/>
        <v>model.append penl_f_tr = pena_h_tr + npen_row_tr 'Model equation: Financial Liabilities: Pension liabilities: FC: Transactions</v>
      </c>
      <c r="D507" s="6" t="s">
        <v>25</v>
      </c>
      <c r="E507" s="6"/>
      <c r="F507" s="5" t="s">
        <v>492</v>
      </c>
      <c r="G507" s="5" t="s">
        <v>503</v>
      </c>
      <c r="J507" s="5" t="s">
        <v>25</v>
      </c>
      <c r="K507" s="5" t="s">
        <v>24</v>
      </c>
      <c r="N507" s="5" t="s">
        <v>278</v>
      </c>
      <c r="O507" s="5"/>
      <c r="P507" s="5" t="s">
        <v>17</v>
      </c>
      <c r="Q507" s="5" t="s">
        <v>140</v>
      </c>
      <c r="R507" s="16" t="s">
        <v>490</v>
      </c>
      <c r="S507" s="5" t="s">
        <v>461</v>
      </c>
      <c r="V507" s="6" t="s">
        <v>25</v>
      </c>
      <c r="W507" s="6"/>
    </row>
    <row r="508" spans="1:24">
      <c r="A508">
        <v>507</v>
      </c>
      <c r="C508" s="1" t="str">
        <f t="shared" si="7"/>
        <v/>
      </c>
      <c r="D508" s="6" t="s">
        <v>25</v>
      </c>
      <c r="E508" s="6"/>
      <c r="J508" s="5" t="s">
        <v>25</v>
      </c>
      <c r="N508" s="5" t="s">
        <v>25</v>
      </c>
      <c r="O508" s="5"/>
      <c r="R508" s="5" t="s">
        <v>25</v>
      </c>
      <c r="V508" s="6" t="s">
        <v>25</v>
      </c>
      <c r="W508" s="6"/>
    </row>
    <row r="509" spans="1:24">
      <c r="A509">
        <v>508</v>
      </c>
      <c r="C509" s="3" t="str">
        <f t="shared" si="7"/>
        <v>'##############################</v>
      </c>
      <c r="D509" s="10" t="s">
        <v>4</v>
      </c>
      <c r="E509" s="10" t="s">
        <v>170</v>
      </c>
      <c r="F509" s="8"/>
      <c r="G509" s="8"/>
      <c r="H509" s="8"/>
      <c r="I509" s="8"/>
      <c r="J509" s="8" t="s">
        <v>176</v>
      </c>
      <c r="K509" s="8"/>
      <c r="L509" s="8"/>
      <c r="M509" s="8"/>
      <c r="N509" s="8" t="s">
        <v>25</v>
      </c>
      <c r="O509" s="8"/>
      <c r="P509" s="8"/>
      <c r="Q509" s="8"/>
      <c r="R509" s="8" t="s">
        <v>25</v>
      </c>
      <c r="S509" s="8"/>
      <c r="T509" s="109"/>
      <c r="U509" s="109"/>
      <c r="V509" s="10" t="s">
        <v>4</v>
      </c>
      <c r="W509" s="10" t="s">
        <v>170</v>
      </c>
      <c r="X509" s="8"/>
    </row>
    <row r="510" spans="1:24">
      <c r="A510">
        <v>509</v>
      </c>
      <c r="C510" s="3" t="str">
        <f t="shared" si="7"/>
        <v>'FC: Net wealth and net financial wealth</v>
      </c>
      <c r="D510" s="10" t="s">
        <v>4</v>
      </c>
      <c r="E510" s="10" t="s">
        <v>170</v>
      </c>
      <c r="F510" s="8"/>
      <c r="G510" s="8"/>
      <c r="H510" s="8"/>
      <c r="I510" s="8"/>
      <c r="J510" s="8" t="s">
        <v>193</v>
      </c>
      <c r="K510" s="8"/>
      <c r="L510" s="8"/>
      <c r="M510" s="8"/>
      <c r="N510" s="8" t="s">
        <v>25</v>
      </c>
      <c r="O510" s="8"/>
      <c r="P510" s="8"/>
      <c r="Q510" s="8"/>
      <c r="R510" s="8" t="s">
        <v>25</v>
      </c>
      <c r="S510" s="8"/>
      <c r="T510" s="109"/>
      <c r="U510" s="109"/>
      <c r="V510" s="10" t="s">
        <v>4</v>
      </c>
      <c r="W510" s="10" t="s">
        <v>170</v>
      </c>
      <c r="X510" s="8"/>
    </row>
    <row r="511" spans="1:24">
      <c r="A511">
        <v>510</v>
      </c>
      <c r="C511" s="1" t="str">
        <f t="shared" si="7"/>
        <v/>
      </c>
      <c r="D511" s="6" t="s">
        <v>25</v>
      </c>
      <c r="E511" s="6"/>
      <c r="J511" s="5" t="s">
        <v>25</v>
      </c>
      <c r="N511" s="5" t="s">
        <v>25</v>
      </c>
      <c r="O511" s="5"/>
      <c r="R511" s="5" t="s">
        <v>25</v>
      </c>
      <c r="V511" s="6" t="s">
        <v>25</v>
      </c>
      <c r="W511" s="6"/>
    </row>
    <row r="512" spans="1:24" s="36" customFormat="1">
      <c r="A512">
        <v>511</v>
      </c>
      <c r="B512" s="20"/>
      <c r="C512" s="11" t="str">
        <f t="shared" si="7"/>
        <v>'model.append fnw_f = (iba_f + eqa_f) - (ibl_f + eql_f + penl_f)  'Model equation: Financial net wealth: FC</v>
      </c>
      <c r="D512" s="12" t="s">
        <v>4</v>
      </c>
      <c r="E512" s="12" t="s">
        <v>171</v>
      </c>
      <c r="F512" s="14"/>
      <c r="G512" s="14" t="s">
        <v>503</v>
      </c>
      <c r="H512" s="14"/>
      <c r="I512" s="14"/>
      <c r="J512" s="14"/>
      <c r="K512" s="14" t="s">
        <v>24</v>
      </c>
      <c r="L512" s="14"/>
      <c r="M512" s="14"/>
      <c r="N512" s="14" t="s">
        <v>1424</v>
      </c>
      <c r="O512" s="14"/>
      <c r="P512" s="14" t="s">
        <v>17</v>
      </c>
      <c r="Q512" s="14" t="s">
        <v>591</v>
      </c>
      <c r="R512" s="14" t="s">
        <v>489</v>
      </c>
      <c r="S512" s="14" t="s">
        <v>461</v>
      </c>
      <c r="T512" s="20"/>
      <c r="U512" s="20"/>
      <c r="V512" s="12" t="s">
        <v>4</v>
      </c>
      <c r="W512" s="12" t="s">
        <v>171</v>
      </c>
      <c r="X512" s="14"/>
    </row>
    <row r="513" spans="1:24">
      <c r="A513">
        <v>512</v>
      </c>
      <c r="C513" s="1" t="str">
        <f t="shared" si="7"/>
        <v>model.append fnw_f = (nib_f + neq_f + iba_f_h) - (ibl_f_h + penl_f) 'Model equation: Financial net wealth: FC</v>
      </c>
      <c r="D513" s="6" t="s">
        <v>25</v>
      </c>
      <c r="E513" s="6"/>
      <c r="G513" s="5" t="s">
        <v>503</v>
      </c>
      <c r="K513" s="5" t="s">
        <v>24</v>
      </c>
      <c r="N513" s="5" t="s">
        <v>1424</v>
      </c>
      <c r="O513" s="5"/>
      <c r="P513" s="5" t="s">
        <v>17</v>
      </c>
      <c r="Q513" s="5" t="s">
        <v>594</v>
      </c>
      <c r="R513" s="5" t="s">
        <v>489</v>
      </c>
      <c r="S513" s="5" t="s">
        <v>461</v>
      </c>
      <c r="V513" s="6" t="s">
        <v>25</v>
      </c>
      <c r="W513" s="6"/>
    </row>
    <row r="514" spans="1:24">
      <c r="A514">
        <v>513</v>
      </c>
      <c r="C514" s="1" t="str">
        <f t="shared" si="7"/>
        <v>model.append nw_f = fnw_f + k_f  'Model equation: Net Wealth: FC: Total</v>
      </c>
      <c r="D514" s="6" t="s">
        <v>25</v>
      </c>
      <c r="E514" s="6"/>
      <c r="F514" s="5" t="s">
        <v>472</v>
      </c>
      <c r="G514" s="5" t="s">
        <v>503</v>
      </c>
      <c r="K514" s="5" t="s">
        <v>24</v>
      </c>
      <c r="N514" s="5" t="s">
        <v>387</v>
      </c>
      <c r="O514" s="5"/>
      <c r="P514" s="5" t="s">
        <v>17</v>
      </c>
      <c r="Q514" s="5" t="s">
        <v>2040</v>
      </c>
      <c r="R514" s="5" t="s">
        <v>544</v>
      </c>
      <c r="S514" s="5" t="s">
        <v>461</v>
      </c>
      <c r="V514" s="6" t="s">
        <v>25</v>
      </c>
      <c r="W514" s="6"/>
    </row>
    <row r="515" spans="1:24">
      <c r="A515">
        <v>514</v>
      </c>
      <c r="C515" s="1" t="str">
        <f t="shared" ref="C515:C578" si="8">CONCATENATE(D515,J515,I515,K515,L515,M515,N515,O515, IF(P515="","",  " "),P515, IF(P515="","",  " "),Q515, IF(R515="","",  " '"), IF(G515="","",  G515), IF(H515="","",  ": "),H515, IF(R515="","",  ": "),R515, IF(S515="","",  ": "),S515, IF(F515="","",  ": "),F515)</f>
        <v/>
      </c>
      <c r="D515" s="6" t="s">
        <v>25</v>
      </c>
      <c r="E515" s="6"/>
      <c r="J515" s="5" t="s">
        <v>25</v>
      </c>
      <c r="N515" s="5" t="s">
        <v>25</v>
      </c>
      <c r="O515" s="5"/>
      <c r="R515" s="5" t="s">
        <v>25</v>
      </c>
      <c r="V515" s="6" t="s">
        <v>25</v>
      </c>
      <c r="W515" s="6"/>
    </row>
    <row r="516" spans="1:24">
      <c r="A516">
        <v>515</v>
      </c>
      <c r="C516" s="1" t="str">
        <f t="shared" si="8"/>
        <v/>
      </c>
      <c r="D516" s="6" t="s">
        <v>25</v>
      </c>
      <c r="E516" s="6"/>
      <c r="J516" s="5" t="s">
        <v>25</v>
      </c>
      <c r="N516" s="5" t="s">
        <v>25</v>
      </c>
      <c r="O516" s="5"/>
      <c r="R516" s="5" t="s">
        <v>25</v>
      </c>
      <c r="V516" s="6" t="s">
        <v>25</v>
      </c>
      <c r="W516" s="6"/>
    </row>
    <row r="517" spans="1:24">
      <c r="A517">
        <v>516</v>
      </c>
      <c r="C517" s="3" t="str">
        <f t="shared" si="8"/>
        <v>'##############################</v>
      </c>
      <c r="D517" s="10" t="s">
        <v>4</v>
      </c>
      <c r="E517" s="10" t="s">
        <v>170</v>
      </c>
      <c r="F517" s="8"/>
      <c r="G517" s="8"/>
      <c r="H517" s="8"/>
      <c r="I517" s="8"/>
      <c r="J517" s="8" t="s">
        <v>176</v>
      </c>
      <c r="K517" s="8"/>
      <c r="L517" s="8"/>
      <c r="M517" s="8"/>
      <c r="N517" s="8" t="s">
        <v>25</v>
      </c>
      <c r="O517" s="8"/>
      <c r="P517" s="8"/>
      <c r="Q517" s="8"/>
      <c r="R517" s="8" t="s">
        <v>25</v>
      </c>
      <c r="S517" s="8"/>
      <c r="T517" s="109"/>
      <c r="U517" s="109"/>
      <c r="V517" s="10" t="s">
        <v>4</v>
      </c>
      <c r="W517" s="10" t="s">
        <v>170</v>
      </c>
      <c r="X517" s="8"/>
    </row>
    <row r="518" spans="1:24">
      <c r="A518">
        <v>517</v>
      </c>
      <c r="C518" s="3" t="str">
        <f t="shared" si="8"/>
        <v>'Government</v>
      </c>
      <c r="D518" s="10" t="s">
        <v>4</v>
      </c>
      <c r="E518" s="10" t="s">
        <v>170</v>
      </c>
      <c r="F518" s="8"/>
      <c r="G518" s="8"/>
      <c r="H518" s="8"/>
      <c r="I518" s="8"/>
      <c r="J518" s="8" t="s">
        <v>194</v>
      </c>
      <c r="K518" s="8"/>
      <c r="L518" s="8"/>
      <c r="M518" s="8"/>
      <c r="N518" s="8" t="s">
        <v>25</v>
      </c>
      <c r="O518" s="8"/>
      <c r="P518" s="8"/>
      <c r="Q518" s="8"/>
      <c r="R518" s="8" t="s">
        <v>25</v>
      </c>
      <c r="S518" s="8"/>
      <c r="T518" s="109"/>
      <c r="U518" s="109"/>
      <c r="V518" s="10" t="s">
        <v>4</v>
      </c>
      <c r="W518" s="10" t="s">
        <v>170</v>
      </c>
      <c r="X518" s="8"/>
    </row>
    <row r="519" spans="1:24">
      <c r="A519">
        <v>518</v>
      </c>
      <c r="C519" s="3" t="str">
        <f t="shared" si="8"/>
        <v>'##############################</v>
      </c>
      <c r="D519" s="10" t="s">
        <v>4</v>
      </c>
      <c r="E519" s="10" t="s">
        <v>170</v>
      </c>
      <c r="F519" s="8"/>
      <c r="G519" s="8"/>
      <c r="H519" s="8"/>
      <c r="I519" s="8"/>
      <c r="J519" s="8" t="s">
        <v>176</v>
      </c>
      <c r="K519" s="8"/>
      <c r="L519" s="8"/>
      <c r="M519" s="8"/>
      <c r="N519" s="8" t="s">
        <v>25</v>
      </c>
      <c r="O519" s="8"/>
      <c r="P519" s="8"/>
      <c r="Q519" s="8"/>
      <c r="R519" s="8" t="s">
        <v>25</v>
      </c>
      <c r="S519" s="8"/>
      <c r="T519" s="109"/>
      <c r="U519" s="109"/>
      <c r="V519" s="10" t="s">
        <v>4</v>
      </c>
      <c r="W519" s="10" t="s">
        <v>170</v>
      </c>
      <c r="X519" s="8"/>
    </row>
    <row r="520" spans="1:24">
      <c r="A520">
        <v>519</v>
      </c>
      <c r="C520" s="1" t="str">
        <f t="shared" si="8"/>
        <v/>
      </c>
      <c r="D520" s="6" t="s">
        <v>25</v>
      </c>
      <c r="E520" s="6"/>
      <c r="J520" s="5" t="s">
        <v>25</v>
      </c>
      <c r="N520" s="5" t="s">
        <v>25</v>
      </c>
      <c r="O520" s="5"/>
      <c r="R520" s="5" t="s">
        <v>25</v>
      </c>
      <c r="V520" s="6" t="s">
        <v>25</v>
      </c>
      <c r="W520" s="6"/>
    </row>
    <row r="521" spans="1:24">
      <c r="A521">
        <v>520</v>
      </c>
      <c r="C521" s="3" t="str">
        <f t="shared" si="8"/>
        <v>'##############################</v>
      </c>
      <c r="D521" s="10" t="s">
        <v>4</v>
      </c>
      <c r="E521" s="10" t="s">
        <v>170</v>
      </c>
      <c r="F521" s="8"/>
      <c r="G521" s="8"/>
      <c r="H521" s="8"/>
      <c r="I521" s="8"/>
      <c r="J521" s="8" t="s">
        <v>176</v>
      </c>
      <c r="K521" s="8"/>
      <c r="L521" s="8"/>
      <c r="M521" s="8"/>
      <c r="N521" s="8" t="s">
        <v>25</v>
      </c>
      <c r="O521" s="8"/>
      <c r="P521" s="8"/>
      <c r="Q521" s="8"/>
      <c r="R521" s="8" t="s">
        <v>25</v>
      </c>
      <c r="S521" s="8"/>
      <c r="T521" s="109"/>
      <c r="U521" s="109"/>
      <c r="V521" s="10" t="s">
        <v>4</v>
      </c>
      <c r="W521" s="10" t="s">
        <v>170</v>
      </c>
      <c r="X521" s="8"/>
    </row>
    <row r="522" spans="1:24">
      <c r="A522">
        <v>521</v>
      </c>
      <c r="C522" s="3" t="str">
        <f t="shared" si="8"/>
        <v>'GOVT: Real side</v>
      </c>
      <c r="D522" s="10" t="s">
        <v>4</v>
      </c>
      <c r="E522" s="10" t="s">
        <v>170</v>
      </c>
      <c r="F522" s="8"/>
      <c r="G522" s="8"/>
      <c r="H522" s="8"/>
      <c r="I522" s="8"/>
      <c r="J522" s="8" t="s">
        <v>195</v>
      </c>
      <c r="K522" s="8"/>
      <c r="L522" s="8"/>
      <c r="M522" s="8"/>
      <c r="N522" s="8" t="s">
        <v>25</v>
      </c>
      <c r="O522" s="8"/>
      <c r="P522" s="8"/>
      <c r="Q522" s="8"/>
      <c r="R522" s="8" t="s">
        <v>25</v>
      </c>
      <c r="S522" s="8"/>
      <c r="T522" s="109"/>
      <c r="U522" s="109"/>
      <c r="V522" s="10" t="s">
        <v>4</v>
      </c>
      <c r="W522" s="10" t="s">
        <v>170</v>
      </c>
      <c r="X522" s="8"/>
    </row>
    <row r="523" spans="1:24">
      <c r="A523">
        <v>522</v>
      </c>
      <c r="C523" s="1" t="str">
        <f t="shared" si="8"/>
        <v/>
      </c>
      <c r="D523" s="6" t="s">
        <v>25</v>
      </c>
      <c r="E523" s="6"/>
      <c r="J523" s="5" t="s">
        <v>25</v>
      </c>
      <c r="N523" s="5" t="s">
        <v>25</v>
      </c>
      <c r="O523" s="5"/>
      <c r="R523" s="5" t="s">
        <v>25</v>
      </c>
      <c r="V523" s="6" t="s">
        <v>25</v>
      </c>
      <c r="W523" s="6"/>
    </row>
    <row r="524" spans="1:24">
      <c r="A524">
        <v>523</v>
      </c>
      <c r="C524" s="1" t="str">
        <f t="shared" si="8"/>
        <v>model.append tax_g = Tax_nf + Tax_f + Tax_h + Tax_row 'Model equation: Tax: GOVT</v>
      </c>
      <c r="D524" s="6" t="s">
        <v>25</v>
      </c>
      <c r="E524" s="6"/>
      <c r="G524" s="5" t="s">
        <v>503</v>
      </c>
      <c r="J524" s="5" t="s">
        <v>25</v>
      </c>
      <c r="K524" s="5" t="s">
        <v>24</v>
      </c>
      <c r="N524" s="5" t="s">
        <v>1785</v>
      </c>
      <c r="O524" s="5"/>
      <c r="P524" s="5" t="s">
        <v>17</v>
      </c>
      <c r="Q524" s="5" t="s">
        <v>141</v>
      </c>
      <c r="R524" s="5" t="s">
        <v>563</v>
      </c>
      <c r="S524" s="5" t="s">
        <v>463</v>
      </c>
      <c r="V524" s="6" t="s">
        <v>25</v>
      </c>
      <c r="W524" s="6"/>
    </row>
    <row r="525" spans="1:24">
      <c r="A525">
        <v>524</v>
      </c>
      <c r="C525" s="1" t="str">
        <f t="shared" si="8"/>
        <v>model.append stra_g =  - (stra_nf + stra_f + stra_h + stra_row) 'Model equation: Transfers: GOVT</v>
      </c>
      <c r="D525" s="6" t="s">
        <v>25</v>
      </c>
      <c r="E525" s="6"/>
      <c r="G525" s="5" t="s">
        <v>503</v>
      </c>
      <c r="J525" s="5" t="s">
        <v>25</v>
      </c>
      <c r="K525" s="5" t="s">
        <v>24</v>
      </c>
      <c r="N525" s="5" t="s">
        <v>2127</v>
      </c>
      <c r="O525" s="5"/>
      <c r="P525" s="5" t="s">
        <v>17</v>
      </c>
      <c r="Q525" s="5" t="s">
        <v>2122</v>
      </c>
      <c r="R525" s="5" t="s">
        <v>570</v>
      </c>
      <c r="S525" s="5" t="s">
        <v>463</v>
      </c>
      <c r="V525" s="6" t="s">
        <v>25</v>
      </c>
      <c r="W525" s="6"/>
    </row>
    <row r="526" spans="1:24">
      <c r="A526">
        <v>525</v>
      </c>
      <c r="C526" s="1" t="str">
        <f t="shared" si="8"/>
        <v>model.append s_g = b2_g + r_n(-1) * nib_g(-1) + tax_g + stra_g - g + r_g_net_error1  'Model equation: Savings (+ r_g_error2): GOVT</v>
      </c>
      <c r="D526" s="6" t="s">
        <v>25</v>
      </c>
      <c r="E526" s="6"/>
      <c r="G526" s="5" t="s">
        <v>503</v>
      </c>
      <c r="J526" s="5" t="s">
        <v>25</v>
      </c>
      <c r="K526" s="5" t="s">
        <v>24</v>
      </c>
      <c r="N526" s="5" t="s">
        <v>2021</v>
      </c>
      <c r="O526" s="5"/>
      <c r="P526" s="5" t="s">
        <v>17</v>
      </c>
      <c r="Q526" s="5" t="s">
        <v>2123</v>
      </c>
      <c r="R526" s="5" t="s">
        <v>695</v>
      </c>
      <c r="S526" s="5" t="s">
        <v>463</v>
      </c>
      <c r="V526" s="6" t="s">
        <v>25</v>
      </c>
      <c r="W526" s="6"/>
    </row>
    <row r="527" spans="1:24" s="36" customFormat="1">
      <c r="A527">
        <v>526</v>
      </c>
      <c r="B527" s="20"/>
      <c r="C527" s="11" t="str">
        <f t="shared" si="8"/>
        <v>'model.append sbe_g = exp( beta(52) + beta(53) * log(un) + beta(54) * log(wage) + beta(55) * @trend ) 'Model equation: Social benefit transfers: GOVT</v>
      </c>
      <c r="D527" s="12" t="s">
        <v>4</v>
      </c>
      <c r="E527" s="12" t="s">
        <v>171</v>
      </c>
      <c r="F527" s="14"/>
      <c r="G527" s="14" t="s">
        <v>503</v>
      </c>
      <c r="H527" s="14"/>
      <c r="I527" s="14"/>
      <c r="J527" s="14"/>
      <c r="K527" s="14" t="s">
        <v>24</v>
      </c>
      <c r="L527" s="14"/>
      <c r="M527" s="14"/>
      <c r="N527" s="14" t="s">
        <v>1988</v>
      </c>
      <c r="O527" s="14"/>
      <c r="P527" s="14" t="s">
        <v>17</v>
      </c>
      <c r="Q527" s="14" t="s">
        <v>2175</v>
      </c>
      <c r="R527" s="14" t="s">
        <v>535</v>
      </c>
      <c r="S527" s="14" t="s">
        <v>463</v>
      </c>
      <c r="T527" s="20"/>
      <c r="U527" s="20"/>
      <c r="V527" s="12" t="s">
        <v>4</v>
      </c>
      <c r="W527" s="12" t="s">
        <v>171</v>
      </c>
      <c r="X527" s="14"/>
    </row>
    <row r="528" spans="1:24" s="36" customFormat="1">
      <c r="A528">
        <v>527</v>
      </c>
      <c r="B528" s="20"/>
      <c r="C528" s="11" t="str">
        <f t="shared" si="8"/>
        <v>'model.append dep_g = beta(66) * k_g 'Model equation: Depreciation of fixed capital: GOVT: GOVT</v>
      </c>
      <c r="D528" s="12" t="s">
        <v>4</v>
      </c>
      <c r="E528" s="12" t="s">
        <v>171</v>
      </c>
      <c r="F528" s="14"/>
      <c r="G528" s="14" t="s">
        <v>503</v>
      </c>
      <c r="H528" s="14"/>
      <c r="I528" s="14"/>
      <c r="J528" s="14"/>
      <c r="K528" s="14" t="s">
        <v>24</v>
      </c>
      <c r="L528" s="14"/>
      <c r="M528" s="14"/>
      <c r="N528" s="14" t="s">
        <v>1186</v>
      </c>
      <c r="O528" s="14"/>
      <c r="P528" s="14" t="s">
        <v>17</v>
      </c>
      <c r="Q528" s="14" t="s">
        <v>2212</v>
      </c>
      <c r="R528" s="14" t="s">
        <v>501</v>
      </c>
      <c r="S528" s="14" t="s">
        <v>463</v>
      </c>
      <c r="T528" s="20"/>
      <c r="U528" s="20"/>
      <c r="V528" s="12" t="s">
        <v>4</v>
      </c>
      <c r="W528" s="12" t="s">
        <v>171</v>
      </c>
      <c r="X528" s="14"/>
    </row>
    <row r="529" spans="1:24" s="36" customFormat="1">
      <c r="A529">
        <v>528</v>
      </c>
      <c r="B529" s="20"/>
      <c r="C529" s="11" t="str">
        <f t="shared" si="8"/>
        <v>'model.append b2_g = dep_g 'Model equation: Gross operating surplus: GOVT</v>
      </c>
      <c r="D529" s="12" t="s">
        <v>4</v>
      </c>
      <c r="E529" s="12" t="s">
        <v>171</v>
      </c>
      <c r="F529" s="14"/>
      <c r="G529" s="14" t="s">
        <v>503</v>
      </c>
      <c r="H529" s="14"/>
      <c r="I529" s="14"/>
      <c r="J529" s="14"/>
      <c r="K529" s="14" t="s">
        <v>24</v>
      </c>
      <c r="L529" s="14"/>
      <c r="M529" s="14"/>
      <c r="N529" s="14" t="s">
        <v>1971</v>
      </c>
      <c r="O529" s="14"/>
      <c r="P529" s="14" t="s">
        <v>17</v>
      </c>
      <c r="Q529" s="14" t="s">
        <v>1186</v>
      </c>
      <c r="R529" s="14" t="s">
        <v>515</v>
      </c>
      <c r="S529" s="14" t="s">
        <v>463</v>
      </c>
      <c r="T529" s="20"/>
      <c r="U529" s="20"/>
      <c r="V529" s="12" t="s">
        <v>4</v>
      </c>
      <c r="W529" s="12" t="s">
        <v>171</v>
      </c>
      <c r="X529" s="14"/>
    </row>
    <row r="530" spans="1:24">
      <c r="A530">
        <v>529</v>
      </c>
      <c r="C530" s="1" t="str">
        <f t="shared" si="8"/>
        <v>model.append k_g = k_g(-1) + inv_g - dep_g + kcg_g 'Model equation: Stock of Capital: GOVT</v>
      </c>
      <c r="D530" s="6" t="s">
        <v>25</v>
      </c>
      <c r="E530" s="6"/>
      <c r="G530" s="5" t="s">
        <v>503</v>
      </c>
      <c r="K530" s="5" t="s">
        <v>24</v>
      </c>
      <c r="N530" s="5" t="s">
        <v>2050</v>
      </c>
      <c r="O530" s="5"/>
      <c r="P530" s="5" t="s">
        <v>17</v>
      </c>
      <c r="Q530" s="5" t="s">
        <v>2051</v>
      </c>
      <c r="R530" s="5" t="s">
        <v>480</v>
      </c>
      <c r="S530" s="5" t="s">
        <v>463</v>
      </c>
      <c r="V530" s="6" t="s">
        <v>25</v>
      </c>
      <c r="W530" s="6"/>
    </row>
    <row r="531" spans="1:24">
      <c r="A531">
        <v>530</v>
      </c>
      <c r="C531" s="1" t="str">
        <f t="shared" si="8"/>
        <v>model.append nl_g = s_g - inv_g - np_g + ctr_g  'Model equation: Sector Balance: GOVT</v>
      </c>
      <c r="D531" s="6" t="s">
        <v>25</v>
      </c>
      <c r="E531" s="6"/>
      <c r="G531" s="5" t="s">
        <v>503</v>
      </c>
      <c r="K531" s="5" t="s">
        <v>24</v>
      </c>
      <c r="N531" s="5" t="s">
        <v>2010</v>
      </c>
      <c r="O531" s="5"/>
      <c r="P531" s="5" t="s">
        <v>17</v>
      </c>
      <c r="Q531" s="5" t="s">
        <v>2020</v>
      </c>
      <c r="R531" s="5" t="s">
        <v>540</v>
      </c>
      <c r="S531" s="5" t="s">
        <v>463</v>
      </c>
      <c r="V531" s="6" t="s">
        <v>25</v>
      </c>
      <c r="W531" s="6"/>
    </row>
    <row r="532" spans="1:24">
      <c r="A532">
        <v>531</v>
      </c>
      <c r="C532" s="1" t="str">
        <f t="shared" si="8"/>
        <v/>
      </c>
      <c r="D532" s="6" t="s">
        <v>25</v>
      </c>
      <c r="E532" s="6"/>
      <c r="N532" s="5" t="s">
        <v>25</v>
      </c>
      <c r="O532" s="5"/>
      <c r="R532" s="5" t="s">
        <v>25</v>
      </c>
      <c r="V532" s="6" t="s">
        <v>25</v>
      </c>
      <c r="W532" s="6"/>
    </row>
    <row r="533" spans="1:24">
      <c r="A533">
        <v>532</v>
      </c>
      <c r="C533" s="1" t="str">
        <f t="shared" si="8"/>
        <v/>
      </c>
      <c r="D533" s="6" t="s">
        <v>25</v>
      </c>
      <c r="E533" s="6"/>
      <c r="J533" s="5" t="s">
        <v>25</v>
      </c>
      <c r="N533" s="5" t="s">
        <v>25</v>
      </c>
      <c r="O533" s="5"/>
      <c r="R533" s="5" t="s">
        <v>25</v>
      </c>
      <c r="V533" s="6" t="s">
        <v>25</v>
      </c>
      <c r="W533" s="6"/>
    </row>
    <row r="534" spans="1:24">
      <c r="A534">
        <v>533</v>
      </c>
      <c r="C534" s="3" t="str">
        <f t="shared" si="8"/>
        <v>'##############################</v>
      </c>
      <c r="D534" s="10" t="s">
        <v>4</v>
      </c>
      <c r="E534" s="10" t="s">
        <v>170</v>
      </c>
      <c r="F534" s="8"/>
      <c r="G534" s="8"/>
      <c r="H534" s="8"/>
      <c r="I534" s="8"/>
      <c r="J534" s="8" t="s">
        <v>176</v>
      </c>
      <c r="K534" s="8"/>
      <c r="L534" s="8"/>
      <c r="M534" s="8"/>
      <c r="N534" s="8" t="s">
        <v>25</v>
      </c>
      <c r="O534" s="8"/>
      <c r="P534" s="8"/>
      <c r="Q534" s="8"/>
      <c r="R534" s="8" t="s">
        <v>25</v>
      </c>
      <c r="S534" s="8"/>
      <c r="T534" s="109"/>
      <c r="U534" s="109"/>
      <c r="V534" s="10" t="s">
        <v>4</v>
      </c>
      <c r="W534" s="10" t="s">
        <v>170</v>
      </c>
      <c r="X534" s="8"/>
    </row>
    <row r="535" spans="1:24">
      <c r="A535">
        <v>534</v>
      </c>
      <c r="C535" s="3" t="str">
        <f t="shared" si="8"/>
        <v>'GOVT: Financial side</v>
      </c>
      <c r="D535" s="10" t="s">
        <v>4</v>
      </c>
      <c r="E535" s="10" t="s">
        <v>170</v>
      </c>
      <c r="F535" s="8"/>
      <c r="G535" s="8"/>
      <c r="H535" s="8"/>
      <c r="I535" s="8"/>
      <c r="J535" s="8" t="s">
        <v>196</v>
      </c>
      <c r="K535" s="8"/>
      <c r="L535" s="8"/>
      <c r="M535" s="8"/>
      <c r="N535" s="8" t="s">
        <v>25</v>
      </c>
      <c r="O535" s="8"/>
      <c r="P535" s="8"/>
      <c r="Q535" s="8"/>
      <c r="R535" s="8" t="s">
        <v>25</v>
      </c>
      <c r="S535" s="8"/>
      <c r="T535" s="109"/>
      <c r="U535" s="109"/>
      <c r="V535" s="10" t="s">
        <v>4</v>
      </c>
      <c r="W535" s="10" t="s">
        <v>170</v>
      </c>
      <c r="X535" s="8"/>
    </row>
    <row r="536" spans="1:24">
      <c r="A536">
        <v>535</v>
      </c>
      <c r="C536" s="1" t="str">
        <f t="shared" si="8"/>
        <v/>
      </c>
      <c r="D536" s="6" t="s">
        <v>25</v>
      </c>
      <c r="E536" s="6"/>
      <c r="J536" s="5" t="s">
        <v>25</v>
      </c>
      <c r="N536" s="5" t="s">
        <v>25</v>
      </c>
      <c r="O536" s="5"/>
      <c r="R536" s="5" t="s">
        <v>25</v>
      </c>
      <c r="V536" s="6" t="s">
        <v>25</v>
      </c>
      <c r="W536" s="6"/>
    </row>
    <row r="537" spans="1:24" s="36" customFormat="1">
      <c r="A537">
        <v>536</v>
      </c>
      <c r="B537" s="20"/>
      <c r="C537" s="11" t="str">
        <f t="shared" si="8"/>
        <v>'model.append fnl_g = fa_g_tr - fl_g_tr  'Model equation: Financial Net Lending (Balance): GOVT</v>
      </c>
      <c r="D537" s="12" t="s">
        <v>4</v>
      </c>
      <c r="E537" s="12" t="s">
        <v>171</v>
      </c>
      <c r="F537" s="14"/>
      <c r="G537" s="14" t="s">
        <v>503</v>
      </c>
      <c r="H537" s="14"/>
      <c r="I537" s="14"/>
      <c r="J537" s="14"/>
      <c r="K537" s="14" t="s">
        <v>24</v>
      </c>
      <c r="L537" s="14"/>
      <c r="M537" s="14"/>
      <c r="N537" s="14" t="s">
        <v>2008</v>
      </c>
      <c r="O537" s="14"/>
      <c r="P537" s="14" t="s">
        <v>17</v>
      </c>
      <c r="Q537" s="14" t="s">
        <v>142</v>
      </c>
      <c r="R537" s="14" t="s">
        <v>526</v>
      </c>
      <c r="S537" s="14" t="s">
        <v>463</v>
      </c>
      <c r="T537" s="20"/>
      <c r="U537" s="20"/>
      <c r="V537" s="12" t="s">
        <v>4</v>
      </c>
      <c r="W537" s="12" t="s">
        <v>171</v>
      </c>
      <c r="X537" s="14"/>
    </row>
    <row r="538" spans="1:24">
      <c r="A538">
        <v>537</v>
      </c>
      <c r="C538" s="1" t="str">
        <f t="shared" si="8"/>
        <v>model.append fnl_g = nib_g_tr  'Model equation: Financial Net Lending (Balance): GOVT</v>
      </c>
      <c r="D538" s="6" t="s">
        <v>25</v>
      </c>
      <c r="E538" s="6"/>
      <c r="G538" s="5" t="s">
        <v>503</v>
      </c>
      <c r="K538" s="5" t="s">
        <v>24</v>
      </c>
      <c r="N538" s="5" t="s">
        <v>2008</v>
      </c>
      <c r="O538" s="5"/>
      <c r="P538" s="5" t="s">
        <v>17</v>
      </c>
      <c r="Q538" s="5" t="s">
        <v>60</v>
      </c>
      <c r="R538" s="5" t="s">
        <v>526</v>
      </c>
      <c r="S538" s="5" t="s">
        <v>463</v>
      </c>
      <c r="V538" s="6" t="s">
        <v>25</v>
      </c>
      <c r="W538" s="6"/>
    </row>
    <row r="539" spans="1:24" s="36" customFormat="1">
      <c r="A539">
        <v>538</v>
      </c>
      <c r="B539" s="20"/>
      <c r="C539" s="11" t="str">
        <f t="shared" si="8"/>
        <v>'model.append fa_g_tr = iba_g_tr + eqa_g_tr  'Model equation: Financial Assets: GOVT: Transactions</v>
      </c>
      <c r="D539" s="12" t="s">
        <v>4</v>
      </c>
      <c r="E539" s="12" t="s">
        <v>171</v>
      </c>
      <c r="F539" s="14" t="s">
        <v>492</v>
      </c>
      <c r="G539" s="14" t="s">
        <v>503</v>
      </c>
      <c r="H539" s="14"/>
      <c r="I539" s="14"/>
      <c r="J539" s="14"/>
      <c r="K539" s="14" t="s">
        <v>24</v>
      </c>
      <c r="L539" s="14"/>
      <c r="M539" s="14"/>
      <c r="N539" s="14" t="s">
        <v>393</v>
      </c>
      <c r="O539" s="14"/>
      <c r="P539" s="14" t="s">
        <v>17</v>
      </c>
      <c r="Q539" s="14" t="s">
        <v>143</v>
      </c>
      <c r="R539" s="14" t="s">
        <v>527</v>
      </c>
      <c r="S539" s="14" t="s">
        <v>463</v>
      </c>
      <c r="T539" s="20"/>
      <c r="U539" s="20"/>
      <c r="V539" s="12" t="s">
        <v>4</v>
      </c>
      <c r="W539" s="12" t="s">
        <v>171</v>
      </c>
      <c r="X539" s="14"/>
    </row>
    <row r="540" spans="1:24" s="36" customFormat="1">
      <c r="A540">
        <v>539</v>
      </c>
      <c r="B540" s="20"/>
      <c r="C540" s="11" t="str">
        <f t="shared" si="8"/>
        <v>'model.append fl_g_tr = ibl_g_tr  'Model equation: Financial liabilities: GOVT: Transactions</v>
      </c>
      <c r="D540" s="12" t="s">
        <v>4</v>
      </c>
      <c r="E540" s="12" t="s">
        <v>171</v>
      </c>
      <c r="F540" s="14" t="s">
        <v>492</v>
      </c>
      <c r="G540" s="14" t="s">
        <v>503</v>
      </c>
      <c r="H540" s="14"/>
      <c r="I540" s="14"/>
      <c r="J540" s="14"/>
      <c r="K540" s="14" t="s">
        <v>24</v>
      </c>
      <c r="L540" s="14"/>
      <c r="M540" s="14"/>
      <c r="N540" s="14" t="s">
        <v>394</v>
      </c>
      <c r="O540" s="14"/>
      <c r="P540" s="14" t="s">
        <v>17</v>
      </c>
      <c r="Q540" s="14" t="s">
        <v>144</v>
      </c>
      <c r="R540" s="14" t="s">
        <v>529</v>
      </c>
      <c r="S540" s="14" t="s">
        <v>463</v>
      </c>
      <c r="T540" s="20"/>
      <c r="U540" s="20"/>
      <c r="V540" s="12" t="s">
        <v>4</v>
      </c>
      <c r="W540" s="12" t="s">
        <v>171</v>
      </c>
      <c r="X540" s="14"/>
    </row>
    <row r="541" spans="1:24">
      <c r="A541">
        <v>540</v>
      </c>
      <c r="C541" s="1" t="str">
        <f t="shared" si="8"/>
        <v/>
      </c>
      <c r="D541" s="6" t="s">
        <v>25</v>
      </c>
      <c r="E541" s="6"/>
      <c r="J541" s="5" t="s">
        <v>25</v>
      </c>
      <c r="N541" s="5" t="s">
        <v>25</v>
      </c>
      <c r="O541" s="5"/>
      <c r="R541" s="5" t="s">
        <v>25</v>
      </c>
      <c r="V541" s="6" t="s">
        <v>25</v>
      </c>
      <c r="W541" s="6"/>
    </row>
    <row r="542" spans="1:24">
      <c r="A542">
        <v>541</v>
      </c>
      <c r="C542" s="3" t="str">
        <f t="shared" si="8"/>
        <v>'##############################</v>
      </c>
      <c r="D542" s="10" t="s">
        <v>4</v>
      </c>
      <c r="E542" s="10" t="s">
        <v>170</v>
      </c>
      <c r="F542" s="8"/>
      <c r="G542" s="8"/>
      <c r="H542" s="8"/>
      <c r="I542" s="8"/>
      <c r="J542" s="8" t="s">
        <v>176</v>
      </c>
      <c r="K542" s="8"/>
      <c r="L542" s="8"/>
      <c r="M542" s="8"/>
      <c r="N542" s="8" t="s">
        <v>25</v>
      </c>
      <c r="O542" s="8"/>
      <c r="P542" s="8"/>
      <c r="Q542" s="8"/>
      <c r="R542" s="8" t="s">
        <v>25</v>
      </c>
      <c r="S542" s="8"/>
      <c r="T542" s="109"/>
      <c r="U542" s="109"/>
      <c r="V542" s="10" t="s">
        <v>4</v>
      </c>
      <c r="W542" s="10" t="s">
        <v>170</v>
      </c>
      <c r="X542" s="8"/>
    </row>
    <row r="543" spans="1:24">
      <c r="A543">
        <v>542</v>
      </c>
      <c r="C543" s="3" t="str">
        <f t="shared" si="8"/>
        <v>'GOVT: Change in stocks</v>
      </c>
      <c r="D543" s="10" t="s">
        <v>4</v>
      </c>
      <c r="E543" s="10" t="s">
        <v>170</v>
      </c>
      <c r="F543" s="8"/>
      <c r="G543" s="8"/>
      <c r="H543" s="8"/>
      <c r="I543" s="8"/>
      <c r="J543" s="8" t="s">
        <v>197</v>
      </c>
      <c r="K543" s="8"/>
      <c r="L543" s="8"/>
      <c r="M543" s="8"/>
      <c r="N543" s="8" t="s">
        <v>25</v>
      </c>
      <c r="O543" s="8"/>
      <c r="P543" s="8"/>
      <c r="Q543" s="8"/>
      <c r="R543" s="8" t="s">
        <v>25</v>
      </c>
      <c r="S543" s="8"/>
      <c r="T543" s="109"/>
      <c r="U543" s="109"/>
      <c r="V543" s="10" t="s">
        <v>4</v>
      </c>
      <c r="W543" s="10" t="s">
        <v>170</v>
      </c>
      <c r="X543" s="8"/>
    </row>
    <row r="544" spans="1:24">
      <c r="A544">
        <v>543</v>
      </c>
      <c r="C544" s="1" t="str">
        <f t="shared" si="8"/>
        <v/>
      </c>
      <c r="D544" s="6" t="s">
        <v>25</v>
      </c>
      <c r="E544" s="6"/>
      <c r="J544" s="5" t="s">
        <v>25</v>
      </c>
      <c r="N544" s="5" t="s">
        <v>25</v>
      </c>
      <c r="O544" s="5"/>
      <c r="R544" s="5" t="s">
        <v>25</v>
      </c>
      <c r="V544" s="6" t="s">
        <v>25</v>
      </c>
      <c r="W544" s="6"/>
    </row>
    <row r="545" spans="1:24" s="36" customFormat="1">
      <c r="A545">
        <v>544</v>
      </c>
      <c r="B545" s="20"/>
      <c r="C545" s="11" t="str">
        <f t="shared" si="8"/>
        <v>'model.append iba_g = iba_g(-1) + iba_g_tr + iba_g_rv 'Model equation: Financial Assets: Interest bearing assets: GOVT</v>
      </c>
      <c r="D545" s="12" t="s">
        <v>4</v>
      </c>
      <c r="E545" s="12" t="s">
        <v>171</v>
      </c>
      <c r="F545" s="14"/>
      <c r="G545" s="14" t="s">
        <v>503</v>
      </c>
      <c r="H545" s="14"/>
      <c r="I545" s="14"/>
      <c r="J545" s="14"/>
      <c r="K545" s="14" t="s">
        <v>24</v>
      </c>
      <c r="L545" s="14"/>
      <c r="M545" s="14"/>
      <c r="N545" s="14" t="s">
        <v>237</v>
      </c>
      <c r="O545" s="14"/>
      <c r="P545" s="14" t="s">
        <v>17</v>
      </c>
      <c r="Q545" s="14" t="s">
        <v>145</v>
      </c>
      <c r="R545" s="14" t="s">
        <v>484</v>
      </c>
      <c r="S545" s="14" t="s">
        <v>463</v>
      </c>
      <c r="T545" s="20"/>
      <c r="U545" s="20"/>
      <c r="V545" s="12" t="s">
        <v>4</v>
      </c>
      <c r="W545" s="12" t="s">
        <v>171</v>
      </c>
      <c r="X545" s="14"/>
    </row>
    <row r="546" spans="1:24" s="36" customFormat="1">
      <c r="A546">
        <v>545</v>
      </c>
      <c r="B546" s="20"/>
      <c r="C546" s="11" t="str">
        <f t="shared" si="8"/>
        <v>'model.append eqa_g = eqa_g(-1) + eqa_g_tr + eqa_g_rv 'Model equation: Financial Assets: Equity assets: GOVT</v>
      </c>
      <c r="D546" s="12" t="s">
        <v>4</v>
      </c>
      <c r="E546" s="12" t="s">
        <v>171</v>
      </c>
      <c r="F546" s="14"/>
      <c r="G546" s="14" t="s">
        <v>503</v>
      </c>
      <c r="H546" s="14"/>
      <c r="I546" s="14"/>
      <c r="J546" s="14"/>
      <c r="K546" s="14" t="s">
        <v>24</v>
      </c>
      <c r="L546" s="14"/>
      <c r="M546" s="14"/>
      <c r="N546" s="14" t="s">
        <v>238</v>
      </c>
      <c r="O546" s="14"/>
      <c r="P546" s="14" t="s">
        <v>17</v>
      </c>
      <c r="Q546" s="14" t="s">
        <v>146</v>
      </c>
      <c r="R546" s="14" t="s">
        <v>485</v>
      </c>
      <c r="S546" s="14" t="s">
        <v>463</v>
      </c>
      <c r="T546" s="20"/>
      <c r="U546" s="20"/>
      <c r="V546" s="12" t="s">
        <v>4</v>
      </c>
      <c r="W546" s="12" t="s">
        <v>171</v>
      </c>
      <c r="X546" s="14"/>
    </row>
    <row r="547" spans="1:24" s="36" customFormat="1">
      <c r="A547">
        <v>546</v>
      </c>
      <c r="B547" s="20"/>
      <c r="C547" s="11" t="str">
        <f t="shared" si="8"/>
        <v>'model.append eqa_g_tr = c(11) * r_eq_dk + c(12) * d_1998 + c(13) * d_2004 'Model equation: Financial Assets: Equity assets: GOVT: Transactions</v>
      </c>
      <c r="D547" s="12" t="s">
        <v>4</v>
      </c>
      <c r="E547" s="12" t="s">
        <v>171</v>
      </c>
      <c r="F547" s="14" t="s">
        <v>492</v>
      </c>
      <c r="G547" s="14" t="s">
        <v>503</v>
      </c>
      <c r="H547" s="14"/>
      <c r="I547" s="14"/>
      <c r="J547" s="14"/>
      <c r="K547" s="14" t="s">
        <v>24</v>
      </c>
      <c r="L547" s="14"/>
      <c r="M547" s="14"/>
      <c r="N547" s="14" t="s">
        <v>395</v>
      </c>
      <c r="O547" s="14"/>
      <c r="P547" s="14" t="s">
        <v>17</v>
      </c>
      <c r="Q547" s="14" t="s">
        <v>2062</v>
      </c>
      <c r="R547" s="14" t="s">
        <v>485</v>
      </c>
      <c r="S547" s="14" t="s">
        <v>463</v>
      </c>
      <c r="T547" s="20"/>
      <c r="U547" s="20"/>
      <c r="V547" s="12" t="s">
        <v>4</v>
      </c>
      <c r="W547" s="12" t="s">
        <v>171</v>
      </c>
      <c r="X547" s="14"/>
    </row>
    <row r="548" spans="1:24" s="36" customFormat="1">
      <c r="A548">
        <v>547</v>
      </c>
      <c r="B548" s="20"/>
      <c r="C548" s="11" t="str">
        <f t="shared" si="8"/>
        <v>'model.append ibl_g = ibl_g(-1) + ibl_g_tr + ibl_g_rv 'Model equation: Financial Liabilities: Interest bearing liabilities: GOVT</v>
      </c>
      <c r="D548" s="12" t="s">
        <v>4</v>
      </c>
      <c r="E548" s="12" t="s">
        <v>171</v>
      </c>
      <c r="F548" s="14"/>
      <c r="G548" s="14" t="s">
        <v>503</v>
      </c>
      <c r="H548" s="14"/>
      <c r="I548" s="14"/>
      <c r="J548" s="14"/>
      <c r="K548" s="14" t="s">
        <v>24</v>
      </c>
      <c r="L548" s="14"/>
      <c r="M548" s="14"/>
      <c r="N548" s="14" t="s">
        <v>239</v>
      </c>
      <c r="O548" s="14"/>
      <c r="P548" s="14" t="s">
        <v>17</v>
      </c>
      <c r="Q548" s="14" t="s">
        <v>147</v>
      </c>
      <c r="R548" s="14" t="s">
        <v>486</v>
      </c>
      <c r="S548" s="14" t="s">
        <v>463</v>
      </c>
      <c r="T548" s="20"/>
      <c r="U548" s="20"/>
      <c r="V548" s="12" t="s">
        <v>4</v>
      </c>
      <c r="W548" s="12" t="s">
        <v>171</v>
      </c>
      <c r="X548" s="14"/>
    </row>
    <row r="549" spans="1:24">
      <c r="A549">
        <v>548</v>
      </c>
      <c r="C549" s="1" t="str">
        <f t="shared" si="8"/>
        <v>model.append nib_g = nib_g(-1) + nib_g_tr + nib_g_rv 'Model equation: Net financial stock: Interest bearing: GOVT</v>
      </c>
      <c r="D549" s="6" t="s">
        <v>25</v>
      </c>
      <c r="E549" s="6"/>
      <c r="G549" s="5" t="s">
        <v>503</v>
      </c>
      <c r="J549" s="5" t="s">
        <v>25</v>
      </c>
      <c r="K549" s="5" t="s">
        <v>24</v>
      </c>
      <c r="N549" s="5" t="s">
        <v>261</v>
      </c>
      <c r="O549" s="5"/>
      <c r="P549" s="5" t="s">
        <v>17</v>
      </c>
      <c r="Q549" s="5" t="s">
        <v>148</v>
      </c>
      <c r="R549" s="5" t="s">
        <v>539</v>
      </c>
      <c r="S549" s="5" t="s">
        <v>463</v>
      </c>
      <c r="V549" s="6" t="s">
        <v>25</v>
      </c>
      <c r="W549" s="6"/>
    </row>
    <row r="550" spans="1:24">
      <c r="A550">
        <v>549</v>
      </c>
      <c r="C550" s="1" t="str">
        <f t="shared" si="8"/>
        <v>model.append nib_g_tr = nl_g  'Model equation: Net financial stock: Interest bearing: GOVT: Transactions</v>
      </c>
      <c r="D550" s="6" t="s">
        <v>25</v>
      </c>
      <c r="E550" s="6"/>
      <c r="F550" s="5" t="s">
        <v>492</v>
      </c>
      <c r="G550" s="5" t="s">
        <v>503</v>
      </c>
      <c r="J550" s="5" t="s">
        <v>25</v>
      </c>
      <c r="K550" s="5" t="s">
        <v>24</v>
      </c>
      <c r="N550" s="5" t="s">
        <v>262</v>
      </c>
      <c r="O550" s="5"/>
      <c r="P550" s="5" t="s">
        <v>17</v>
      </c>
      <c r="Q550" s="5" t="s">
        <v>2009</v>
      </c>
      <c r="R550" s="5" t="s">
        <v>539</v>
      </c>
      <c r="S550" s="5" t="s">
        <v>463</v>
      </c>
      <c r="V550" s="6" t="s">
        <v>25</v>
      </c>
      <c r="W550" s="6"/>
    </row>
    <row r="551" spans="1:24">
      <c r="A551">
        <v>550</v>
      </c>
      <c r="C551" s="1" t="str">
        <f t="shared" si="8"/>
        <v/>
      </c>
      <c r="D551" s="6" t="s">
        <v>25</v>
      </c>
      <c r="E551" s="6"/>
      <c r="J551" s="5" t="s">
        <v>25</v>
      </c>
      <c r="N551" s="5" t="s">
        <v>25</v>
      </c>
      <c r="O551" s="5"/>
      <c r="R551" s="5" t="s">
        <v>25</v>
      </c>
      <c r="V551" s="6" t="s">
        <v>25</v>
      </c>
      <c r="W551" s="6"/>
    </row>
    <row r="552" spans="1:24">
      <c r="A552">
        <v>551</v>
      </c>
      <c r="C552" s="3" t="str">
        <f t="shared" si="8"/>
        <v>'##############################</v>
      </c>
      <c r="D552" s="10" t="s">
        <v>4</v>
      </c>
      <c r="E552" s="10" t="s">
        <v>170</v>
      </c>
      <c r="F552" s="8"/>
      <c r="G552" s="8"/>
      <c r="H552" s="8"/>
      <c r="I552" s="8"/>
      <c r="J552" s="8" t="s">
        <v>176</v>
      </c>
      <c r="K552" s="8"/>
      <c r="L552" s="8"/>
      <c r="M552" s="8"/>
      <c r="N552" s="8" t="s">
        <v>25</v>
      </c>
      <c r="O552" s="8"/>
      <c r="P552" s="8"/>
      <c r="Q552" s="8"/>
      <c r="R552" s="8" t="s">
        <v>25</v>
      </c>
      <c r="S552" s="8"/>
      <c r="T552" s="109"/>
      <c r="U552" s="109"/>
      <c r="V552" s="10" t="s">
        <v>4</v>
      </c>
      <c r="W552" s="10" t="s">
        <v>170</v>
      </c>
      <c r="X552" s="8"/>
    </row>
    <row r="553" spans="1:24">
      <c r="A553">
        <v>552</v>
      </c>
      <c r="C553" s="3" t="str">
        <f t="shared" si="8"/>
        <v>'GOVT: Net wealth and net financial wealth</v>
      </c>
      <c r="D553" s="10" t="s">
        <v>4</v>
      </c>
      <c r="E553" s="10" t="s">
        <v>170</v>
      </c>
      <c r="F553" s="8"/>
      <c r="G553" s="8"/>
      <c r="H553" s="8"/>
      <c r="I553" s="8"/>
      <c r="J553" s="8" t="s">
        <v>198</v>
      </c>
      <c r="K553" s="8"/>
      <c r="L553" s="8"/>
      <c r="M553" s="8"/>
      <c r="N553" s="8" t="s">
        <v>25</v>
      </c>
      <c r="O553" s="8"/>
      <c r="P553" s="8"/>
      <c r="Q553" s="8"/>
      <c r="R553" s="8" t="s">
        <v>25</v>
      </c>
      <c r="S553" s="8"/>
      <c r="T553" s="109"/>
      <c r="U553" s="109"/>
      <c r="V553" s="10" t="s">
        <v>4</v>
      </c>
      <c r="W553" s="10" t="s">
        <v>170</v>
      </c>
      <c r="X553" s="8"/>
    </row>
    <row r="554" spans="1:24">
      <c r="A554">
        <v>553</v>
      </c>
      <c r="C554" s="1" t="str">
        <f t="shared" si="8"/>
        <v/>
      </c>
      <c r="D554" s="6" t="s">
        <v>25</v>
      </c>
      <c r="E554" s="6"/>
      <c r="J554" s="5" t="s">
        <v>25</v>
      </c>
      <c r="N554" s="5" t="s">
        <v>25</v>
      </c>
      <c r="O554" s="5"/>
      <c r="R554" s="5" t="s">
        <v>25</v>
      </c>
      <c r="V554" s="6" t="s">
        <v>25</v>
      </c>
      <c r="W554" s="6"/>
    </row>
    <row r="555" spans="1:24">
      <c r="A555">
        <v>554</v>
      </c>
      <c r="C555" s="1" t="str">
        <f t="shared" si="8"/>
        <v>model.append nw_g = fnw_g + k_g  'Model equation: Net Wealth: GOVT: Total</v>
      </c>
      <c r="D555" s="6" t="s">
        <v>25</v>
      </c>
      <c r="E555" s="6"/>
      <c r="F555" s="5" t="s">
        <v>472</v>
      </c>
      <c r="G555" s="5" t="s">
        <v>503</v>
      </c>
      <c r="K555" s="5" t="s">
        <v>24</v>
      </c>
      <c r="N555" s="5" t="s">
        <v>396</v>
      </c>
      <c r="O555" s="5"/>
      <c r="P555" s="5" t="s">
        <v>17</v>
      </c>
      <c r="Q555" s="5" t="s">
        <v>2052</v>
      </c>
      <c r="R555" s="5" t="s">
        <v>544</v>
      </c>
      <c r="S555" s="5" t="s">
        <v>463</v>
      </c>
      <c r="V555" s="6" t="s">
        <v>25</v>
      </c>
      <c r="W555" s="6"/>
    </row>
    <row r="556" spans="1:24" s="36" customFormat="1">
      <c r="A556">
        <v>555</v>
      </c>
      <c r="B556" s="20"/>
      <c r="C556" s="11" t="str">
        <f t="shared" si="8"/>
        <v>'model.append fnw_g = (iba_g + eqa_g) - (ibl_g) 'Model equation: Financial net wealth: GOVT</v>
      </c>
      <c r="D556" s="12" t="s">
        <v>4</v>
      </c>
      <c r="E556" s="12" t="s">
        <v>171</v>
      </c>
      <c r="F556" s="14"/>
      <c r="G556" s="14" t="s">
        <v>503</v>
      </c>
      <c r="H556" s="14"/>
      <c r="I556" s="14"/>
      <c r="J556" s="14"/>
      <c r="K556" s="14" t="s">
        <v>24</v>
      </c>
      <c r="L556" s="14"/>
      <c r="M556" s="14"/>
      <c r="N556" s="14" t="s">
        <v>397</v>
      </c>
      <c r="O556" s="14"/>
      <c r="P556" s="14" t="s">
        <v>17</v>
      </c>
      <c r="Q556" s="14" t="s">
        <v>592</v>
      </c>
      <c r="R556" s="14" t="s">
        <v>489</v>
      </c>
      <c r="S556" s="14" t="s">
        <v>463</v>
      </c>
      <c r="T556" s="20"/>
      <c r="U556" s="20"/>
      <c r="V556" s="12" t="s">
        <v>4</v>
      </c>
      <c r="W556" s="12" t="s">
        <v>171</v>
      </c>
      <c r="X556" s="14"/>
    </row>
    <row r="557" spans="1:24">
      <c r="A557">
        <v>556</v>
      </c>
      <c r="C557" s="1" t="str">
        <f t="shared" si="8"/>
        <v>model.append fnw_g = (nib_g) 'Model equation: Financial net wealth: GOVT</v>
      </c>
      <c r="D557" s="6" t="s">
        <v>25</v>
      </c>
      <c r="E557" s="6"/>
      <c r="G557" s="5" t="s">
        <v>503</v>
      </c>
      <c r="K557" s="5" t="s">
        <v>24</v>
      </c>
      <c r="N557" s="5" t="s">
        <v>397</v>
      </c>
      <c r="O557" s="5"/>
      <c r="P557" s="5" t="s">
        <v>17</v>
      </c>
      <c r="Q557" s="5" t="s">
        <v>149</v>
      </c>
      <c r="R557" s="5" t="s">
        <v>489</v>
      </c>
      <c r="S557" s="5" t="s">
        <v>463</v>
      </c>
      <c r="V557" s="6" t="s">
        <v>25</v>
      </c>
      <c r="W557" s="6"/>
    </row>
    <row r="558" spans="1:24">
      <c r="A558">
        <v>557</v>
      </c>
      <c r="C558" s="1" t="str">
        <f t="shared" si="8"/>
        <v/>
      </c>
      <c r="D558" s="6" t="s">
        <v>25</v>
      </c>
      <c r="E558" s="6"/>
      <c r="J558" s="5" t="s">
        <v>25</v>
      </c>
      <c r="N558" s="5" t="s">
        <v>25</v>
      </c>
      <c r="O558" s="5"/>
      <c r="R558" s="5" t="s">
        <v>25</v>
      </c>
      <c r="V558" s="6" t="s">
        <v>25</v>
      </c>
      <c r="W558" s="6"/>
    </row>
    <row r="559" spans="1:24">
      <c r="A559">
        <v>558</v>
      </c>
      <c r="C559" s="1" t="str">
        <f t="shared" si="8"/>
        <v/>
      </c>
      <c r="D559" s="6" t="s">
        <v>25</v>
      </c>
      <c r="E559" s="6"/>
      <c r="J559" s="5" t="s">
        <v>25</v>
      </c>
      <c r="N559" s="5" t="s">
        <v>25</v>
      </c>
      <c r="O559" s="5"/>
      <c r="R559" s="5" t="s">
        <v>25</v>
      </c>
      <c r="V559" s="6" t="s">
        <v>25</v>
      </c>
      <c r="W559" s="6"/>
    </row>
    <row r="560" spans="1:24">
      <c r="A560">
        <v>559</v>
      </c>
      <c r="C560" s="3" t="str">
        <f t="shared" si="8"/>
        <v>'##############################</v>
      </c>
      <c r="D560" s="10" t="s">
        <v>4</v>
      </c>
      <c r="E560" s="10" t="s">
        <v>170</v>
      </c>
      <c r="F560" s="8"/>
      <c r="G560" s="8"/>
      <c r="H560" s="8"/>
      <c r="I560" s="8"/>
      <c r="J560" s="8" t="s">
        <v>176</v>
      </c>
      <c r="K560" s="8"/>
      <c r="L560" s="8"/>
      <c r="M560" s="8"/>
      <c r="N560" s="8" t="s">
        <v>25</v>
      </c>
      <c r="O560" s="8"/>
      <c r="P560" s="8"/>
      <c r="Q560" s="8"/>
      <c r="R560" s="8" t="s">
        <v>25</v>
      </c>
      <c r="S560" s="8"/>
      <c r="T560" s="109"/>
      <c r="U560" s="109"/>
      <c r="V560" s="10" t="s">
        <v>4</v>
      </c>
      <c r="W560" s="10" t="s">
        <v>170</v>
      </c>
      <c r="X560" s="8"/>
    </row>
    <row r="561" spans="1:24">
      <c r="A561">
        <v>560</v>
      </c>
      <c r="C561" s="3" t="str">
        <f t="shared" si="8"/>
        <v>'REST OF THE WORLD</v>
      </c>
      <c r="D561" s="10" t="s">
        <v>4</v>
      </c>
      <c r="E561" s="10" t="s">
        <v>170</v>
      </c>
      <c r="F561" s="8"/>
      <c r="G561" s="8"/>
      <c r="H561" s="8"/>
      <c r="I561" s="8"/>
      <c r="J561" s="8" t="s">
        <v>199</v>
      </c>
      <c r="K561" s="8"/>
      <c r="L561" s="8"/>
      <c r="M561" s="8"/>
      <c r="N561" s="8" t="s">
        <v>25</v>
      </c>
      <c r="O561" s="8"/>
      <c r="P561" s="8"/>
      <c r="Q561" s="8"/>
      <c r="R561" s="8" t="s">
        <v>25</v>
      </c>
      <c r="S561" s="8"/>
      <c r="T561" s="109"/>
      <c r="U561" s="109"/>
      <c r="V561" s="10" t="s">
        <v>4</v>
      </c>
      <c r="W561" s="10" t="s">
        <v>170</v>
      </c>
      <c r="X561" s="8"/>
    </row>
    <row r="562" spans="1:24">
      <c r="A562">
        <v>561</v>
      </c>
      <c r="C562" s="3" t="str">
        <f t="shared" si="8"/>
        <v>'##############################</v>
      </c>
      <c r="D562" s="10" t="s">
        <v>4</v>
      </c>
      <c r="E562" s="10" t="s">
        <v>170</v>
      </c>
      <c r="F562" s="8"/>
      <c r="G562" s="8"/>
      <c r="H562" s="8"/>
      <c r="I562" s="8"/>
      <c r="J562" s="8" t="s">
        <v>176</v>
      </c>
      <c r="K562" s="8"/>
      <c r="L562" s="8"/>
      <c r="M562" s="8"/>
      <c r="N562" s="8" t="s">
        <v>25</v>
      </c>
      <c r="O562" s="8"/>
      <c r="P562" s="8"/>
      <c r="Q562" s="8"/>
      <c r="R562" s="8" t="s">
        <v>25</v>
      </c>
      <c r="S562" s="8"/>
      <c r="T562" s="109"/>
      <c r="U562" s="109"/>
      <c r="V562" s="10" t="s">
        <v>4</v>
      </c>
      <c r="W562" s="10" t="s">
        <v>170</v>
      </c>
      <c r="X562" s="8"/>
    </row>
    <row r="563" spans="1:24">
      <c r="A563">
        <v>562</v>
      </c>
      <c r="C563" s="1" t="str">
        <f t="shared" si="8"/>
        <v/>
      </c>
      <c r="D563" s="6" t="s">
        <v>25</v>
      </c>
      <c r="E563" s="6"/>
      <c r="J563" s="5" t="s">
        <v>25</v>
      </c>
      <c r="N563" s="5" t="s">
        <v>25</v>
      </c>
      <c r="O563" s="5"/>
      <c r="R563" s="5" t="s">
        <v>25</v>
      </c>
      <c r="V563" s="6" t="s">
        <v>25</v>
      </c>
      <c r="W563" s="6"/>
    </row>
    <row r="564" spans="1:24">
      <c r="A564">
        <v>563</v>
      </c>
      <c r="C564" s="3" t="str">
        <f t="shared" si="8"/>
        <v>'##############################</v>
      </c>
      <c r="D564" s="10" t="s">
        <v>4</v>
      </c>
      <c r="E564" s="10" t="s">
        <v>170</v>
      </c>
      <c r="F564" s="8"/>
      <c r="G564" s="8"/>
      <c r="H564" s="8"/>
      <c r="I564" s="8"/>
      <c r="J564" s="8" t="s">
        <v>176</v>
      </c>
      <c r="K564" s="8"/>
      <c r="L564" s="8"/>
      <c r="M564" s="8"/>
      <c r="N564" s="8" t="s">
        <v>25</v>
      </c>
      <c r="O564" s="8"/>
      <c r="P564" s="8"/>
      <c r="Q564" s="8"/>
      <c r="R564" s="8" t="s">
        <v>25</v>
      </c>
      <c r="S564" s="8"/>
      <c r="T564" s="109"/>
      <c r="U564" s="109"/>
      <c r="V564" s="10" t="s">
        <v>4</v>
      </c>
      <c r="W564" s="10" t="s">
        <v>170</v>
      </c>
      <c r="X564" s="8"/>
    </row>
    <row r="565" spans="1:24">
      <c r="A565">
        <v>564</v>
      </c>
      <c r="C565" s="3" t="str">
        <f t="shared" si="8"/>
        <v>'ROW: Real side</v>
      </c>
      <c r="D565" s="10" t="s">
        <v>4</v>
      </c>
      <c r="E565" s="10" t="s">
        <v>170</v>
      </c>
      <c r="F565" s="8"/>
      <c r="G565" s="8"/>
      <c r="H565" s="8"/>
      <c r="I565" s="8"/>
      <c r="J565" s="8" t="s">
        <v>200</v>
      </c>
      <c r="K565" s="8"/>
      <c r="L565" s="8"/>
      <c r="M565" s="8"/>
      <c r="N565" s="8" t="s">
        <v>25</v>
      </c>
      <c r="O565" s="8"/>
      <c r="P565" s="8"/>
      <c r="Q565" s="8"/>
      <c r="R565" s="8" t="s">
        <v>25</v>
      </c>
      <c r="S565" s="8"/>
      <c r="T565" s="109"/>
      <c r="U565" s="109"/>
      <c r="V565" s="10" t="s">
        <v>4</v>
      </c>
      <c r="W565" s="10" t="s">
        <v>170</v>
      </c>
      <c r="X565" s="8"/>
    </row>
    <row r="566" spans="1:24">
      <c r="A566">
        <v>565</v>
      </c>
      <c r="C566" s="1" t="str">
        <f t="shared" si="8"/>
        <v/>
      </c>
      <c r="D566" s="6" t="s">
        <v>25</v>
      </c>
      <c r="E566" s="6"/>
      <c r="J566" s="5" t="s">
        <v>25</v>
      </c>
      <c r="N566" s="5" t="s">
        <v>25</v>
      </c>
      <c r="O566" s="5"/>
      <c r="R566" s="5" t="s">
        <v>25</v>
      </c>
      <c r="V566" s="6" t="s">
        <v>25</v>
      </c>
      <c r="W566" s="6"/>
    </row>
    <row r="567" spans="1:24" s="36" customFormat="1">
      <c r="A567">
        <v>566</v>
      </c>
      <c r="B567" s="20"/>
      <c r="C567" s="11" t="str">
        <f t="shared" si="8"/>
        <v>'model.append pir_row = r_ibl_f(-1) * iba_row(-1) + r_eq_dk * eqa_row(-1) + r_pen * pena_row(-1) 'Model equation: Property income received: ROW</v>
      </c>
      <c r="D567" s="12" t="s">
        <v>4</v>
      </c>
      <c r="E567" s="12" t="s">
        <v>171</v>
      </c>
      <c r="F567" s="14"/>
      <c r="G567" s="14" t="s">
        <v>503</v>
      </c>
      <c r="H567" s="14"/>
      <c r="I567" s="14"/>
      <c r="J567" s="14"/>
      <c r="K567" s="14" t="s">
        <v>24</v>
      </c>
      <c r="L567" s="14"/>
      <c r="M567" s="14"/>
      <c r="N567" s="14" t="s">
        <v>1720</v>
      </c>
      <c r="O567" s="14"/>
      <c r="P567" s="14" t="s">
        <v>17</v>
      </c>
      <c r="Q567" s="14" t="s">
        <v>2063</v>
      </c>
      <c r="R567" s="14" t="s">
        <v>548</v>
      </c>
      <c r="S567" s="14" t="s">
        <v>464</v>
      </c>
      <c r="T567" s="20"/>
      <c r="U567" s="20"/>
      <c r="V567" s="12" t="s">
        <v>4</v>
      </c>
      <c r="W567" s="12" t="s">
        <v>171</v>
      </c>
      <c r="X567" s="14"/>
    </row>
    <row r="568" spans="1:24" s="36" customFormat="1">
      <c r="A568">
        <v>567</v>
      </c>
      <c r="B568" s="20"/>
      <c r="C568" s="11" t="str">
        <f t="shared" si="8"/>
        <v>'model.append pip_row = r_iba_f(-1) * ibl_row(-1) + r_eq_dk * eql_row(-1) + r_pen * penl_row(-1) 'Model equation: Property income paid: ROW</v>
      </c>
      <c r="D568" s="12" t="s">
        <v>4</v>
      </c>
      <c r="E568" s="12" t="s">
        <v>171</v>
      </c>
      <c r="F568" s="14"/>
      <c r="G568" s="14" t="s">
        <v>503</v>
      </c>
      <c r="H568" s="14"/>
      <c r="I568" s="14"/>
      <c r="J568" s="14"/>
      <c r="K568" s="14" t="s">
        <v>24</v>
      </c>
      <c r="L568" s="14"/>
      <c r="M568" s="14"/>
      <c r="N568" s="14" t="s">
        <v>1716</v>
      </c>
      <c r="O568" s="14"/>
      <c r="P568" s="14" t="s">
        <v>17</v>
      </c>
      <c r="Q568" s="14" t="s">
        <v>2064</v>
      </c>
      <c r="R568" s="14" t="s">
        <v>547</v>
      </c>
      <c r="S568" s="14" t="s">
        <v>464</v>
      </c>
      <c r="T568" s="20"/>
      <c r="U568" s="20"/>
      <c r="V568" s="12" t="s">
        <v>4</v>
      </c>
      <c r="W568" s="12" t="s">
        <v>171</v>
      </c>
      <c r="X568" s="14"/>
    </row>
    <row r="569" spans="1:24">
      <c r="A569">
        <v>568</v>
      </c>
      <c r="C569" s="1" t="str">
        <f t="shared" si="8"/>
        <v>model.append private = s_k - g_k 'Model equation: Demand: PvT: Real prices</v>
      </c>
      <c r="D569" s="6" t="s">
        <v>25</v>
      </c>
      <c r="E569" s="6"/>
      <c r="F569" s="5" t="s">
        <v>477</v>
      </c>
      <c r="G569" s="5" t="s">
        <v>503</v>
      </c>
      <c r="K569" s="5" t="s">
        <v>24</v>
      </c>
      <c r="N569" s="5" t="s">
        <v>304</v>
      </c>
      <c r="O569" s="5"/>
      <c r="P569" s="5" t="s">
        <v>17</v>
      </c>
      <c r="Q569" s="5" t="s">
        <v>2082</v>
      </c>
      <c r="R569" s="5" t="s">
        <v>551</v>
      </c>
      <c r="S569" s="5" t="s">
        <v>493</v>
      </c>
      <c r="V569" s="6" t="s">
        <v>25</v>
      </c>
      <c r="W569" s="6"/>
    </row>
    <row r="570" spans="1:24" s="36" customFormat="1">
      <c r="A570">
        <v>569</v>
      </c>
      <c r="B570" s="20"/>
      <c r="C570" s="11" t="str">
        <f t="shared" si="8"/>
        <v>'model.append px = exp(beta(33) + beta(34) * log(pm) + beta(35) * log(ulc(-1))) 'Model equation: Price deflator: Exports</v>
      </c>
      <c r="D570" s="12" t="s">
        <v>4</v>
      </c>
      <c r="E570" s="12" t="s">
        <v>171</v>
      </c>
      <c r="F570" s="14"/>
      <c r="G570" s="14" t="s">
        <v>503</v>
      </c>
      <c r="H570" s="14"/>
      <c r="I570" s="14"/>
      <c r="J570" s="14"/>
      <c r="K570" s="14" t="s">
        <v>24</v>
      </c>
      <c r="L570" s="14"/>
      <c r="M570" s="14"/>
      <c r="N570" s="14" t="s">
        <v>287</v>
      </c>
      <c r="O570" s="14"/>
      <c r="P570" s="14" t="s">
        <v>17</v>
      </c>
      <c r="Q570" s="14" t="s">
        <v>2205</v>
      </c>
      <c r="R570" s="14" t="s">
        <v>434</v>
      </c>
      <c r="S570" s="14"/>
      <c r="T570" s="20"/>
      <c r="U570" s="20"/>
      <c r="V570" s="12" t="s">
        <v>4</v>
      </c>
      <c r="W570" s="12" t="s">
        <v>171</v>
      </c>
      <c r="X570" s="14"/>
    </row>
    <row r="571" spans="1:24">
      <c r="A571">
        <v>570</v>
      </c>
      <c r="C571" s="1" t="str">
        <f t="shared" si="8"/>
        <v>model.append px = exp(log(px(-1)) + 0.0409774893982 * d(log(px(-2))) + 1.05 * d(log(pm)) + 0.269665736139 * d(log(ulc(-1))) + 0.00287674220327) 'Model equation: Price deflator: Exports</v>
      </c>
      <c r="D571" s="6" t="s">
        <v>25</v>
      </c>
      <c r="E571" s="6"/>
      <c r="G571" s="5" t="s">
        <v>503</v>
      </c>
      <c r="K571" s="5" t="s">
        <v>24</v>
      </c>
      <c r="N571" s="5" t="s">
        <v>287</v>
      </c>
      <c r="O571" s="5"/>
      <c r="P571" s="5" t="s">
        <v>17</v>
      </c>
      <c r="Q571" s="5" t="s">
        <v>641</v>
      </c>
      <c r="R571" s="5" t="s">
        <v>434</v>
      </c>
      <c r="V571" s="6" t="s">
        <v>25</v>
      </c>
      <c r="W571" s="6"/>
    </row>
    <row r="572" spans="1:24" s="36" customFormat="1">
      <c r="A572">
        <v>571</v>
      </c>
      <c r="B572" s="20"/>
      <c r="C572" s="11" t="str">
        <f t="shared" si="8"/>
        <v>'model.append m_k = exp(beta(20) + beta(21) * log(py(-1) / pm(-1)) + beta(22) * (log(c_h_k(-1) + i_k(-1) + x_k(-1))) + beta(23) * d_2009) 'Model equation: Imports: ROW: Real prices</v>
      </c>
      <c r="D572" s="12" t="s">
        <v>4</v>
      </c>
      <c r="E572" s="12" t="s">
        <v>171</v>
      </c>
      <c r="F572" s="14" t="s">
        <v>477</v>
      </c>
      <c r="G572" s="14" t="s">
        <v>503</v>
      </c>
      <c r="H572" s="14"/>
      <c r="I572" s="14"/>
      <c r="J572" s="14"/>
      <c r="K572" s="14" t="s">
        <v>24</v>
      </c>
      <c r="L572" s="14"/>
      <c r="M572" s="14"/>
      <c r="N572" s="14" t="s">
        <v>2092</v>
      </c>
      <c r="O572" s="14"/>
      <c r="P572" s="14" t="s">
        <v>17</v>
      </c>
      <c r="Q572" s="14" t="s">
        <v>2206</v>
      </c>
      <c r="R572" s="14" t="s">
        <v>537</v>
      </c>
      <c r="S572" s="14" t="s">
        <v>464</v>
      </c>
      <c r="T572" s="20"/>
      <c r="U572" s="20"/>
      <c r="V572" s="12" t="s">
        <v>4</v>
      </c>
      <c r="W572" s="12" t="s">
        <v>171</v>
      </c>
      <c r="X572" s="14"/>
    </row>
    <row r="573" spans="1:24">
      <c r="A573">
        <v>572</v>
      </c>
      <c r="C573" s="1" t="str">
        <f t="shared" si="8"/>
        <v>model.append m_k = exp(-12.1636484353 + 0.222912324292 * log(py(-1) / pm(-1)) + 1.76672186633 * log(private) + 0.0560742708115 * d_2009) 'Model equation: Imports: ROW: Real prices</v>
      </c>
      <c r="D573" s="6" t="s">
        <v>25</v>
      </c>
      <c r="E573" s="6"/>
      <c r="F573" s="5" t="s">
        <v>477</v>
      </c>
      <c r="G573" s="5" t="s">
        <v>503</v>
      </c>
      <c r="K573" s="5" t="s">
        <v>24</v>
      </c>
      <c r="N573" s="5" t="s">
        <v>2092</v>
      </c>
      <c r="O573" s="5"/>
      <c r="P573" s="5" t="s">
        <v>17</v>
      </c>
      <c r="Q573" s="5" t="s">
        <v>637</v>
      </c>
      <c r="R573" s="5" t="s">
        <v>537</v>
      </c>
      <c r="S573" s="5" t="s">
        <v>464</v>
      </c>
      <c r="V573" s="6" t="s">
        <v>25</v>
      </c>
      <c r="W573" s="6"/>
    </row>
    <row r="574" spans="1:24" s="36" customFormat="1">
      <c r="A574">
        <v>573</v>
      </c>
      <c r="B574" s="20"/>
      <c r="C574" s="11" t="str">
        <f t="shared" si="8"/>
        <v>'model.append m_k = exp(log(m_k(-1)) + 0.109274723315 * d(log(m_k(-2))) - 0.277014740374 * d(log(py(-1) / pm(-1))) + 1.5459531773 * d(log(private)) + 0.00312219382121) 'Model equation: Imports: ROW: Real prices</v>
      </c>
      <c r="D574" s="12" t="s">
        <v>4</v>
      </c>
      <c r="E574" s="12" t="s">
        <v>171</v>
      </c>
      <c r="F574" s="14" t="s">
        <v>477</v>
      </c>
      <c r="G574" s="14" t="s">
        <v>503</v>
      </c>
      <c r="H574" s="14"/>
      <c r="I574" s="14"/>
      <c r="J574" s="14"/>
      <c r="K574" s="14" t="s">
        <v>24</v>
      </c>
      <c r="L574" s="14"/>
      <c r="M574" s="14"/>
      <c r="N574" s="14" t="s">
        <v>2092</v>
      </c>
      <c r="O574" s="14"/>
      <c r="P574" s="14" t="s">
        <v>17</v>
      </c>
      <c r="Q574" s="14" t="s">
        <v>2095</v>
      </c>
      <c r="R574" s="14" t="s">
        <v>537</v>
      </c>
      <c r="S574" s="14" t="s">
        <v>464</v>
      </c>
      <c r="T574" s="20"/>
      <c r="U574" s="20"/>
      <c r="V574" s="12" t="s">
        <v>4</v>
      </c>
      <c r="W574" s="12" t="s">
        <v>171</v>
      </c>
      <c r="X574" s="14"/>
    </row>
    <row r="575" spans="1:24">
      <c r="A575">
        <v>574</v>
      </c>
      <c r="C575" s="1" t="str">
        <f t="shared" si="8"/>
        <v>model.append x_k = exp(beta(24) + beta(25) * log(px(-1) / pm(-1)) + beta(26) * log(fee59))  'Model equation: Exports: ROW: Real prices</v>
      </c>
      <c r="D575" s="6" t="s">
        <v>25</v>
      </c>
      <c r="E575" s="6"/>
      <c r="F575" s="5" t="s">
        <v>477</v>
      </c>
      <c r="G575" s="5" t="s">
        <v>503</v>
      </c>
      <c r="K575" s="5" t="s">
        <v>24</v>
      </c>
      <c r="N575" s="5" t="s">
        <v>2097</v>
      </c>
      <c r="O575" s="5"/>
      <c r="P575" s="5" t="s">
        <v>17</v>
      </c>
      <c r="Q575" s="5" t="s">
        <v>2207</v>
      </c>
      <c r="R575" s="5" t="s">
        <v>536</v>
      </c>
      <c r="S575" s="5" t="s">
        <v>464</v>
      </c>
      <c r="T575" s="22" t="s">
        <v>573</v>
      </c>
      <c r="V575" s="6" t="s">
        <v>25</v>
      </c>
      <c r="W575" s="6"/>
    </row>
    <row r="576" spans="1:24" s="36" customFormat="1">
      <c r="A576">
        <v>575</v>
      </c>
      <c r="B576" s="20"/>
      <c r="C576" s="11" t="str">
        <f t="shared" si="8"/>
        <v>'model.append x_k = exp (log(x_k(-1)) + 0.378637769824 * D(LOG(x_k(-1))) + 0.401423295285 * D(LOG(PX / PM)) + 0.581035198097 * D(LOG(FEE59)) - 0.00724081316519) 'Model equation: Exports: ROW: Real prices</v>
      </c>
      <c r="D576" s="12" t="s">
        <v>4</v>
      </c>
      <c r="E576" s="12" t="s">
        <v>171</v>
      </c>
      <c r="F576" s="14" t="s">
        <v>477</v>
      </c>
      <c r="G576" s="14" t="s">
        <v>503</v>
      </c>
      <c r="H576" s="14"/>
      <c r="I576" s="14"/>
      <c r="J576" s="14"/>
      <c r="K576" s="14" t="s">
        <v>24</v>
      </c>
      <c r="L576" s="14"/>
      <c r="M576" s="14"/>
      <c r="N576" s="14" t="s">
        <v>2097</v>
      </c>
      <c r="O576" s="14"/>
      <c r="P576" s="14" t="s">
        <v>17</v>
      </c>
      <c r="Q576" s="14" t="s">
        <v>2096</v>
      </c>
      <c r="R576" s="14" t="s">
        <v>536</v>
      </c>
      <c r="S576" s="14" t="s">
        <v>464</v>
      </c>
      <c r="T576" s="20"/>
      <c r="U576" s="20"/>
      <c r="V576" s="12" t="s">
        <v>4</v>
      </c>
      <c r="W576" s="12" t="s">
        <v>171</v>
      </c>
      <c r="X576" s="14"/>
    </row>
    <row r="577" spans="1:24">
      <c r="A577">
        <v>576</v>
      </c>
      <c r="C577" s="1" t="str">
        <f t="shared" si="8"/>
        <v>model.append s_row =  - (x - m) + r_eq_dk * neq_row(-1) + r_pen * npen_row(-1) + r_n(-1) * nib_row(-1) + w_row - tax_row + stra_row + r_row_net_error1 + r_row_net_error2 + r_row_net_error3 'Model equation: Savings: ROW</v>
      </c>
      <c r="D577" s="6" t="s">
        <v>25</v>
      </c>
      <c r="E577" s="6"/>
      <c r="G577" s="5" t="s">
        <v>503</v>
      </c>
      <c r="K577" s="5" t="s">
        <v>24</v>
      </c>
      <c r="N577" s="5" t="s">
        <v>2022</v>
      </c>
      <c r="O577" s="5"/>
      <c r="P577" s="5" t="s">
        <v>17</v>
      </c>
      <c r="Q577" s="5" t="s">
        <v>2124</v>
      </c>
      <c r="R577" s="5" t="s">
        <v>696</v>
      </c>
      <c r="S577" s="5" t="s">
        <v>464</v>
      </c>
      <c r="V577" s="6" t="s">
        <v>25</v>
      </c>
      <c r="W577" s="6"/>
    </row>
    <row r="578" spans="1:24" s="36" customFormat="1">
      <c r="A578">
        <v>577</v>
      </c>
      <c r="B578" s="20"/>
      <c r="C578" s="11" t="str">
        <f t="shared" si="8"/>
        <v>'model.append neq_row = eqa_row - eql_row 'Model equation: Net financial stock: Equity: ROW</v>
      </c>
      <c r="D578" s="12" t="s">
        <v>4</v>
      </c>
      <c r="E578" s="12" t="s">
        <v>171</v>
      </c>
      <c r="F578" s="14"/>
      <c r="G578" s="14" t="s">
        <v>503</v>
      </c>
      <c r="H578" s="14"/>
      <c r="I578" s="14"/>
      <c r="J578" s="14"/>
      <c r="K578" s="14" t="s">
        <v>24</v>
      </c>
      <c r="L578" s="14"/>
      <c r="M578" s="14"/>
      <c r="N578" s="14" t="s">
        <v>267</v>
      </c>
      <c r="O578" s="14"/>
      <c r="P578" s="14" t="s">
        <v>17</v>
      </c>
      <c r="Q578" s="14" t="s">
        <v>66</v>
      </c>
      <c r="R578" s="14" t="s">
        <v>538</v>
      </c>
      <c r="S578" s="14" t="s">
        <v>464</v>
      </c>
      <c r="T578" s="20"/>
      <c r="U578" s="20"/>
      <c r="V578" s="12" t="s">
        <v>4</v>
      </c>
      <c r="W578" s="12" t="s">
        <v>171</v>
      </c>
      <c r="X578" s="14"/>
    </row>
    <row r="579" spans="1:24" s="36" customFormat="1">
      <c r="A579">
        <v>578</v>
      </c>
      <c r="B579" s="20"/>
      <c r="C579" s="11" t="str">
        <f t="shared" ref="C579:C642" si="9">CONCATENATE(D579,J579,I579,K579,L579,M579,N579,O579, IF(P579="","",  " "),P579, IF(P579="","",  " "),Q579, IF(R579="","",  " '"), IF(G579="","",  G579), IF(H579="","",  ": "),H579, IF(R579="","",  ": "),R579, IF(S579="","",  ": "),S579, IF(F579="","",  ": "),F579)</f>
        <v>'model.append npen_row = pena_row - penl_row 'Model equation: Net financial stock: Pension: ROW</v>
      </c>
      <c r="D579" s="12" t="s">
        <v>4</v>
      </c>
      <c r="E579" s="12" t="s">
        <v>171</v>
      </c>
      <c r="F579" s="14"/>
      <c r="G579" s="14" t="s">
        <v>503</v>
      </c>
      <c r="H579" s="14"/>
      <c r="I579" s="14"/>
      <c r="J579" s="14"/>
      <c r="K579" s="14" t="s">
        <v>24</v>
      </c>
      <c r="L579" s="14"/>
      <c r="M579" s="14"/>
      <c r="N579" s="14" t="s">
        <v>276</v>
      </c>
      <c r="O579" s="14"/>
      <c r="P579" s="14" t="s">
        <v>17</v>
      </c>
      <c r="Q579" s="14" t="s">
        <v>74</v>
      </c>
      <c r="R579" s="14" t="s">
        <v>542</v>
      </c>
      <c r="S579" s="14" t="s">
        <v>464</v>
      </c>
      <c r="T579" s="20"/>
      <c r="U579" s="20"/>
      <c r="V579" s="12" t="s">
        <v>4</v>
      </c>
      <c r="W579" s="12" t="s">
        <v>171</v>
      </c>
      <c r="X579" s="14"/>
    </row>
    <row r="580" spans="1:24" s="36" customFormat="1">
      <c r="A580">
        <v>579</v>
      </c>
      <c r="B580" s="20"/>
      <c r="C580" s="11" t="str">
        <f t="shared" si="9"/>
        <v>'model.append nib_row = iba_row - ibl_row 'Model equation: Net financial stock: Interest bearing: ROW</v>
      </c>
      <c r="D580" s="12" t="s">
        <v>4</v>
      </c>
      <c r="E580" s="12" t="s">
        <v>171</v>
      </c>
      <c r="F580" s="14"/>
      <c r="G580" s="14" t="s">
        <v>503</v>
      </c>
      <c r="H580" s="14"/>
      <c r="I580" s="14"/>
      <c r="J580" s="14"/>
      <c r="K580" s="14" t="s">
        <v>24</v>
      </c>
      <c r="L580" s="14"/>
      <c r="M580" s="14"/>
      <c r="N580" s="14" t="s">
        <v>264</v>
      </c>
      <c r="O580" s="14"/>
      <c r="P580" s="14" t="s">
        <v>17</v>
      </c>
      <c r="Q580" s="14" t="s">
        <v>63</v>
      </c>
      <c r="R580" s="14" t="s">
        <v>539</v>
      </c>
      <c r="S580" s="14" t="s">
        <v>464</v>
      </c>
      <c r="T580" s="20"/>
      <c r="U580" s="20"/>
      <c r="V580" s="12" t="s">
        <v>4</v>
      </c>
      <c r="W580" s="12" t="s">
        <v>171</v>
      </c>
      <c r="X580" s="14"/>
    </row>
    <row r="581" spans="1:24" s="36" customFormat="1">
      <c r="A581">
        <v>580</v>
      </c>
      <c r="B581" s="20"/>
      <c r="C581" s="11" t="str">
        <f t="shared" si="9"/>
        <v>'model.append tax_row = beta(14) * w_row + beta(15) * pir_row 'Model equation: Tax: ROW</v>
      </c>
      <c r="D581" s="12" t="s">
        <v>4</v>
      </c>
      <c r="E581" s="12" t="s">
        <v>171</v>
      </c>
      <c r="F581" s="14"/>
      <c r="G581" s="14" t="s">
        <v>503</v>
      </c>
      <c r="H581" s="14"/>
      <c r="I581" s="14"/>
      <c r="J581" s="14"/>
      <c r="K581" s="14" t="s">
        <v>24</v>
      </c>
      <c r="L581" s="14"/>
      <c r="M581" s="14"/>
      <c r="N581" s="14" t="s">
        <v>399</v>
      </c>
      <c r="O581" s="14"/>
      <c r="P581" s="14" t="s">
        <v>17</v>
      </c>
      <c r="Q581" s="14" t="s">
        <v>2180</v>
      </c>
      <c r="R581" s="14" t="s">
        <v>563</v>
      </c>
      <c r="S581" s="14" t="s">
        <v>464</v>
      </c>
      <c r="T581" s="20"/>
      <c r="U581" s="20"/>
      <c r="V581" s="12" t="s">
        <v>4</v>
      </c>
      <c r="W581" s="12" t="s">
        <v>171</v>
      </c>
      <c r="X581" s="14"/>
    </row>
    <row r="582" spans="1:24">
      <c r="A582">
        <v>581</v>
      </c>
      <c r="C582" s="1" t="str">
        <f t="shared" si="9"/>
        <v>model.append nx = x - m 'Model equation: Net Exports: ROW</v>
      </c>
      <c r="D582" s="6" t="s">
        <v>25</v>
      </c>
      <c r="E582" s="6"/>
      <c r="G582" s="5" t="s">
        <v>503</v>
      </c>
      <c r="K582" s="5" t="s">
        <v>24</v>
      </c>
      <c r="N582" s="5" t="s">
        <v>310</v>
      </c>
      <c r="O582" s="5"/>
      <c r="P582" s="5" t="s">
        <v>17</v>
      </c>
      <c r="Q582" s="5" t="s">
        <v>150</v>
      </c>
      <c r="R582" s="5" t="s">
        <v>445</v>
      </c>
      <c r="S582" s="5" t="s">
        <v>464</v>
      </c>
      <c r="V582" s="6" t="s">
        <v>25</v>
      </c>
      <c r="W582" s="6"/>
    </row>
    <row r="583" spans="1:24">
      <c r="A583">
        <v>582</v>
      </c>
      <c r="C583" s="1" t="str">
        <f t="shared" si="9"/>
        <v>model.append cab =  - nl_row  'Model equation: Current account balance: ROW</v>
      </c>
      <c r="D583" s="6" t="s">
        <v>25</v>
      </c>
      <c r="E583" s="6"/>
      <c r="G583" s="5" t="s">
        <v>503</v>
      </c>
      <c r="K583" s="5" t="s">
        <v>24</v>
      </c>
      <c r="N583" s="5" t="s">
        <v>400</v>
      </c>
      <c r="O583" s="5"/>
      <c r="P583" s="5" t="s">
        <v>17</v>
      </c>
      <c r="Q583" s="5" t="s">
        <v>2069</v>
      </c>
      <c r="R583" s="5" t="s">
        <v>517</v>
      </c>
      <c r="S583" s="5" t="s">
        <v>464</v>
      </c>
      <c r="V583" s="6" t="s">
        <v>25</v>
      </c>
      <c r="W583" s="6"/>
    </row>
    <row r="584" spans="1:24">
      <c r="A584">
        <v>583</v>
      </c>
      <c r="C584" s="1" t="str">
        <f t="shared" si="9"/>
        <v>model.append bop = cab + fab  'Model equation: Identity: Balance of payments: ROW</v>
      </c>
      <c r="D584" s="6" t="s">
        <v>25</v>
      </c>
      <c r="E584" s="6"/>
      <c r="G584" s="5" t="s">
        <v>503</v>
      </c>
      <c r="H584" s="5" t="s">
        <v>502</v>
      </c>
      <c r="K584" s="5" t="s">
        <v>24</v>
      </c>
      <c r="N584" s="5" t="s">
        <v>401</v>
      </c>
      <c r="O584" s="5"/>
      <c r="P584" s="5" t="s">
        <v>17</v>
      </c>
      <c r="Q584" s="5" t="s">
        <v>151</v>
      </c>
      <c r="R584" s="5" t="s">
        <v>516</v>
      </c>
      <c r="S584" s="5" t="s">
        <v>464</v>
      </c>
      <c r="V584" s="6" t="s">
        <v>25</v>
      </c>
      <c r="W584" s="6"/>
    </row>
    <row r="585" spans="1:24">
      <c r="A585">
        <v>584</v>
      </c>
      <c r="C585" s="1" t="str">
        <f t="shared" si="9"/>
        <v>model.append fab = (fnl_row)  'Model equation: Financial account balance: ROW</v>
      </c>
      <c r="D585" s="6" t="s">
        <v>25</v>
      </c>
      <c r="E585" s="6"/>
      <c r="G585" s="5" t="s">
        <v>503</v>
      </c>
      <c r="K585" s="5" t="s">
        <v>24</v>
      </c>
      <c r="N585" s="5" t="s">
        <v>402</v>
      </c>
      <c r="O585" s="5"/>
      <c r="P585" s="5" t="s">
        <v>17</v>
      </c>
      <c r="Q585" s="5" t="s">
        <v>2070</v>
      </c>
      <c r="R585" s="5" t="s">
        <v>528</v>
      </c>
      <c r="S585" s="5" t="s">
        <v>464</v>
      </c>
      <c r="V585" s="6" t="s">
        <v>25</v>
      </c>
      <c r="W585" s="6"/>
    </row>
    <row r="586" spans="1:24">
      <c r="A586">
        <v>585</v>
      </c>
      <c r="C586" s="1" t="str">
        <f t="shared" si="9"/>
        <v>model.append nl_row = (s_row - np_row + ctr_row)  'Model equation: Sector Balance (investment for row = 0): ROW</v>
      </c>
      <c r="D586" s="6" t="s">
        <v>25</v>
      </c>
      <c r="E586" s="6"/>
      <c r="G586" s="5" t="s">
        <v>503</v>
      </c>
      <c r="K586" s="5" t="s">
        <v>24</v>
      </c>
      <c r="N586" s="5" t="s">
        <v>2067</v>
      </c>
      <c r="O586" s="5"/>
      <c r="P586" s="5" t="s">
        <v>17</v>
      </c>
      <c r="Q586" s="5" t="s">
        <v>2023</v>
      </c>
      <c r="R586" s="5" t="s">
        <v>541</v>
      </c>
      <c r="S586" s="5" t="s">
        <v>464</v>
      </c>
      <c r="V586" s="6" t="s">
        <v>25</v>
      </c>
      <c r="W586" s="6"/>
    </row>
    <row r="587" spans="1:24" s="36" customFormat="1">
      <c r="A587">
        <v>586</v>
      </c>
      <c r="B587" s="20"/>
      <c r="C587" s="11" t="str">
        <f t="shared" si="9"/>
        <v>'model.append testo = pir_row - pip_row 'Model equation: Test variable: Net property income: ROW</v>
      </c>
      <c r="D587" s="12" t="s">
        <v>4</v>
      </c>
      <c r="E587" s="12" t="s">
        <v>171</v>
      </c>
      <c r="F587" s="14"/>
      <c r="G587" s="14" t="s">
        <v>503</v>
      </c>
      <c r="H587" s="14"/>
      <c r="I587" s="14"/>
      <c r="J587" s="14"/>
      <c r="K587" s="14" t="s">
        <v>24</v>
      </c>
      <c r="L587" s="14"/>
      <c r="M587" s="14"/>
      <c r="N587" s="14" t="s">
        <v>404</v>
      </c>
      <c r="O587" s="14"/>
      <c r="P587" s="14" t="s">
        <v>17</v>
      </c>
      <c r="Q587" s="14" t="s">
        <v>2114</v>
      </c>
      <c r="R587" s="14" t="s">
        <v>567</v>
      </c>
      <c r="S587" s="14" t="s">
        <v>464</v>
      </c>
      <c r="T587" s="20"/>
      <c r="U587" s="20"/>
      <c r="V587" s="12" t="s">
        <v>4</v>
      </c>
      <c r="W587" s="12" t="s">
        <v>171</v>
      </c>
      <c r="X587" s="14"/>
    </row>
    <row r="588" spans="1:24">
      <c r="A588">
        <v>587</v>
      </c>
      <c r="C588" s="1" t="str">
        <f t="shared" si="9"/>
        <v/>
      </c>
      <c r="D588" s="6" t="s">
        <v>25</v>
      </c>
      <c r="E588" s="6"/>
      <c r="J588" s="5" t="s">
        <v>25</v>
      </c>
      <c r="N588" s="5" t="s">
        <v>25</v>
      </c>
      <c r="O588" s="5"/>
      <c r="R588" s="5" t="s">
        <v>25</v>
      </c>
      <c r="V588" s="6" t="s">
        <v>25</v>
      </c>
      <c r="W588" s="6"/>
    </row>
    <row r="589" spans="1:24">
      <c r="A589">
        <v>588</v>
      </c>
      <c r="C589" s="1" t="str">
        <f t="shared" si="9"/>
        <v/>
      </c>
      <c r="D589" s="6" t="s">
        <v>25</v>
      </c>
      <c r="E589" s="6"/>
      <c r="J589" s="5" t="s">
        <v>25</v>
      </c>
      <c r="N589" s="5" t="s">
        <v>25</v>
      </c>
      <c r="O589" s="5"/>
      <c r="R589" s="5" t="s">
        <v>25</v>
      </c>
      <c r="V589" s="6" t="s">
        <v>25</v>
      </c>
      <c r="W589" s="6"/>
    </row>
    <row r="590" spans="1:24">
      <c r="A590">
        <v>589</v>
      </c>
      <c r="C590" s="3" t="str">
        <f t="shared" si="9"/>
        <v>'##############################</v>
      </c>
      <c r="D590" s="10" t="s">
        <v>4</v>
      </c>
      <c r="E590" s="10" t="s">
        <v>170</v>
      </c>
      <c r="F590" s="8"/>
      <c r="G590" s="8"/>
      <c r="H590" s="8"/>
      <c r="I590" s="8"/>
      <c r="J590" s="8" t="s">
        <v>176</v>
      </c>
      <c r="K590" s="8"/>
      <c r="L590" s="8"/>
      <c r="M590" s="8"/>
      <c r="N590" s="8" t="s">
        <v>25</v>
      </c>
      <c r="O590" s="8"/>
      <c r="P590" s="8"/>
      <c r="Q590" s="8"/>
      <c r="R590" s="8" t="s">
        <v>25</v>
      </c>
      <c r="S590" s="8"/>
      <c r="T590" s="109"/>
      <c r="U590" s="109"/>
      <c r="V590" s="10" t="s">
        <v>4</v>
      </c>
      <c r="W590" s="10" t="s">
        <v>170</v>
      </c>
      <c r="X590" s="8"/>
    </row>
    <row r="591" spans="1:24">
      <c r="A591">
        <v>590</v>
      </c>
      <c r="C591" s="3" t="str">
        <f t="shared" si="9"/>
        <v>'ROW: Financial side</v>
      </c>
      <c r="D591" s="10" t="s">
        <v>4</v>
      </c>
      <c r="E591" s="10" t="s">
        <v>170</v>
      </c>
      <c r="F591" s="8"/>
      <c r="G591" s="8"/>
      <c r="H591" s="8"/>
      <c r="I591" s="8"/>
      <c r="J591" s="8" t="s">
        <v>201</v>
      </c>
      <c r="K591" s="8"/>
      <c r="L591" s="8"/>
      <c r="M591" s="8"/>
      <c r="N591" s="8" t="s">
        <v>25</v>
      </c>
      <c r="O591" s="8"/>
      <c r="P591" s="8"/>
      <c r="Q591" s="8"/>
      <c r="R591" s="8" t="s">
        <v>25</v>
      </c>
      <c r="S591" s="8"/>
      <c r="T591" s="109"/>
      <c r="U591" s="109"/>
      <c r="V591" s="10" t="s">
        <v>4</v>
      </c>
      <c r="W591" s="10" t="s">
        <v>170</v>
      </c>
      <c r="X591" s="8"/>
    </row>
    <row r="592" spans="1:24">
      <c r="A592">
        <v>591</v>
      </c>
      <c r="C592" s="1" t="str">
        <f t="shared" si="9"/>
        <v/>
      </c>
      <c r="D592" s="6" t="s">
        <v>25</v>
      </c>
      <c r="E592" s="6"/>
      <c r="J592" s="5" t="s">
        <v>25</v>
      </c>
      <c r="N592" s="5" t="s">
        <v>25</v>
      </c>
      <c r="O592" s="5"/>
      <c r="R592" s="5" t="s">
        <v>25</v>
      </c>
      <c r="V592" s="6" t="s">
        <v>25</v>
      </c>
      <c r="W592" s="6"/>
    </row>
    <row r="593" spans="1:24" s="36" customFormat="1">
      <c r="A593">
        <v>592</v>
      </c>
      <c r="B593" s="20"/>
      <c r="C593" s="11" t="str">
        <f t="shared" si="9"/>
        <v>'model.append fnl_row = fa_row_tr - fl_row_tr  'Model equation: Financial Net Lending (Balance): ROW</v>
      </c>
      <c r="D593" s="12" t="s">
        <v>4</v>
      </c>
      <c r="E593" s="12" t="s">
        <v>171</v>
      </c>
      <c r="F593" s="14"/>
      <c r="G593" s="14" t="s">
        <v>503</v>
      </c>
      <c r="H593" s="14"/>
      <c r="I593" s="14"/>
      <c r="J593" s="14"/>
      <c r="K593" s="14" t="s">
        <v>24</v>
      </c>
      <c r="L593" s="14"/>
      <c r="M593" s="14"/>
      <c r="N593" s="14" t="s">
        <v>2068</v>
      </c>
      <c r="O593" s="14"/>
      <c r="P593" s="14" t="s">
        <v>17</v>
      </c>
      <c r="Q593" s="14" t="s">
        <v>152</v>
      </c>
      <c r="R593" s="14" t="s">
        <v>526</v>
      </c>
      <c r="S593" s="14" t="s">
        <v>464</v>
      </c>
      <c r="T593" s="20"/>
      <c r="U593" s="20"/>
      <c r="V593" s="12" t="s">
        <v>4</v>
      </c>
      <c r="W593" s="12" t="s">
        <v>171</v>
      </c>
      <c r="X593" s="14"/>
    </row>
    <row r="594" spans="1:24">
      <c r="A594">
        <v>593</v>
      </c>
      <c r="C594" s="1" t="str">
        <f t="shared" si="9"/>
        <v>model.append fnl_row = nib_row_tr + neq_row_tr + npen_row_tr  'Model equation: Financial Net Lending (Balance): ROW</v>
      </c>
      <c r="D594" s="6" t="s">
        <v>25</v>
      </c>
      <c r="E594" s="6"/>
      <c r="G594" s="5" t="s">
        <v>503</v>
      </c>
      <c r="K594" s="5" t="s">
        <v>24</v>
      </c>
      <c r="N594" s="5" t="s">
        <v>2068</v>
      </c>
      <c r="O594" s="5"/>
      <c r="P594" s="5" t="s">
        <v>17</v>
      </c>
      <c r="Q594" s="5" t="s">
        <v>153</v>
      </c>
      <c r="R594" s="5" t="s">
        <v>526</v>
      </c>
      <c r="S594" s="5" t="s">
        <v>464</v>
      </c>
      <c r="V594" s="6" t="s">
        <v>25</v>
      </c>
      <c r="W594" s="6"/>
    </row>
    <row r="595" spans="1:24" s="36" customFormat="1">
      <c r="A595">
        <v>594</v>
      </c>
      <c r="B595" s="20"/>
      <c r="C595" s="11" t="str">
        <f t="shared" si="9"/>
        <v>'model.append fa_row_tr = iba_row_tr + eqa_row_tr + pena_row_tr  'Model equation: Financial Assets: ROW: Transactions</v>
      </c>
      <c r="D595" s="12" t="s">
        <v>4</v>
      </c>
      <c r="E595" s="12" t="s">
        <v>171</v>
      </c>
      <c r="F595" s="14" t="s">
        <v>492</v>
      </c>
      <c r="G595" s="14" t="s">
        <v>503</v>
      </c>
      <c r="H595" s="14"/>
      <c r="I595" s="14"/>
      <c r="J595" s="14"/>
      <c r="K595" s="14" t="s">
        <v>24</v>
      </c>
      <c r="L595" s="14"/>
      <c r="M595" s="14"/>
      <c r="N595" s="14" t="s">
        <v>406</v>
      </c>
      <c r="O595" s="14"/>
      <c r="P595" s="14" t="s">
        <v>17</v>
      </c>
      <c r="Q595" s="14" t="s">
        <v>600</v>
      </c>
      <c r="R595" s="14" t="s">
        <v>527</v>
      </c>
      <c r="S595" s="14" t="s">
        <v>464</v>
      </c>
      <c r="T595" s="20"/>
      <c r="U595" s="20"/>
      <c r="V595" s="12" t="s">
        <v>4</v>
      </c>
      <c r="W595" s="12" t="s">
        <v>171</v>
      </c>
      <c r="X595" s="14"/>
    </row>
    <row r="596" spans="1:24" s="36" customFormat="1">
      <c r="A596">
        <v>595</v>
      </c>
      <c r="B596" s="20"/>
      <c r="C596" s="11" t="str">
        <f t="shared" si="9"/>
        <v>'model.append fl_row_tr = ibl_row_tr + eql_row_tr + penl_row_tr  'Model equation: Financial liabilities: ROW: Transactions</v>
      </c>
      <c r="D596" s="12" t="s">
        <v>4</v>
      </c>
      <c r="E596" s="12" t="s">
        <v>171</v>
      </c>
      <c r="F596" s="14" t="s">
        <v>492</v>
      </c>
      <c r="G596" s="14" t="s">
        <v>503</v>
      </c>
      <c r="H596" s="14"/>
      <c r="I596" s="14"/>
      <c r="J596" s="14"/>
      <c r="K596" s="14" t="s">
        <v>24</v>
      </c>
      <c r="L596" s="14"/>
      <c r="M596" s="14"/>
      <c r="N596" s="14" t="s">
        <v>407</v>
      </c>
      <c r="O596" s="14"/>
      <c r="P596" s="14" t="s">
        <v>17</v>
      </c>
      <c r="Q596" s="14" t="s">
        <v>601</v>
      </c>
      <c r="R596" s="14" t="s">
        <v>529</v>
      </c>
      <c r="S596" s="14" t="s">
        <v>464</v>
      </c>
      <c r="T596" s="20"/>
      <c r="U596" s="20"/>
      <c r="V596" s="12" t="s">
        <v>4</v>
      </c>
      <c r="W596" s="12" t="s">
        <v>171</v>
      </c>
      <c r="X596" s="14"/>
    </row>
    <row r="597" spans="1:24">
      <c r="A597">
        <v>596</v>
      </c>
      <c r="C597" s="1" t="str">
        <f t="shared" si="9"/>
        <v>model.append nib_row = nib_row(-1) + nib_row_tr + nib_row_rv 'Model equation: Net financial stock: Interest bearing: ROW</v>
      </c>
      <c r="D597" s="6" t="s">
        <v>25</v>
      </c>
      <c r="E597" s="6"/>
      <c r="G597" s="5" t="s">
        <v>503</v>
      </c>
      <c r="K597" s="5" t="s">
        <v>24</v>
      </c>
      <c r="N597" s="5" t="s">
        <v>264</v>
      </c>
      <c r="O597" s="5"/>
      <c r="P597" s="5" t="s">
        <v>17</v>
      </c>
      <c r="Q597" s="5" t="s">
        <v>154</v>
      </c>
      <c r="R597" s="5" t="s">
        <v>539</v>
      </c>
      <c r="S597" s="5" t="s">
        <v>464</v>
      </c>
      <c r="V597" s="6" t="s">
        <v>25</v>
      </c>
      <c r="W597" s="6"/>
    </row>
    <row r="598" spans="1:24">
      <c r="A598">
        <v>597</v>
      </c>
      <c r="C598" s="1" t="str">
        <f t="shared" si="9"/>
        <v>model.append nib_row_tr = nl_row - neq_row_tr - npen_row_tr 'Model equation: Net financial stock: Interest bearing: ROW: Transactions</v>
      </c>
      <c r="D598" s="6" t="s">
        <v>25</v>
      </c>
      <c r="E598" s="6"/>
      <c r="F598" s="5" t="s">
        <v>492</v>
      </c>
      <c r="G598" s="5" t="s">
        <v>503</v>
      </c>
      <c r="K598" s="5" t="s">
        <v>24</v>
      </c>
      <c r="N598" s="5" t="s">
        <v>265</v>
      </c>
      <c r="O598" s="5"/>
      <c r="P598" s="5" t="s">
        <v>17</v>
      </c>
      <c r="Q598" s="5" t="s">
        <v>2071</v>
      </c>
      <c r="R598" s="5" t="s">
        <v>539</v>
      </c>
      <c r="S598" s="5" t="s">
        <v>464</v>
      </c>
      <c r="V598" s="6" t="s">
        <v>25</v>
      </c>
      <c r="W598" s="6"/>
    </row>
    <row r="599" spans="1:24">
      <c r="A599">
        <v>598</v>
      </c>
      <c r="C599" s="1" t="str">
        <f t="shared" si="9"/>
        <v>model.append neq_row = neq_row(-1) + neq_row_tr + neq_row_rv 'Model equation: Net financial stock: Equity: ROW</v>
      </c>
      <c r="D599" s="6" t="s">
        <v>25</v>
      </c>
      <c r="E599" s="6"/>
      <c r="G599" s="5" t="s">
        <v>503</v>
      </c>
      <c r="K599" s="5" t="s">
        <v>24</v>
      </c>
      <c r="N599" s="5" t="s">
        <v>267</v>
      </c>
      <c r="O599" s="5"/>
      <c r="P599" s="5" t="s">
        <v>17</v>
      </c>
      <c r="Q599" s="5" t="s">
        <v>155</v>
      </c>
      <c r="R599" s="5" t="s">
        <v>538</v>
      </c>
      <c r="S599" s="5" t="s">
        <v>464</v>
      </c>
      <c r="V599" s="6" t="s">
        <v>25</v>
      </c>
      <c r="W599" s="6"/>
    </row>
    <row r="600" spans="1:24">
      <c r="A600">
        <v>599</v>
      </c>
      <c r="C600" s="1" t="str">
        <f t="shared" si="9"/>
        <v>model.append npen_row = npen_row(-1) + npen_row_tr + npen_row_rv 'Model equation: Net financial stock: Pension: ROW</v>
      </c>
      <c r="D600" s="6" t="s">
        <v>25</v>
      </c>
      <c r="E600" s="6"/>
      <c r="G600" s="5" t="s">
        <v>503</v>
      </c>
      <c r="K600" s="5" t="s">
        <v>24</v>
      </c>
      <c r="N600" s="5" t="s">
        <v>276</v>
      </c>
      <c r="O600" s="5"/>
      <c r="P600" s="5" t="s">
        <v>17</v>
      </c>
      <c r="Q600" s="5" t="s">
        <v>156</v>
      </c>
      <c r="R600" s="5" t="s">
        <v>542</v>
      </c>
      <c r="S600" s="5" t="s">
        <v>464</v>
      </c>
      <c r="V600" s="6" t="s">
        <v>25</v>
      </c>
      <c r="W600" s="6"/>
    </row>
    <row r="601" spans="1:24" s="36" customFormat="1">
      <c r="A601">
        <v>600</v>
      </c>
      <c r="B601" s="20"/>
      <c r="C601" s="11" t="str">
        <f t="shared" si="9"/>
        <v>'model.append ibl_row = ibl_row(-1) + ibl_row_tr + ibl_row_rv 'Model equation: Financial Liabilities: Interest bearing liabilities: ROW</v>
      </c>
      <c r="D601" s="12" t="s">
        <v>4</v>
      </c>
      <c r="E601" s="12" t="s">
        <v>171</v>
      </c>
      <c r="F601" s="14"/>
      <c r="G601" s="14" t="s">
        <v>503</v>
      </c>
      <c r="H601" s="14"/>
      <c r="I601" s="14"/>
      <c r="J601" s="14"/>
      <c r="K601" s="14" t="s">
        <v>24</v>
      </c>
      <c r="L601" s="14"/>
      <c r="M601" s="14"/>
      <c r="N601" s="14" t="s">
        <v>47</v>
      </c>
      <c r="O601" s="14"/>
      <c r="P601" s="14" t="s">
        <v>17</v>
      </c>
      <c r="Q601" s="14" t="s">
        <v>157</v>
      </c>
      <c r="R601" s="14" t="s">
        <v>486</v>
      </c>
      <c r="S601" s="14" t="s">
        <v>464</v>
      </c>
      <c r="T601" s="20"/>
      <c r="U601" s="20"/>
      <c r="V601" s="12" t="s">
        <v>4</v>
      </c>
      <c r="W601" s="12" t="s">
        <v>171</v>
      </c>
      <c r="X601" s="14"/>
    </row>
    <row r="602" spans="1:24" s="36" customFormat="1">
      <c r="A602">
        <v>601</v>
      </c>
      <c r="B602" s="20"/>
      <c r="C602" s="11" t="str">
        <f t="shared" si="9"/>
        <v>'model.append eql_row = eql_row(-1) + eql_row_tr + eql_row_rv 'Model equation: Financial Liabilities: Equity liabilities: ROW</v>
      </c>
      <c r="D602" s="12" t="s">
        <v>4</v>
      </c>
      <c r="E602" s="12" t="s">
        <v>171</v>
      </c>
      <c r="F602" s="14"/>
      <c r="G602" s="14" t="s">
        <v>503</v>
      </c>
      <c r="H602" s="14"/>
      <c r="I602" s="14"/>
      <c r="J602" s="14"/>
      <c r="K602" s="14" t="s">
        <v>24</v>
      </c>
      <c r="L602" s="14"/>
      <c r="M602" s="14"/>
      <c r="N602" s="14" t="s">
        <v>243</v>
      </c>
      <c r="O602" s="14"/>
      <c r="P602" s="14" t="s">
        <v>17</v>
      </c>
      <c r="Q602" s="14" t="s">
        <v>158</v>
      </c>
      <c r="R602" s="14" t="s">
        <v>487</v>
      </c>
      <c r="S602" s="14" t="s">
        <v>464</v>
      </c>
      <c r="T602" s="20"/>
      <c r="U602" s="20"/>
      <c r="V602" s="12" t="s">
        <v>4</v>
      </c>
      <c r="W602" s="12" t="s">
        <v>171</v>
      </c>
      <c r="X602" s="14"/>
    </row>
    <row r="603" spans="1:24" s="36" customFormat="1">
      <c r="A603">
        <v>602</v>
      </c>
      <c r="B603" s="20"/>
      <c r="C603" s="11" t="str">
        <f t="shared" si="9"/>
        <v>'model.append penl_row = penl_row(-1) + penl_row_tr + penl_row_rv 'Model equation: Financial Liabilities: Pension liabilities: ROW</v>
      </c>
      <c r="D603" s="12" t="s">
        <v>4</v>
      </c>
      <c r="E603" s="12" t="s">
        <v>171</v>
      </c>
      <c r="F603" s="14"/>
      <c r="G603" s="14" t="s">
        <v>503</v>
      </c>
      <c r="H603" s="14"/>
      <c r="I603" s="14"/>
      <c r="J603" s="14"/>
      <c r="K603" s="14" t="s">
        <v>24</v>
      </c>
      <c r="L603" s="14"/>
      <c r="M603" s="14"/>
      <c r="N603" s="14" t="s">
        <v>244</v>
      </c>
      <c r="O603" s="14"/>
      <c r="P603" s="14" t="s">
        <v>17</v>
      </c>
      <c r="Q603" s="14" t="s">
        <v>159</v>
      </c>
      <c r="R603" s="20" t="s">
        <v>490</v>
      </c>
      <c r="S603" s="14" t="s">
        <v>464</v>
      </c>
      <c r="T603" s="20"/>
      <c r="U603" s="20"/>
      <c r="V603" s="12" t="s">
        <v>4</v>
      </c>
      <c r="W603" s="12" t="s">
        <v>171</v>
      </c>
      <c r="X603" s="14"/>
    </row>
    <row r="604" spans="1:24">
      <c r="A604">
        <v>603</v>
      </c>
      <c r="C604" s="1" t="str">
        <f t="shared" si="9"/>
        <v/>
      </c>
      <c r="D604" s="6" t="s">
        <v>25</v>
      </c>
      <c r="E604" s="6"/>
      <c r="J604" s="5" t="s">
        <v>25</v>
      </c>
      <c r="N604" s="5" t="s">
        <v>25</v>
      </c>
      <c r="O604" s="5"/>
      <c r="R604" s="5" t="s">
        <v>25</v>
      </c>
      <c r="V604" s="6" t="s">
        <v>25</v>
      </c>
      <c r="W604" s="6"/>
    </row>
    <row r="605" spans="1:24">
      <c r="A605">
        <v>604</v>
      </c>
      <c r="C605" s="1" t="str">
        <f t="shared" si="9"/>
        <v/>
      </c>
      <c r="D605" s="6" t="s">
        <v>25</v>
      </c>
      <c r="E605" s="6"/>
      <c r="J605" s="5" t="s">
        <v>25</v>
      </c>
      <c r="N605" s="5" t="s">
        <v>25</v>
      </c>
      <c r="O605" s="5"/>
      <c r="R605" s="5" t="s">
        <v>25</v>
      </c>
      <c r="V605" s="6" t="s">
        <v>25</v>
      </c>
      <c r="W605" s="6"/>
    </row>
    <row r="606" spans="1:24">
      <c r="A606">
        <v>605</v>
      </c>
      <c r="C606" s="3" t="str">
        <f t="shared" si="9"/>
        <v>'##############################</v>
      </c>
      <c r="D606" s="10" t="s">
        <v>4</v>
      </c>
      <c r="E606" s="10" t="s">
        <v>170</v>
      </c>
      <c r="F606" s="8"/>
      <c r="G606" s="8"/>
      <c r="H606" s="8"/>
      <c r="I606" s="8"/>
      <c r="J606" s="8" t="s">
        <v>176</v>
      </c>
      <c r="K606" s="8"/>
      <c r="L606" s="8"/>
      <c r="M606" s="8"/>
      <c r="N606" s="8" t="s">
        <v>25</v>
      </c>
      <c r="O606" s="8"/>
      <c r="P606" s="8"/>
      <c r="Q606" s="8"/>
      <c r="R606" s="8" t="s">
        <v>25</v>
      </c>
      <c r="S606" s="8"/>
      <c r="T606" s="109"/>
      <c r="U606" s="109"/>
      <c r="V606" s="10" t="s">
        <v>4</v>
      </c>
      <c r="W606" s="10" t="s">
        <v>170</v>
      </c>
      <c r="X606" s="8"/>
    </row>
    <row r="607" spans="1:24">
      <c r="A607">
        <v>606</v>
      </c>
      <c r="C607" s="3" t="str">
        <f t="shared" si="9"/>
        <v>'ROW: Net wealth and net financial wealth</v>
      </c>
      <c r="D607" s="10" t="s">
        <v>4</v>
      </c>
      <c r="E607" s="10" t="s">
        <v>170</v>
      </c>
      <c r="F607" s="8"/>
      <c r="G607" s="8"/>
      <c r="H607" s="8"/>
      <c r="I607" s="8"/>
      <c r="J607" s="8" t="s">
        <v>202</v>
      </c>
      <c r="K607" s="8"/>
      <c r="L607" s="8"/>
      <c r="M607" s="8"/>
      <c r="N607" s="8" t="s">
        <v>25</v>
      </c>
      <c r="O607" s="8"/>
      <c r="P607" s="8"/>
      <c r="Q607" s="8"/>
      <c r="R607" s="8" t="s">
        <v>25</v>
      </c>
      <c r="S607" s="8"/>
      <c r="T607" s="109"/>
      <c r="U607" s="109"/>
      <c r="V607" s="10" t="s">
        <v>4</v>
      </c>
      <c r="W607" s="10" t="s">
        <v>170</v>
      </c>
      <c r="X607" s="8"/>
    </row>
    <row r="608" spans="1:24">
      <c r="A608">
        <v>607</v>
      </c>
      <c r="C608" s="1" t="str">
        <f t="shared" si="9"/>
        <v/>
      </c>
      <c r="D608" s="6" t="s">
        <v>25</v>
      </c>
      <c r="E608" s="6"/>
      <c r="J608" s="5" t="s">
        <v>25</v>
      </c>
      <c r="N608" s="5" t="s">
        <v>25</v>
      </c>
      <c r="O608" s="5"/>
      <c r="R608" s="5" t="s">
        <v>25</v>
      </c>
      <c r="V608" s="6" t="s">
        <v>25</v>
      </c>
      <c r="W608" s="6"/>
    </row>
    <row r="609" spans="1:24">
      <c r="A609">
        <v>608</v>
      </c>
      <c r="C609" s="1" t="str">
        <f t="shared" si="9"/>
        <v>model.append nw_row = fnw_row  'Model equation: Net Wealth (No fixed assets): ROW: Financial</v>
      </c>
      <c r="D609" s="6" t="s">
        <v>25</v>
      </c>
      <c r="E609" s="6"/>
      <c r="F609" s="5" t="s">
        <v>545</v>
      </c>
      <c r="G609" s="5" t="s">
        <v>503</v>
      </c>
      <c r="J609" s="5" t="s">
        <v>25</v>
      </c>
      <c r="K609" s="5" t="s">
        <v>24</v>
      </c>
      <c r="N609" s="5" t="s">
        <v>408</v>
      </c>
      <c r="O609" s="5"/>
      <c r="P609" s="5" t="s">
        <v>17</v>
      </c>
      <c r="Q609" s="5" t="s">
        <v>160</v>
      </c>
      <c r="R609" s="5" t="s">
        <v>546</v>
      </c>
      <c r="S609" s="5" t="s">
        <v>464</v>
      </c>
      <c r="V609" s="6" t="s">
        <v>25</v>
      </c>
      <c r="W609" s="6"/>
    </row>
    <row r="610" spans="1:24">
      <c r="A610">
        <v>609</v>
      </c>
      <c r="C610" s="1" t="str">
        <f t="shared" si="9"/>
        <v>model.append fnw_row = (nib_row + neq_row + npen_row) 'Model equation: Financial net wealth: ROW</v>
      </c>
      <c r="D610" s="6" t="s">
        <v>25</v>
      </c>
      <c r="E610" s="6"/>
      <c r="G610" s="5" t="s">
        <v>503</v>
      </c>
      <c r="J610" s="5" t="s">
        <v>25</v>
      </c>
      <c r="K610" s="5" t="s">
        <v>24</v>
      </c>
      <c r="N610" s="5" t="s">
        <v>409</v>
      </c>
      <c r="O610" s="5"/>
      <c r="P610" s="5" t="s">
        <v>17</v>
      </c>
      <c r="Q610" s="5" t="s">
        <v>596</v>
      </c>
      <c r="R610" s="5" t="s">
        <v>489</v>
      </c>
      <c r="S610" s="5" t="s">
        <v>464</v>
      </c>
      <c r="V610" s="6" t="s">
        <v>25</v>
      </c>
      <c r="W610" s="6"/>
    </row>
    <row r="611" spans="1:24">
      <c r="A611">
        <v>610</v>
      </c>
      <c r="C611" s="1" t="str">
        <f t="shared" si="9"/>
        <v/>
      </c>
      <c r="D611" s="6" t="s">
        <v>25</v>
      </c>
      <c r="E611" s="6"/>
      <c r="J611" s="5" t="s">
        <v>25</v>
      </c>
      <c r="N611" s="5" t="s">
        <v>25</v>
      </c>
      <c r="O611" s="5"/>
      <c r="R611" s="5" t="s">
        <v>25</v>
      </c>
      <c r="V611" s="6" t="s">
        <v>25</v>
      </c>
      <c r="W611" s="6"/>
    </row>
    <row r="612" spans="1:24">
      <c r="A612">
        <v>611</v>
      </c>
      <c r="C612" s="3" t="str">
        <f t="shared" si="9"/>
        <v>'##############################</v>
      </c>
      <c r="D612" s="10" t="s">
        <v>4</v>
      </c>
      <c r="E612" s="10" t="s">
        <v>170</v>
      </c>
      <c r="F612" s="8"/>
      <c r="G612" s="8"/>
      <c r="H612" s="8"/>
      <c r="I612" s="8"/>
      <c r="J612" s="8" t="s">
        <v>176</v>
      </c>
      <c r="K612" s="8"/>
      <c r="L612" s="8"/>
      <c r="M612" s="8"/>
      <c r="N612" s="8" t="s">
        <v>25</v>
      </c>
      <c r="O612" s="8"/>
      <c r="P612" s="8"/>
      <c r="Q612" s="8"/>
      <c r="R612" s="8" t="s">
        <v>25</v>
      </c>
      <c r="S612" s="8"/>
      <c r="T612" s="109"/>
      <c r="U612" s="109"/>
      <c r="V612" s="10" t="s">
        <v>4</v>
      </c>
      <c r="W612" s="10" t="s">
        <v>170</v>
      </c>
      <c r="X612" s="8"/>
    </row>
    <row r="613" spans="1:24">
      <c r="A613">
        <v>612</v>
      </c>
      <c r="C613" s="3" t="str">
        <f t="shared" si="9"/>
        <v>'LABOUR MARKET</v>
      </c>
      <c r="D613" s="10" t="s">
        <v>4</v>
      </c>
      <c r="E613" s="10" t="s">
        <v>170</v>
      </c>
      <c r="F613" s="8"/>
      <c r="G613" s="8"/>
      <c r="H613" s="8"/>
      <c r="I613" s="8"/>
      <c r="J613" s="8" t="s">
        <v>203</v>
      </c>
      <c r="K613" s="8"/>
      <c r="L613" s="8"/>
      <c r="M613" s="8"/>
      <c r="N613" s="8" t="s">
        <v>25</v>
      </c>
      <c r="O613" s="8"/>
      <c r="P613" s="8"/>
      <c r="Q613" s="8"/>
      <c r="R613" s="8" t="s">
        <v>25</v>
      </c>
      <c r="S613" s="8"/>
      <c r="T613" s="109"/>
      <c r="U613" s="109"/>
      <c r="V613" s="10" t="s">
        <v>4</v>
      </c>
      <c r="W613" s="10" t="s">
        <v>170</v>
      </c>
      <c r="X613" s="8"/>
    </row>
    <row r="614" spans="1:24">
      <c r="A614">
        <v>613</v>
      </c>
      <c r="C614" s="3" t="str">
        <f t="shared" si="9"/>
        <v>'##############################</v>
      </c>
      <c r="D614" s="10" t="s">
        <v>4</v>
      </c>
      <c r="E614" s="10" t="s">
        <v>170</v>
      </c>
      <c r="F614" s="8"/>
      <c r="G614" s="8"/>
      <c r="H614" s="8"/>
      <c r="I614" s="8"/>
      <c r="J614" s="8" t="s">
        <v>176</v>
      </c>
      <c r="K614" s="8"/>
      <c r="L614" s="8"/>
      <c r="M614" s="8"/>
      <c r="N614" s="8" t="s">
        <v>25</v>
      </c>
      <c r="O614" s="8"/>
      <c r="P614" s="8"/>
      <c r="Q614" s="8"/>
      <c r="R614" s="8" t="s">
        <v>25</v>
      </c>
      <c r="S614" s="8"/>
      <c r="T614" s="109"/>
      <c r="U614" s="109"/>
      <c r="V614" s="10" t="s">
        <v>4</v>
      </c>
      <c r="W614" s="10" t="s">
        <v>170</v>
      </c>
      <c r="X614" s="8"/>
    </row>
    <row r="615" spans="1:24">
      <c r="A615">
        <v>614</v>
      </c>
      <c r="C615" s="1" t="str">
        <f t="shared" si="9"/>
        <v/>
      </c>
      <c r="D615" s="6" t="s">
        <v>25</v>
      </c>
      <c r="E615" s="6"/>
      <c r="J615" s="5" t="s">
        <v>25</v>
      </c>
      <c r="N615" s="5" t="s">
        <v>25</v>
      </c>
      <c r="O615" s="5"/>
      <c r="R615" s="5" t="s">
        <v>25</v>
      </c>
      <c r="V615" s="6" t="s">
        <v>25</v>
      </c>
      <c r="W615" s="6"/>
    </row>
    <row r="616" spans="1:24">
      <c r="A616">
        <v>615</v>
      </c>
      <c r="C616" s="1" t="str">
        <f t="shared" si="9"/>
        <v>model.append un = LF - n 'Model equation: Labour force: Unemployed persons: LABOUR</v>
      </c>
      <c r="D616" s="6" t="s">
        <v>25</v>
      </c>
      <c r="E616" s="6"/>
      <c r="G616" s="5" t="s">
        <v>503</v>
      </c>
      <c r="J616" s="5" t="s">
        <v>25</v>
      </c>
      <c r="K616" s="5" t="s">
        <v>24</v>
      </c>
      <c r="N616" s="5" t="s">
        <v>1820</v>
      </c>
      <c r="O616" s="5"/>
      <c r="P616" s="5" t="s">
        <v>17</v>
      </c>
      <c r="Q616" s="5" t="s">
        <v>161</v>
      </c>
      <c r="R616" s="5" t="s">
        <v>453</v>
      </c>
      <c r="S616" s="5" t="s">
        <v>474</v>
      </c>
      <c r="V616" s="6" t="s">
        <v>25</v>
      </c>
      <c r="W616" s="6"/>
    </row>
    <row r="617" spans="1:24">
      <c r="A617">
        <v>616</v>
      </c>
      <c r="C617" s="1" t="str">
        <f t="shared" si="9"/>
        <v>model.append ur = UN / LF 'Model equation: Labour force: Unemployment rate: LABOUR</v>
      </c>
      <c r="D617" s="6" t="s">
        <v>25</v>
      </c>
      <c r="E617" s="6"/>
      <c r="G617" s="5" t="s">
        <v>503</v>
      </c>
      <c r="K617" s="5" t="s">
        <v>24</v>
      </c>
      <c r="N617" s="5" t="s">
        <v>1824</v>
      </c>
      <c r="O617" s="5"/>
      <c r="P617" s="5" t="s">
        <v>17</v>
      </c>
      <c r="Q617" s="5" t="s">
        <v>619</v>
      </c>
      <c r="R617" s="5" t="s">
        <v>454</v>
      </c>
      <c r="S617" s="5" t="s">
        <v>474</v>
      </c>
      <c r="V617" s="6" t="s">
        <v>25</v>
      </c>
      <c r="W617" s="6"/>
    </row>
    <row r="618" spans="1:24">
      <c r="A618">
        <v>617</v>
      </c>
      <c r="C618" s="1" t="str">
        <f t="shared" si="9"/>
        <v>model.append nf = Nu + n 'Model equation: Labour force: Employed persons: Danish waged: LABOUR</v>
      </c>
      <c r="D618" s="6" t="s">
        <v>25</v>
      </c>
      <c r="E618" s="6"/>
      <c r="G618" s="5" t="s">
        <v>503</v>
      </c>
      <c r="K618" s="5" t="s">
        <v>24</v>
      </c>
      <c r="N618" s="5" t="s">
        <v>1571</v>
      </c>
      <c r="O618" s="5"/>
      <c r="P618" s="5" t="s">
        <v>17</v>
      </c>
      <c r="Q618" s="5" t="s">
        <v>162</v>
      </c>
      <c r="R618" s="16" t="s">
        <v>457</v>
      </c>
      <c r="S618" s="5" t="s">
        <v>474</v>
      </c>
      <c r="T618" s="20"/>
      <c r="V618" s="6" t="s">
        <v>25</v>
      </c>
      <c r="W618" s="6"/>
    </row>
    <row r="619" spans="1:24">
      <c r="A619">
        <v>618</v>
      </c>
      <c r="C619" s="1" t="str">
        <f t="shared" si="9"/>
        <v>model.append nu = w_row / wage 'Model equation: Labour force: Employed persons: Danish nationals: Employed abroad: LABOUR</v>
      </c>
      <c r="D619" s="6" t="s">
        <v>25</v>
      </c>
      <c r="E619" s="6"/>
      <c r="G619" s="5" t="s">
        <v>503</v>
      </c>
      <c r="K619" s="5" t="s">
        <v>24</v>
      </c>
      <c r="N619" s="5" t="s">
        <v>1630</v>
      </c>
      <c r="O619" s="5"/>
      <c r="P619" s="5" t="s">
        <v>17</v>
      </c>
      <c r="Q619" s="5" t="s">
        <v>1980</v>
      </c>
      <c r="R619" s="16" t="s">
        <v>456</v>
      </c>
      <c r="S619" s="5" t="s">
        <v>474</v>
      </c>
      <c r="V619" s="6" t="s">
        <v>25</v>
      </c>
      <c r="W619" s="6"/>
    </row>
    <row r="620" spans="1:24">
      <c r="A620">
        <v>619</v>
      </c>
      <c r="C620" s="1" t="str">
        <f t="shared" si="9"/>
        <v>model.append n = exp(beta(48) + beta(49) * log(y_k(-1)) + beta(50) * log(lf) + beta(51) * @trend) 'Model equation: Labour force: Denmark for workers in production: LABOUR</v>
      </c>
      <c r="D620" s="6" t="s">
        <v>25</v>
      </c>
      <c r="E620" s="6"/>
      <c r="G620" s="5" t="s">
        <v>503</v>
      </c>
      <c r="K620" s="5" t="s">
        <v>24</v>
      </c>
      <c r="N620" s="5" t="s">
        <v>410</v>
      </c>
      <c r="O620" s="5"/>
      <c r="P620" s="5" t="s">
        <v>17</v>
      </c>
      <c r="Q620" s="5" t="s">
        <v>2208</v>
      </c>
      <c r="R620" s="16" t="s">
        <v>455</v>
      </c>
      <c r="S620" s="5" t="s">
        <v>474</v>
      </c>
      <c r="V620" s="6" t="s">
        <v>25</v>
      </c>
      <c r="W620" s="6"/>
    </row>
    <row r="621" spans="1:24">
      <c r="A621">
        <v>620</v>
      </c>
      <c r="C621" s="1" t="str">
        <f t="shared" si="9"/>
        <v>model.append w_h = wage * n 'Model equation: Wages: HH: Nominal prices</v>
      </c>
      <c r="D621" s="6" t="s">
        <v>25</v>
      </c>
      <c r="E621" s="6"/>
      <c r="F621" s="5" t="s">
        <v>478</v>
      </c>
      <c r="G621" s="5" t="s">
        <v>503</v>
      </c>
      <c r="K621" s="5" t="s">
        <v>24</v>
      </c>
      <c r="N621" s="5" t="s">
        <v>1977</v>
      </c>
      <c r="O621" s="5"/>
      <c r="P621" s="5" t="s">
        <v>17</v>
      </c>
      <c r="Q621" s="5" t="s">
        <v>163</v>
      </c>
      <c r="R621" s="18" t="s">
        <v>571</v>
      </c>
      <c r="S621" s="5" t="s">
        <v>462</v>
      </c>
      <c r="V621" s="6" t="s">
        <v>25</v>
      </c>
      <c r="W621" s="6"/>
    </row>
    <row r="622" spans="1:24" s="36" customFormat="1">
      <c r="A622">
        <v>621</v>
      </c>
      <c r="B622" s="20"/>
      <c r="C622" s="11" t="str">
        <f t="shared" si="9"/>
        <v>'model.append wi = beta(57) + beta(58) * ur + beta(59) * d_2011 + beta(60) * @trend  'Model equation: Inflation rate: Wage inflation: LABOUR</v>
      </c>
      <c r="D622" s="12" t="s">
        <v>4</v>
      </c>
      <c r="E622" s="12" t="s">
        <v>171</v>
      </c>
      <c r="F622" s="14"/>
      <c r="G622" s="14" t="s">
        <v>503</v>
      </c>
      <c r="H622" s="14"/>
      <c r="I622" s="14"/>
      <c r="J622" s="14"/>
      <c r="K622" s="14" t="s">
        <v>24</v>
      </c>
      <c r="L622" s="14"/>
      <c r="M622" s="14"/>
      <c r="N622" s="14" t="s">
        <v>308</v>
      </c>
      <c r="O622" s="14"/>
      <c r="P622" s="14" t="s">
        <v>17</v>
      </c>
      <c r="Q622" s="14" t="s">
        <v>2191</v>
      </c>
      <c r="R622" s="14" t="s">
        <v>443</v>
      </c>
      <c r="S622" s="14" t="s">
        <v>474</v>
      </c>
      <c r="T622" s="20"/>
      <c r="U622" s="20"/>
      <c r="V622" s="12" t="s">
        <v>4</v>
      </c>
      <c r="W622" s="12" t="s">
        <v>171</v>
      </c>
      <c r="X622" s="14"/>
    </row>
    <row r="623" spans="1:24" s="36" customFormat="1">
      <c r="A623">
        <v>622</v>
      </c>
      <c r="B623" s="20"/>
      <c r="C623" s="11" t="str">
        <f t="shared" si="9"/>
        <v>'model.append wage = (1 + wi) * wage(-1) 'Model equation: Wages: Change in: (Estimated equation): LABOUR</v>
      </c>
      <c r="D623" s="12" t="s">
        <v>4</v>
      </c>
      <c r="E623" s="12" t="s">
        <v>171</v>
      </c>
      <c r="F623" s="14"/>
      <c r="G623" s="14" t="s">
        <v>503</v>
      </c>
      <c r="H623" s="14"/>
      <c r="I623" s="14"/>
      <c r="J623" s="14"/>
      <c r="K623" s="14" t="s">
        <v>24</v>
      </c>
      <c r="L623" s="14"/>
      <c r="M623" s="14"/>
      <c r="N623" s="14" t="s">
        <v>82</v>
      </c>
      <c r="O623" s="14"/>
      <c r="P623" s="14" t="s">
        <v>17</v>
      </c>
      <c r="Q623" s="14" t="s">
        <v>625</v>
      </c>
      <c r="R623" s="14" t="s">
        <v>458</v>
      </c>
      <c r="S623" s="14" t="s">
        <v>474</v>
      </c>
      <c r="T623" s="20"/>
      <c r="U623" s="20"/>
      <c r="V623" s="12" t="s">
        <v>4</v>
      </c>
      <c r="W623" s="12" t="s">
        <v>171</v>
      </c>
      <c r="X623" s="14"/>
    </row>
    <row r="624" spans="1:24" s="36" customFormat="1">
      <c r="A624">
        <v>623</v>
      </c>
      <c r="B624" s="20"/>
      <c r="C624" s="11" t="str">
        <f t="shared" si="9"/>
        <v>'model.append wage = beta(87) + beta(88) * wage(-1) + beta(89) * ur  'Model equation: Wages: Change in: (Estimated equation): LABOUR</v>
      </c>
      <c r="D624" s="12" t="s">
        <v>4</v>
      </c>
      <c r="E624" s="12" t="s">
        <v>171</v>
      </c>
      <c r="F624" s="14"/>
      <c r="G624" s="14" t="s">
        <v>503</v>
      </c>
      <c r="H624" s="14"/>
      <c r="I624" s="14"/>
      <c r="J624" s="14"/>
      <c r="K624" s="14" t="s">
        <v>24</v>
      </c>
      <c r="L624" s="14"/>
      <c r="M624" s="14"/>
      <c r="N624" s="14" t="s">
        <v>82</v>
      </c>
      <c r="O624" s="14"/>
      <c r="P624" s="14" t="s">
        <v>17</v>
      </c>
      <c r="Q624" s="14" t="s">
        <v>2213</v>
      </c>
      <c r="R624" s="14" t="s">
        <v>458</v>
      </c>
      <c r="S624" s="14" t="s">
        <v>474</v>
      </c>
      <c r="T624" s="20"/>
      <c r="U624" s="20"/>
      <c r="V624" s="12" t="s">
        <v>4</v>
      </c>
      <c r="W624" s="12" t="s">
        <v>171</v>
      </c>
      <c r="X624" s="14"/>
    </row>
    <row r="625" spans="1:24" s="36" customFormat="1">
      <c r="A625">
        <v>624</v>
      </c>
      <c r="B625" s="20"/>
      <c r="C625" s="11" t="str">
        <f t="shared" si="9"/>
        <v>'model.append wage = 0.943735517579 * wage(-1) - 142.155225633 * ur - 131.01582817 * ur(-2) + 34.2775854816 'Model equation: Wages: Change in: (Estimated equation): LABOUR</v>
      </c>
      <c r="D625" s="12" t="s">
        <v>4</v>
      </c>
      <c r="E625" s="12" t="s">
        <v>171</v>
      </c>
      <c r="F625" s="14"/>
      <c r="G625" s="14" t="s">
        <v>503</v>
      </c>
      <c r="H625" s="14"/>
      <c r="I625" s="14"/>
      <c r="J625" s="14"/>
      <c r="K625" s="14" t="s">
        <v>24</v>
      </c>
      <c r="L625" s="14"/>
      <c r="M625" s="14"/>
      <c r="N625" s="14" t="s">
        <v>82</v>
      </c>
      <c r="O625" s="14"/>
      <c r="P625" s="14" t="s">
        <v>17</v>
      </c>
      <c r="Q625" s="14" t="s">
        <v>633</v>
      </c>
      <c r="R625" s="14" t="s">
        <v>458</v>
      </c>
      <c r="S625" s="14" t="s">
        <v>474</v>
      </c>
      <c r="T625" s="20"/>
      <c r="U625" s="20"/>
      <c r="V625" s="12" t="s">
        <v>4</v>
      </c>
      <c r="W625" s="12" t="s">
        <v>171</v>
      </c>
      <c r="X625" s="14"/>
    </row>
    <row r="626" spans="1:24" s="36" customFormat="1">
      <c r="A626">
        <v>625</v>
      </c>
      <c r="B626" s="20"/>
      <c r="C626" s="11" t="str">
        <f t="shared" si="9"/>
        <v>'model.append wage = exp(log(wage(-1)) + 0.311016504901 * d(log(wage(-1))) + 0.5033217485 * d(log(wage(-2))) - 0.0113593726518 * d(log(un)) - 0.0209207246283 * d(log(un(-2))) + 0.00274205886526) 'Model equation: Wages: Change in: (Estimated equation): LABOUR</v>
      </c>
      <c r="D626" s="12" t="s">
        <v>4</v>
      </c>
      <c r="E626" s="12" t="s">
        <v>171</v>
      </c>
      <c r="F626" s="14"/>
      <c r="G626" s="14" t="s">
        <v>503</v>
      </c>
      <c r="H626" s="14"/>
      <c r="I626" s="14"/>
      <c r="J626" s="14"/>
      <c r="K626" s="14" t="s">
        <v>24</v>
      </c>
      <c r="L626" s="14"/>
      <c r="M626" s="14"/>
      <c r="N626" s="14" t="s">
        <v>82</v>
      </c>
      <c r="O626" s="14"/>
      <c r="P626" s="14" t="s">
        <v>17</v>
      </c>
      <c r="Q626" s="14" t="s">
        <v>642</v>
      </c>
      <c r="R626" s="14" t="s">
        <v>458</v>
      </c>
      <c r="S626" s="14" t="s">
        <v>474</v>
      </c>
      <c r="T626" s="20"/>
      <c r="U626" s="20"/>
      <c r="V626" s="12" t="s">
        <v>4</v>
      </c>
      <c r="W626" s="12" t="s">
        <v>171</v>
      </c>
      <c r="X626" s="14"/>
    </row>
    <row r="627" spans="1:24" s="36" customFormat="1">
      <c r="A627">
        <v>626</v>
      </c>
      <c r="B627" s="20"/>
      <c r="C627" s="11" t="str">
        <f t="shared" si="9"/>
        <v>'model.append wage = wage(-1) + 0.599216598125 * d(wage(-1)) + 0.326526179536 * d(wage(-2)) - 80.3296391587 * d(ur) + 116.88553171 * d(ur(-1)) - 269.809166074 * d(ur(-2)) + 139.762096203 * d(ur(-3)) + 0.272714500856  'Model equation: Wages: Change in: (Estimated equation): LABOUR</v>
      </c>
      <c r="D627" s="12" t="s">
        <v>4</v>
      </c>
      <c r="E627" s="12" t="s">
        <v>171</v>
      </c>
      <c r="F627" s="14"/>
      <c r="G627" s="14" t="s">
        <v>503</v>
      </c>
      <c r="H627" s="14"/>
      <c r="I627" s="14"/>
      <c r="J627" s="14"/>
      <c r="K627" s="14" t="s">
        <v>24</v>
      </c>
      <c r="L627" s="14"/>
      <c r="M627" s="14"/>
      <c r="N627" s="14" t="s">
        <v>82</v>
      </c>
      <c r="O627" s="14"/>
      <c r="P627" s="14" t="s">
        <v>17</v>
      </c>
      <c r="Q627" s="14" t="s">
        <v>647</v>
      </c>
      <c r="R627" s="14" t="s">
        <v>458</v>
      </c>
      <c r="S627" s="14" t="s">
        <v>474</v>
      </c>
      <c r="T627" s="20"/>
      <c r="U627" s="20"/>
      <c r="V627" s="12" t="s">
        <v>4</v>
      </c>
      <c r="W627" s="12" t="s">
        <v>171</v>
      </c>
      <c r="X627" s="14"/>
    </row>
    <row r="628" spans="1:24">
      <c r="A628">
        <v>627</v>
      </c>
      <c r="C628" s="1" t="str">
        <f t="shared" si="9"/>
        <v>model.append wage = wage(-1) + 0.42652589954 * D(WAGE(-1)) + 0.453061361725 * D(WAGE(-2)) - 101.475779645 * D(UR) + 88.9803626473 * D(UR(-1)) - 126.265628377 * D(UR(-2)) - 4.69192147383 * D_2011 + 0.822995896164 'Model equation: Wages: Change in: (Estimated equation): LABOUR</v>
      </c>
      <c r="D628" s="6" t="s">
        <v>25</v>
      </c>
      <c r="E628" s="6"/>
      <c r="G628" s="5" t="s">
        <v>503</v>
      </c>
      <c r="K628" s="5" t="s">
        <v>24</v>
      </c>
      <c r="N628" s="5" t="s">
        <v>82</v>
      </c>
      <c r="O628" s="5"/>
      <c r="P628" s="5" t="s">
        <v>17</v>
      </c>
      <c r="Q628" s="5" t="s">
        <v>646</v>
      </c>
      <c r="R628" s="5" t="s">
        <v>458</v>
      </c>
      <c r="S628" s="5" t="s">
        <v>474</v>
      </c>
      <c r="V628" s="6" t="s">
        <v>25</v>
      </c>
      <c r="W628" s="6"/>
    </row>
    <row r="629" spans="1:24">
      <c r="A629">
        <v>628</v>
      </c>
      <c r="C629" s="1" t="str">
        <f t="shared" si="9"/>
        <v/>
      </c>
      <c r="D629" s="6" t="s">
        <v>25</v>
      </c>
      <c r="E629" s="6"/>
      <c r="J629" s="5" t="s">
        <v>25</v>
      </c>
      <c r="N629" s="5" t="s">
        <v>25</v>
      </c>
      <c r="O629" s="5"/>
      <c r="R629" s="5" t="s">
        <v>25</v>
      </c>
      <c r="V629" s="6" t="s">
        <v>25</v>
      </c>
      <c r="W629" s="6"/>
    </row>
    <row r="630" spans="1:24">
      <c r="A630">
        <v>629</v>
      </c>
      <c r="C630" s="1" t="str">
        <f t="shared" si="9"/>
        <v/>
      </c>
      <c r="D630" s="6" t="s">
        <v>25</v>
      </c>
      <c r="E630" s="6"/>
      <c r="J630" s="5" t="s">
        <v>25</v>
      </c>
      <c r="N630" s="5" t="s">
        <v>25</v>
      </c>
      <c r="O630" s="5"/>
      <c r="R630" s="5" t="s">
        <v>25</v>
      </c>
      <c r="V630" s="6" t="s">
        <v>25</v>
      </c>
      <c r="W630" s="6"/>
    </row>
    <row r="631" spans="1:24">
      <c r="A631">
        <v>630</v>
      </c>
      <c r="C631" s="3" t="str">
        <f t="shared" si="9"/>
        <v>'##############################</v>
      </c>
      <c r="D631" s="10" t="s">
        <v>4</v>
      </c>
      <c r="E631" s="10" t="s">
        <v>170</v>
      </c>
      <c r="F631" s="8"/>
      <c r="G631" s="8"/>
      <c r="H631" s="8"/>
      <c r="I631" s="8"/>
      <c r="J631" s="8" t="s">
        <v>176</v>
      </c>
      <c r="K631" s="8"/>
      <c r="L631" s="8"/>
      <c r="M631" s="8"/>
      <c r="N631" s="8" t="s">
        <v>25</v>
      </c>
      <c r="O631" s="8"/>
      <c r="P631" s="8"/>
      <c r="Q631" s="8"/>
      <c r="R631" s="8" t="s">
        <v>25</v>
      </c>
      <c r="S631" s="8"/>
      <c r="T631" s="109"/>
      <c r="U631" s="109"/>
      <c r="V631" s="10" t="s">
        <v>4</v>
      </c>
      <c r="W631" s="10" t="s">
        <v>170</v>
      </c>
      <c r="X631" s="8"/>
    </row>
    <row r="632" spans="1:24">
      <c r="A632">
        <v>631</v>
      </c>
      <c r="C632" s="3" t="str">
        <f t="shared" si="9"/>
        <v>'COMPLETELY SEALING THE SYSTEM</v>
      </c>
      <c r="D632" s="10" t="s">
        <v>4</v>
      </c>
      <c r="E632" s="10" t="s">
        <v>170</v>
      </c>
      <c r="F632" s="8"/>
      <c r="G632" s="8"/>
      <c r="H632" s="8"/>
      <c r="I632" s="8"/>
      <c r="J632" s="8" t="s">
        <v>204</v>
      </c>
      <c r="K632" s="8"/>
      <c r="L632" s="8"/>
      <c r="M632" s="8"/>
      <c r="N632" s="8" t="s">
        <v>25</v>
      </c>
      <c r="O632" s="8"/>
      <c r="P632" s="8"/>
      <c r="Q632" s="8"/>
      <c r="R632" s="8" t="s">
        <v>25</v>
      </c>
      <c r="S632" s="8"/>
      <c r="T632" s="109"/>
      <c r="U632" s="109"/>
      <c r="V632" s="10" t="s">
        <v>4</v>
      </c>
      <c r="W632" s="10" t="s">
        <v>170</v>
      </c>
      <c r="X632" s="8"/>
    </row>
    <row r="633" spans="1:24">
      <c r="A633">
        <v>632</v>
      </c>
      <c r="C633" s="3" t="str">
        <f t="shared" si="9"/>
        <v>'##############################</v>
      </c>
      <c r="D633" s="10" t="s">
        <v>4</v>
      </c>
      <c r="E633" s="10" t="s">
        <v>170</v>
      </c>
      <c r="F633" s="8"/>
      <c r="G633" s="8"/>
      <c r="H633" s="8"/>
      <c r="I633" s="8"/>
      <c r="J633" s="8" t="s">
        <v>176</v>
      </c>
      <c r="K633" s="8"/>
      <c r="L633" s="8"/>
      <c r="M633" s="8"/>
      <c r="N633" s="8" t="s">
        <v>25</v>
      </c>
      <c r="O633" s="8"/>
      <c r="P633" s="8"/>
      <c r="Q633" s="8"/>
      <c r="R633" s="8" t="s">
        <v>25</v>
      </c>
      <c r="S633" s="8"/>
      <c r="T633" s="109"/>
      <c r="U633" s="109"/>
      <c r="V633" s="10" t="s">
        <v>4</v>
      </c>
      <c r="W633" s="10" t="s">
        <v>170</v>
      </c>
      <c r="X633" s="8"/>
    </row>
    <row r="634" spans="1:24">
      <c r="A634">
        <v>633</v>
      </c>
      <c r="C634" s="1" t="str">
        <f t="shared" si="9"/>
        <v/>
      </c>
      <c r="D634" s="6" t="s">
        <v>25</v>
      </c>
      <c r="E634" s="6"/>
      <c r="J634" s="5" t="s">
        <v>25</v>
      </c>
      <c r="N634" s="5" t="s">
        <v>25</v>
      </c>
      <c r="O634" s="5"/>
      <c r="R634" s="5" t="s">
        <v>25</v>
      </c>
      <c r="V634" s="6" t="s">
        <v>25</v>
      </c>
      <c r="W634" s="6"/>
    </row>
    <row r="635" spans="1:24">
      <c r="A635">
        <v>634</v>
      </c>
      <c r="C635" s="1" t="str">
        <f t="shared" si="9"/>
        <v xml:space="preserve"> ': 'there are very small discrepancies in summing the errors across the sectors which show up in the net lending as well. I completely seal the system by making the sum of erros equal to zero</v>
      </c>
      <c r="D635" s="6" t="s">
        <v>25</v>
      </c>
      <c r="E635" s="6"/>
      <c r="J635" s="5" t="s">
        <v>25</v>
      </c>
      <c r="N635" s="5" t="s">
        <v>25</v>
      </c>
      <c r="O635" s="5"/>
      <c r="R635" s="5" t="s">
        <v>30</v>
      </c>
      <c r="V635" s="6" t="s">
        <v>25</v>
      </c>
      <c r="W635" s="6"/>
    </row>
    <row r="636" spans="1:24">
      <c r="A636">
        <v>635</v>
      </c>
      <c r="C636" s="1" t="str">
        <f t="shared" si="9"/>
        <v>model.append r_h_error1 =  - ( r_nf_net_error1 + r_g_net_error1 + r_f_net_error1 + r_row_net_error1)  'Model equation: Property income error: HH</v>
      </c>
      <c r="D636" s="6" t="s">
        <v>25</v>
      </c>
      <c r="E636" s="6"/>
      <c r="G636" s="5" t="s">
        <v>503</v>
      </c>
      <c r="J636" s="5" t="s">
        <v>25</v>
      </c>
      <c r="K636" s="5" t="s">
        <v>24</v>
      </c>
      <c r="N636" s="5" t="s">
        <v>324</v>
      </c>
      <c r="O636" s="5"/>
      <c r="P636" s="5" t="s">
        <v>17</v>
      </c>
      <c r="Q636" s="5" t="s">
        <v>582</v>
      </c>
      <c r="R636" s="5" t="s">
        <v>553</v>
      </c>
      <c r="S636" s="5" t="s">
        <v>462</v>
      </c>
      <c r="V636" s="6" t="s">
        <v>25</v>
      </c>
      <c r="W636" s="6"/>
    </row>
    <row r="637" spans="1:24">
      <c r="A637">
        <v>636</v>
      </c>
      <c r="C637" s="1" t="str">
        <f t="shared" si="9"/>
        <v>model.append r_h_error2 =  - ( r_nf_net_error2 + r_g_error2 + r_f_net_error2 + r_row_net_error2) 'Model equation: Property income error: HH</v>
      </c>
      <c r="D637" s="6" t="s">
        <v>25</v>
      </c>
      <c r="E637" s="6"/>
      <c r="G637" s="5" t="s">
        <v>503</v>
      </c>
      <c r="J637" s="5" t="s">
        <v>25</v>
      </c>
      <c r="K637" s="5" t="s">
        <v>24</v>
      </c>
      <c r="N637" s="5" t="s">
        <v>329</v>
      </c>
      <c r="O637" s="5"/>
      <c r="P637" s="5" t="s">
        <v>17</v>
      </c>
      <c r="Q637" s="5" t="s">
        <v>583</v>
      </c>
      <c r="R637" s="5" t="s">
        <v>553</v>
      </c>
      <c r="S637" s="5" t="s">
        <v>462</v>
      </c>
      <c r="V637" s="6" t="s">
        <v>25</v>
      </c>
      <c r="W637" s="6"/>
    </row>
    <row r="638" spans="1:24">
      <c r="A638">
        <v>637</v>
      </c>
      <c r="C638" s="1" t="str">
        <f t="shared" si="9"/>
        <v>model.append r_h_error3 =  - ( r_f_error3 + r_row_net_error3) 'Model equation: Property income error: HH</v>
      </c>
      <c r="D638" s="6" t="s">
        <v>25</v>
      </c>
      <c r="E638" s="6"/>
      <c r="G638" s="5" t="s">
        <v>503</v>
      </c>
      <c r="J638" s="5" t="s">
        <v>25</v>
      </c>
      <c r="K638" s="5" t="s">
        <v>24</v>
      </c>
      <c r="N638" s="5" t="s">
        <v>334</v>
      </c>
      <c r="O638" s="5"/>
      <c r="P638" s="5" t="s">
        <v>17</v>
      </c>
      <c r="Q638" s="5" t="s">
        <v>581</v>
      </c>
      <c r="R638" s="5" t="s">
        <v>553</v>
      </c>
      <c r="S638" s="5" t="s">
        <v>462</v>
      </c>
      <c r="V638" s="6" t="s">
        <v>25</v>
      </c>
      <c r="W638" s="6"/>
    </row>
    <row r="639" spans="1:24">
      <c r="A639">
        <v>638</v>
      </c>
      <c r="C639" s="1" t="str">
        <f t="shared" si="9"/>
        <v/>
      </c>
      <c r="D639" s="6" t="s">
        <v>25</v>
      </c>
      <c r="E639" s="6"/>
      <c r="J639" s="5" t="s">
        <v>25</v>
      </c>
      <c r="N639" s="5" t="s">
        <v>25</v>
      </c>
      <c r="O639" s="5"/>
      <c r="R639" s="5" t="s">
        <v>25</v>
      </c>
      <c r="V639" s="6" t="s">
        <v>25</v>
      </c>
      <c r="W639" s="6"/>
    </row>
    <row r="640" spans="1:24">
      <c r="A640">
        <v>639</v>
      </c>
      <c r="C640" s="3" t="str">
        <f t="shared" si="9"/>
        <v>'##############################</v>
      </c>
      <c r="D640" s="10" t="s">
        <v>4</v>
      </c>
      <c r="E640" s="10" t="s">
        <v>170</v>
      </c>
      <c r="F640" s="8"/>
      <c r="G640" s="8"/>
      <c r="H640" s="8"/>
      <c r="I640" s="8"/>
      <c r="J640" s="8" t="s">
        <v>176</v>
      </c>
      <c r="K640" s="8"/>
      <c r="L640" s="8"/>
      <c r="M640" s="8"/>
      <c r="N640" s="8" t="s">
        <v>25</v>
      </c>
      <c r="O640" s="8"/>
      <c r="P640" s="8"/>
      <c r="Q640" s="8"/>
      <c r="R640" s="8" t="s">
        <v>25</v>
      </c>
      <c r="S640" s="8"/>
      <c r="T640" s="109"/>
      <c r="U640" s="109"/>
      <c r="V640" s="10" t="s">
        <v>4</v>
      </c>
      <c r="W640" s="10" t="s">
        <v>170</v>
      </c>
      <c r="X640" s="8"/>
    </row>
    <row r="641" spans="1:24">
      <c r="A641">
        <v>640</v>
      </c>
      <c r="C641" s="3" t="str">
        <f t="shared" si="9"/>
        <v>'CONSISTENCY CHECKS ON TRANSACTIONS</v>
      </c>
      <c r="D641" s="10" t="s">
        <v>4</v>
      </c>
      <c r="E641" s="10" t="s">
        <v>170</v>
      </c>
      <c r="F641" s="8"/>
      <c r="G641" s="8"/>
      <c r="H641" s="8"/>
      <c r="I641" s="8"/>
      <c r="J641" s="8" t="s">
        <v>205</v>
      </c>
      <c r="K641" s="8"/>
      <c r="L641" s="8"/>
      <c r="M641" s="8"/>
      <c r="N641" s="8" t="s">
        <v>25</v>
      </c>
      <c r="O641" s="8"/>
      <c r="P641" s="8"/>
      <c r="Q641" s="8"/>
      <c r="R641" s="8" t="s">
        <v>25</v>
      </c>
      <c r="S641" s="8"/>
      <c r="T641" s="109"/>
      <c r="U641" s="109"/>
      <c r="V641" s="10" t="s">
        <v>4</v>
      </c>
      <c r="W641" s="10" t="s">
        <v>170</v>
      </c>
      <c r="X641" s="8"/>
    </row>
    <row r="642" spans="1:24">
      <c r="A642">
        <v>641</v>
      </c>
      <c r="C642" s="3" t="str">
        <f t="shared" si="9"/>
        <v>'##############################</v>
      </c>
      <c r="D642" s="10" t="s">
        <v>4</v>
      </c>
      <c r="E642" s="10" t="s">
        <v>170</v>
      </c>
      <c r="F642" s="8"/>
      <c r="G642" s="8"/>
      <c r="H642" s="8"/>
      <c r="I642" s="8"/>
      <c r="J642" s="8" t="s">
        <v>176</v>
      </c>
      <c r="K642" s="8"/>
      <c r="L642" s="8"/>
      <c r="M642" s="8"/>
      <c r="N642" s="8" t="s">
        <v>25</v>
      </c>
      <c r="O642" s="8"/>
      <c r="P642" s="8"/>
      <c r="Q642" s="8"/>
      <c r="R642" s="8" t="s">
        <v>25</v>
      </c>
      <c r="S642" s="8"/>
      <c r="T642" s="109"/>
      <c r="U642" s="109"/>
      <c r="V642" s="10" t="s">
        <v>4</v>
      </c>
      <c r="W642" s="10" t="s">
        <v>170</v>
      </c>
      <c r="X642" s="8"/>
    </row>
    <row r="643" spans="1:24">
      <c r="A643">
        <v>642</v>
      </c>
      <c r="C643" s="1" t="str">
        <f t="shared" ref="C643:C729" si="10">CONCATENATE(D643,J643,I643,K643,L643,M643,N643,O643, IF(P643="","",  " "),P643, IF(P643="","",  " "),Q643, IF(R643="","",  " '"), IF(G643="","",  G643), IF(H643="","",  ": "),H643, IF(R643="","",  ": "),R643, IF(S643="","",  ": "),S643, IF(F643="","",  ": "),F643)</f>
        <v/>
      </c>
      <c r="D643" s="6" t="s">
        <v>25</v>
      </c>
      <c r="E643" s="6"/>
      <c r="J643" s="5" t="s">
        <v>25</v>
      </c>
      <c r="N643" s="5" t="s">
        <v>25</v>
      </c>
      <c r="O643" s="5"/>
      <c r="R643" s="5" t="s">
        <v>25</v>
      </c>
      <c r="V643" s="6" t="s">
        <v>25</v>
      </c>
      <c r="W643" s="6"/>
    </row>
    <row r="644" spans="1:24">
      <c r="A644">
        <v>643</v>
      </c>
      <c r="C644" s="1" t="str">
        <f t="shared" si="10"/>
        <v>model.append nl_check = (nl_h + nl_f + nl_nf + nl_g + nl_row) 'Model equation: Consistency check: Net lending</v>
      </c>
      <c r="D644" s="6" t="s">
        <v>25</v>
      </c>
      <c r="E644" s="6"/>
      <c r="G644" s="5" t="s">
        <v>503</v>
      </c>
      <c r="J644" s="5" t="s">
        <v>25</v>
      </c>
      <c r="K644" s="5" t="s">
        <v>24</v>
      </c>
      <c r="N644" s="5" t="s">
        <v>411</v>
      </c>
      <c r="O644" s="5"/>
      <c r="P644" s="5" t="s">
        <v>17</v>
      </c>
      <c r="Q644" s="5" t="s">
        <v>2072</v>
      </c>
      <c r="R644" s="5" t="s">
        <v>465</v>
      </c>
      <c r="S644" s="5" t="s">
        <v>466</v>
      </c>
      <c r="V644" s="6" t="s">
        <v>25</v>
      </c>
      <c r="W644" s="6"/>
    </row>
    <row r="645" spans="1:24">
      <c r="A645">
        <v>644</v>
      </c>
      <c r="C645" s="1" t="str">
        <f t="shared" si="10"/>
        <v>model.append check_np = np_row + np_h + np_f + np_nf + np_g 'Model equation: Consistency check</v>
      </c>
      <c r="D645" s="6" t="s">
        <v>25</v>
      </c>
      <c r="E645" s="6"/>
      <c r="G645" s="5" t="s">
        <v>503</v>
      </c>
      <c r="J645" s="5" t="s">
        <v>25</v>
      </c>
      <c r="K645" s="5" t="s">
        <v>24</v>
      </c>
      <c r="N645" s="5" t="s">
        <v>412</v>
      </c>
      <c r="O645" s="5"/>
      <c r="P645" s="5" t="s">
        <v>17</v>
      </c>
      <c r="Q645" s="5" t="s">
        <v>1997</v>
      </c>
      <c r="R645" s="5" t="s">
        <v>465</v>
      </c>
      <c r="V645" s="6" t="s">
        <v>25</v>
      </c>
      <c r="W645" s="6"/>
    </row>
    <row r="646" spans="1:24">
      <c r="A646">
        <v>645</v>
      </c>
      <c r="C646" s="1" t="str">
        <f t="shared" si="10"/>
        <v>model.append check_ctr = ctr_row + ctr_h + ctr_f + ctr_nf + ctr_g 'Model equation: Consistency check</v>
      </c>
      <c r="D646" s="6" t="s">
        <v>25</v>
      </c>
      <c r="E646" s="6"/>
      <c r="G646" s="5" t="s">
        <v>503</v>
      </c>
      <c r="J646" s="5" t="s">
        <v>25</v>
      </c>
      <c r="K646" s="5" t="s">
        <v>24</v>
      </c>
      <c r="N646" s="5" t="s">
        <v>413</v>
      </c>
      <c r="O646" s="5"/>
      <c r="P646" s="5" t="s">
        <v>17</v>
      </c>
      <c r="Q646" s="5" t="s">
        <v>2013</v>
      </c>
      <c r="R646" s="5" t="s">
        <v>465</v>
      </c>
      <c r="V646" s="6" t="s">
        <v>25</v>
      </c>
      <c r="W646" s="6"/>
    </row>
    <row r="647" spans="1:24">
      <c r="A647">
        <v>646</v>
      </c>
      <c r="C647" s="1" t="str">
        <f t="shared" si="10"/>
        <v>model.append check_stra = stra_h + stra_nf + stra_f + stra_g + stra_row 'Model equation: Consistency check</v>
      </c>
      <c r="D647" s="6" t="s">
        <v>25</v>
      </c>
      <c r="E647" s="6"/>
      <c r="G647" s="5" t="s">
        <v>503</v>
      </c>
      <c r="J647" s="5" t="s">
        <v>25</v>
      </c>
      <c r="K647" s="5" t="s">
        <v>24</v>
      </c>
      <c r="N647" s="5" t="s">
        <v>2117</v>
      </c>
      <c r="O647" s="5"/>
      <c r="P647" s="5" t="s">
        <v>17</v>
      </c>
      <c r="Q647" s="5" t="s">
        <v>2125</v>
      </c>
      <c r="R647" s="5" t="s">
        <v>465</v>
      </c>
      <c r="V647" s="6" t="s">
        <v>25</v>
      </c>
      <c r="W647" s="6"/>
    </row>
    <row r="648" spans="1:24">
      <c r="A648">
        <v>647</v>
      </c>
      <c r="C648" s="1" t="str">
        <f t="shared" si="10"/>
        <v>model.append check_invest = i - inv_nf - inv_f - inv_g - inv_h 'Model equation: Consistency check</v>
      </c>
      <c r="D648" s="6" t="s">
        <v>25</v>
      </c>
      <c r="E648" s="6"/>
      <c r="G648" s="5" t="s">
        <v>503</v>
      </c>
      <c r="J648" s="5" t="s">
        <v>25</v>
      </c>
      <c r="K648" s="5" t="s">
        <v>24</v>
      </c>
      <c r="N648" s="5" t="s">
        <v>415</v>
      </c>
      <c r="O648" s="5"/>
      <c r="P648" s="5" t="s">
        <v>17</v>
      </c>
      <c r="Q648" s="5" t="s">
        <v>1180</v>
      </c>
      <c r="R648" s="5" t="s">
        <v>465</v>
      </c>
      <c r="V648" s="6" t="s">
        <v>25</v>
      </c>
      <c r="W648" s="6"/>
    </row>
    <row r="649" spans="1:24" s="35" customFormat="1">
      <c r="A649">
        <v>648</v>
      </c>
      <c r="B649" s="80" t="s">
        <v>580</v>
      </c>
      <c r="C649" s="81" t="str">
        <f t="shared" si="10"/>
        <v>model.append check_ib_tr = iba_h_tr - ibl_f_h_tr + ibl_h_tr - iba_f_h_tr 'Model equation: Consistency check</v>
      </c>
      <c r="D649" s="82" t="s">
        <v>25</v>
      </c>
      <c r="E649" s="82"/>
      <c r="F649" s="83"/>
      <c r="G649" s="83" t="s">
        <v>503</v>
      </c>
      <c r="H649" s="83"/>
      <c r="I649" s="83"/>
      <c r="J649" s="83" t="s">
        <v>25</v>
      </c>
      <c r="K649" s="83" t="s">
        <v>24</v>
      </c>
      <c r="L649" s="83"/>
      <c r="M649" s="83"/>
      <c r="N649" s="83" t="s">
        <v>2116</v>
      </c>
      <c r="O649" s="84"/>
      <c r="P649" s="83" t="s">
        <v>17</v>
      </c>
      <c r="Q649" s="83" t="s">
        <v>1140</v>
      </c>
      <c r="R649" s="83" t="s">
        <v>465</v>
      </c>
      <c r="S649" s="83"/>
      <c r="T649" s="80"/>
      <c r="U649" s="80"/>
      <c r="V649" s="82" t="s">
        <v>25</v>
      </c>
      <c r="W649" s="82"/>
      <c r="X649" s="83"/>
    </row>
    <row r="650" spans="1:24">
      <c r="A650">
        <v>649</v>
      </c>
      <c r="C650" s="1" t="str">
        <f>CONCATENATE(D650,J650,I650,K650,L650,M650,N650,O650, IF(P650="","",  " "),P650, IF(P650="","",  " "),Q650, IF(R650="","",  " '"), IF(G650="","",  G650), IF(H650="","",  ": "),H650, IF(R650="","",  ": "),R650, IF(S650="","",  ": "),S650, IF(F650="","",  ": "),F650)</f>
        <v>model.append check_eq_tr = neq_nf_tr + neq_f_tr + eqa_h_tr + neq_row_tr 'Model equation: Consistency check</v>
      </c>
      <c r="D650" s="6" t="s">
        <v>25</v>
      </c>
      <c r="E650" s="6"/>
      <c r="G650" s="5" t="s">
        <v>503</v>
      </c>
      <c r="J650" s="5" t="s">
        <v>25</v>
      </c>
      <c r="K650" s="5" t="s">
        <v>24</v>
      </c>
      <c r="N650" s="5" t="s">
        <v>2128</v>
      </c>
      <c r="O650" s="5"/>
      <c r="P650" s="5" t="s">
        <v>17</v>
      </c>
      <c r="Q650" s="5" t="s">
        <v>164</v>
      </c>
      <c r="R650" s="5" t="s">
        <v>465</v>
      </c>
      <c r="V650" s="6" t="s">
        <v>25</v>
      </c>
      <c r="W650" s="6"/>
    </row>
    <row r="651" spans="1:24">
      <c r="A651">
        <v>650</v>
      </c>
      <c r="C651" s="1" t="str">
        <f t="shared" si="10"/>
        <v>model.append check_pen_tr = pena_h - penl_f + npen_row 'Model equation: Consistency check</v>
      </c>
      <c r="D651" s="6" t="s">
        <v>25</v>
      </c>
      <c r="E651" s="6"/>
      <c r="G651" s="5" t="s">
        <v>503</v>
      </c>
      <c r="J651" s="5" t="s">
        <v>25</v>
      </c>
      <c r="K651" s="5" t="s">
        <v>24</v>
      </c>
      <c r="N651" s="5" t="s">
        <v>2129</v>
      </c>
      <c r="O651" s="5"/>
      <c r="P651" s="5" t="s">
        <v>17</v>
      </c>
      <c r="Q651" s="5" t="s">
        <v>165</v>
      </c>
      <c r="R651" s="5" t="s">
        <v>465</v>
      </c>
      <c r="V651" s="6" t="s">
        <v>25</v>
      </c>
      <c r="W651" s="6"/>
    </row>
    <row r="652" spans="1:24">
      <c r="A652">
        <v>651</v>
      </c>
      <c r="C652" s="1" t="str">
        <f t="shared" si="10"/>
        <v>model.append check_tax =  - tax_g + tax_nf + tax_f + tax_h + tax_row 'Model equation: Consistency check</v>
      </c>
      <c r="D652" s="6" t="s">
        <v>25</v>
      </c>
      <c r="E652" s="6"/>
      <c r="G652" s="5" t="s">
        <v>503</v>
      </c>
      <c r="J652" s="5" t="s">
        <v>25</v>
      </c>
      <c r="K652" s="5" t="s">
        <v>24</v>
      </c>
      <c r="N652" s="5" t="s">
        <v>419</v>
      </c>
      <c r="O652" s="5"/>
      <c r="P652" s="5" t="s">
        <v>17</v>
      </c>
      <c r="Q652" s="5" t="s">
        <v>589</v>
      </c>
      <c r="R652" s="5" t="s">
        <v>465</v>
      </c>
      <c r="V652" s="6" t="s">
        <v>25</v>
      </c>
      <c r="W652" s="6"/>
    </row>
    <row r="653" spans="1:24">
      <c r="A653">
        <v>652</v>
      </c>
      <c r="C653" s="1" t="str">
        <f t="shared" si="10"/>
        <v>model.append check_b2 = b2_nf + b2_f + b2_h + b2_g - b2 'Model equation: Consistency check</v>
      </c>
      <c r="D653" s="6" t="s">
        <v>25</v>
      </c>
      <c r="E653" s="6"/>
      <c r="G653" s="5" t="s">
        <v>503</v>
      </c>
      <c r="J653" s="5" t="s">
        <v>25</v>
      </c>
      <c r="K653" s="5" t="s">
        <v>24</v>
      </c>
      <c r="N653" s="5" t="s">
        <v>420</v>
      </c>
      <c r="O653" s="5"/>
      <c r="P653" s="5" t="s">
        <v>17</v>
      </c>
      <c r="Q653" s="5" t="s">
        <v>1973</v>
      </c>
      <c r="R653" s="5" t="s">
        <v>465</v>
      </c>
      <c r="V653" s="6" t="s">
        <v>25</v>
      </c>
      <c r="W653" s="6"/>
    </row>
    <row r="654" spans="1:24">
      <c r="A654">
        <v>653</v>
      </c>
      <c r="C654" s="1" t="str">
        <f t="shared" si="10"/>
        <v>model.append check_wage =  - w_nf + w_h + w_row 'Model equation: Consistency check</v>
      </c>
      <c r="D654" s="6" t="s">
        <v>25</v>
      </c>
      <c r="E654" s="6"/>
      <c r="G654" s="5" t="s">
        <v>503</v>
      </c>
      <c r="J654" s="5" t="s">
        <v>25</v>
      </c>
      <c r="K654" s="5" t="s">
        <v>24</v>
      </c>
      <c r="N654" s="5" t="s">
        <v>421</v>
      </c>
      <c r="O654" s="5"/>
      <c r="P654" s="5" t="s">
        <v>17</v>
      </c>
      <c r="Q654" s="5" t="s">
        <v>1981</v>
      </c>
      <c r="R654" s="5" t="s">
        <v>465</v>
      </c>
      <c r="V654" s="6" t="s">
        <v>25</v>
      </c>
      <c r="W654" s="6"/>
    </row>
    <row r="655" spans="1:24">
      <c r="A655">
        <v>654</v>
      </c>
      <c r="C655" s="1" t="str">
        <f t="shared" si="10"/>
        <v/>
      </c>
      <c r="D655" s="6" t="s">
        <v>25</v>
      </c>
      <c r="E655" s="6"/>
      <c r="J655" s="5" t="s">
        <v>25</v>
      </c>
      <c r="N655" s="5" t="s">
        <v>25</v>
      </c>
      <c r="O655" s="5"/>
      <c r="R655" s="5" t="s">
        <v>25</v>
      </c>
      <c r="V655" s="6" t="s">
        <v>25</v>
      </c>
      <c r="W655" s="6"/>
    </row>
    <row r="656" spans="1:24" s="35" customFormat="1">
      <c r="A656">
        <v>655</v>
      </c>
      <c r="B656" s="73" t="s">
        <v>580</v>
      </c>
      <c r="C656" s="74" t="str">
        <f t="shared" si="10"/>
        <v>model.append check_nib_rv = nib_nf_rv + iba_h_rv + iba_f_h_rv + nib_f_rv + nib_g_rv + nib_row_rv - ibl_h_rv - ibl_f_h_rv 'Model equation: Consistency check</v>
      </c>
      <c r="D656" s="75" t="s">
        <v>25</v>
      </c>
      <c r="E656" s="75"/>
      <c r="F656" s="76"/>
      <c r="G656" s="76" t="s">
        <v>503</v>
      </c>
      <c r="H656" s="76"/>
      <c r="I656" s="76"/>
      <c r="J656" s="76" t="s">
        <v>25</v>
      </c>
      <c r="K656" s="76" t="s">
        <v>24</v>
      </c>
      <c r="L656" s="76"/>
      <c r="M656" s="76"/>
      <c r="N656" s="76" t="s">
        <v>2130</v>
      </c>
      <c r="O656" s="77"/>
      <c r="P656" s="76" t="s">
        <v>17</v>
      </c>
      <c r="Q656" s="76" t="s">
        <v>1141</v>
      </c>
      <c r="R656" s="76" t="s">
        <v>465</v>
      </c>
      <c r="S656" s="76"/>
      <c r="T656" s="73"/>
      <c r="U656" s="73"/>
      <c r="V656" s="75" t="s">
        <v>25</v>
      </c>
      <c r="W656" s="75"/>
      <c r="X656" s="76"/>
    </row>
    <row r="657" spans="1:24">
      <c r="A657">
        <v>656</v>
      </c>
      <c r="C657" s="1" t="str">
        <f t="shared" si="10"/>
        <v>model.append check_npen_rv = pena_h_rv - penl_f_rv + npen_row_rv 'Model equation: Consistency check</v>
      </c>
      <c r="D657" s="6" t="s">
        <v>25</v>
      </c>
      <c r="E657" s="6"/>
      <c r="G657" s="5" t="s">
        <v>503</v>
      </c>
      <c r="J657" s="5" t="s">
        <v>25</v>
      </c>
      <c r="K657" s="5" t="s">
        <v>24</v>
      </c>
      <c r="N657" s="5" t="s">
        <v>2131</v>
      </c>
      <c r="O657" s="5"/>
      <c r="P657" s="5" t="s">
        <v>17</v>
      </c>
      <c r="Q657" s="5" t="s">
        <v>166</v>
      </c>
      <c r="R657" s="5" t="s">
        <v>465</v>
      </c>
      <c r="V657" s="6" t="s">
        <v>25</v>
      </c>
      <c r="W657" s="6"/>
    </row>
    <row r="658" spans="1:24">
      <c r="A658">
        <v>657</v>
      </c>
      <c r="C658" s="1" t="str">
        <f t="shared" si="10"/>
        <v>model.append check_neq_rv = neq_nf_rv + eqa_h_rv + neq_f_rv + neq_row_rv 'Model equation: Consistency check</v>
      </c>
      <c r="D658" s="6" t="s">
        <v>25</v>
      </c>
      <c r="E658" s="6"/>
      <c r="G658" s="5" t="s">
        <v>503</v>
      </c>
      <c r="J658" s="5" t="s">
        <v>25</v>
      </c>
      <c r="K658" s="5" t="s">
        <v>24</v>
      </c>
      <c r="N658" s="5" t="s">
        <v>2132</v>
      </c>
      <c r="O658" s="5"/>
      <c r="P658" s="5" t="s">
        <v>17</v>
      </c>
      <c r="Q658" s="5" t="s">
        <v>167</v>
      </c>
      <c r="R658" s="5" t="s">
        <v>465</v>
      </c>
      <c r="V658" s="6" t="s">
        <v>25</v>
      </c>
      <c r="W658" s="6"/>
    </row>
    <row r="659" spans="1:24">
      <c r="A659">
        <v>658</v>
      </c>
      <c r="C659" s="1" t="str">
        <f t="shared" si="10"/>
        <v/>
      </c>
      <c r="D659" s="6" t="s">
        <v>25</v>
      </c>
      <c r="E659" s="6"/>
      <c r="J659" s="5" t="s">
        <v>25</v>
      </c>
      <c r="N659" s="5" t="s">
        <v>25</v>
      </c>
      <c r="O659" s="5"/>
      <c r="R659" s="5" t="s">
        <v>25</v>
      </c>
      <c r="V659" s="6" t="s">
        <v>25</v>
      </c>
      <c r="W659" s="6"/>
    </row>
    <row r="660" spans="1:24">
      <c r="A660">
        <v>659</v>
      </c>
      <c r="C660" s="1" t="str">
        <f t="shared" si="10"/>
        <v>model.append check_nib_tr = nib_nf_tr + nib_f_tr + nib_g_tr + nib_row_tr 'Model equation: Consistency check</v>
      </c>
      <c r="D660" s="6" t="s">
        <v>25</v>
      </c>
      <c r="E660" s="6"/>
      <c r="G660" s="5" t="s">
        <v>503</v>
      </c>
      <c r="J660" s="5" t="s">
        <v>25</v>
      </c>
      <c r="K660" s="5" t="s">
        <v>24</v>
      </c>
      <c r="N660" s="5" t="s">
        <v>2133</v>
      </c>
      <c r="O660" s="5"/>
      <c r="P660" s="5" t="s">
        <v>17</v>
      </c>
      <c r="Q660" s="5" t="s">
        <v>168</v>
      </c>
      <c r="R660" s="5" t="s">
        <v>465</v>
      </c>
      <c r="V660" s="6" t="s">
        <v>25</v>
      </c>
      <c r="W660" s="6"/>
    </row>
    <row r="661" spans="1:24">
      <c r="A661">
        <v>660</v>
      </c>
      <c r="C661" s="1" t="str">
        <f t="shared" si="10"/>
        <v>model.append check_nib = nib_nf + nib_f + nib_g + nib_row 'Model equation: Consistency check</v>
      </c>
      <c r="D661" s="6" t="s">
        <v>25</v>
      </c>
      <c r="E661" s="6"/>
      <c r="G661" s="5" t="s">
        <v>503</v>
      </c>
      <c r="J661" s="5" t="s">
        <v>25</v>
      </c>
      <c r="K661" s="5" t="s">
        <v>24</v>
      </c>
      <c r="N661" s="5" t="s">
        <v>426</v>
      </c>
      <c r="O661" s="5"/>
      <c r="P661" s="5" t="s">
        <v>17</v>
      </c>
      <c r="Q661" s="5" t="s">
        <v>169</v>
      </c>
      <c r="R661" s="5" t="s">
        <v>465</v>
      </c>
      <c r="V661" s="6" t="s">
        <v>25</v>
      </c>
      <c r="W661" s="6"/>
    </row>
    <row r="662" spans="1:24">
      <c r="A662">
        <v>661</v>
      </c>
      <c r="C662" s="1" t="str">
        <f t="shared" si="10"/>
        <v>model.append check_nib_tflow = r_n(-1) * nib_row(-1) + r_n(-1) * nib_g(-1) + r_n(-1) * nib_nf(-1) + r_n(-1) * nib_f(-1) 'Model equation: Consistency check</v>
      </c>
      <c r="D662" s="6" t="s">
        <v>25</v>
      </c>
      <c r="E662" s="6"/>
      <c r="G662" s="5" t="s">
        <v>503</v>
      </c>
      <c r="J662" s="5" t="s">
        <v>25</v>
      </c>
      <c r="K662" s="5" t="s">
        <v>24</v>
      </c>
      <c r="N662" s="5" t="s">
        <v>2136</v>
      </c>
      <c r="O662" s="5"/>
      <c r="P662" s="5" t="s">
        <v>17</v>
      </c>
      <c r="Q662" s="5" t="s">
        <v>645</v>
      </c>
      <c r="R662" s="5" t="s">
        <v>465</v>
      </c>
      <c r="V662" s="6" t="s">
        <v>25</v>
      </c>
      <c r="W662" s="6"/>
    </row>
    <row r="663" spans="1:24">
      <c r="A663">
        <v>662</v>
      </c>
      <c r="C663" s="1" t="str">
        <f t="shared" si="10"/>
        <v>model.append check_ib_tflow = r_iba_h(-1) * iba_h(-1) - r_iba_h(-1) * ibl_f_h(-1) + r_ibl_h(-1) * ibl_h(-1) - r_ibl_h(-1) * iba_f_h(-1) 'Model equation: Consistency check</v>
      </c>
      <c r="D663" s="6" t="s">
        <v>25</v>
      </c>
      <c r="E663" s="6"/>
      <c r="G663" s="5" t="s">
        <v>503</v>
      </c>
      <c r="J663" s="5" t="s">
        <v>25</v>
      </c>
      <c r="K663" s="5" t="s">
        <v>24</v>
      </c>
      <c r="N663" s="5" t="s">
        <v>2137</v>
      </c>
      <c r="O663" s="5"/>
      <c r="P663" s="5" t="s">
        <v>17</v>
      </c>
      <c r="Q663" s="5" t="s">
        <v>644</v>
      </c>
      <c r="R663" s="5" t="s">
        <v>465</v>
      </c>
      <c r="V663" s="6" t="s">
        <v>25</v>
      </c>
      <c r="W663" s="6"/>
    </row>
    <row r="664" spans="1:24">
      <c r="A664">
        <v>663</v>
      </c>
      <c r="C664" s="1" t="str">
        <f t="shared" si="10"/>
        <v/>
      </c>
      <c r="D664" s="6" t="s">
        <v>25</v>
      </c>
      <c r="E664" s="6"/>
      <c r="J664" s="5" t="s">
        <v>25</v>
      </c>
      <c r="N664" s="5" t="s">
        <v>25</v>
      </c>
      <c r="O664" s="5"/>
      <c r="R664" s="5" t="s">
        <v>25</v>
      </c>
      <c r="V664" s="6" t="s">
        <v>25</v>
      </c>
      <c r="W664" s="6"/>
    </row>
    <row r="665" spans="1:24">
      <c r="A665">
        <v>664</v>
      </c>
      <c r="C665" s="1" t="str">
        <f t="shared" si="10"/>
        <v>model.append check_error1 = r_h_error1 + r_nf_net_error1 + r_g_net_error1 + r_f_net_error1 + r_row_net_error1 'Model equation: Consistency check</v>
      </c>
      <c r="D665" s="6" t="s">
        <v>25</v>
      </c>
      <c r="E665" s="6"/>
      <c r="G665" s="5" t="s">
        <v>503</v>
      </c>
      <c r="J665" s="5" t="s">
        <v>25</v>
      </c>
      <c r="K665" s="5" t="s">
        <v>24</v>
      </c>
      <c r="N665" s="5" t="s">
        <v>429</v>
      </c>
      <c r="O665" s="5"/>
      <c r="P665" s="5" t="s">
        <v>17</v>
      </c>
      <c r="Q665" s="5" t="s">
        <v>87</v>
      </c>
      <c r="R665" s="5" t="s">
        <v>465</v>
      </c>
      <c r="V665" s="6" t="s">
        <v>25</v>
      </c>
      <c r="W665" s="6"/>
    </row>
    <row r="666" spans="1:24">
      <c r="A666">
        <v>665</v>
      </c>
      <c r="C666" s="1" t="str">
        <f t="shared" si="10"/>
        <v>model.append check_error2 = r_h_error2 + r_nf_net_error2 + r_g_error2 + r_f_net_error2 + r_row_net_error2 'Model equation: Consistency check</v>
      </c>
      <c r="D666" s="6" t="s">
        <v>25</v>
      </c>
      <c r="E666" s="6"/>
      <c r="G666" s="5" t="s">
        <v>503</v>
      </c>
      <c r="J666" s="5" t="s">
        <v>25</v>
      </c>
      <c r="K666" s="5" t="s">
        <v>24</v>
      </c>
      <c r="N666" s="5" t="s">
        <v>430</v>
      </c>
      <c r="O666" s="5"/>
      <c r="P666" s="5" t="s">
        <v>17</v>
      </c>
      <c r="Q666" s="5" t="s">
        <v>88</v>
      </c>
      <c r="R666" s="5" t="s">
        <v>465</v>
      </c>
      <c r="V666" s="6" t="s">
        <v>25</v>
      </c>
      <c r="W666" s="6"/>
    </row>
    <row r="667" spans="1:24">
      <c r="A667">
        <v>666</v>
      </c>
      <c r="C667" s="1" t="str">
        <f t="shared" si="10"/>
        <v>model.append check_error3 = r_h_error3 + r_f_error3 + r_row_net_error3 'Model equation: Consistency check</v>
      </c>
      <c r="D667" s="6" t="s">
        <v>25</v>
      </c>
      <c r="E667" s="6"/>
      <c r="G667" s="5" t="s">
        <v>503</v>
      </c>
      <c r="J667" s="5" t="s">
        <v>25</v>
      </c>
      <c r="K667" s="5" t="s">
        <v>24</v>
      </c>
      <c r="N667" s="5" t="s">
        <v>431</v>
      </c>
      <c r="O667" s="5"/>
      <c r="P667" s="5" t="s">
        <v>17</v>
      </c>
      <c r="Q667" s="5" t="s">
        <v>89</v>
      </c>
      <c r="R667" s="5" t="s">
        <v>465</v>
      </c>
      <c r="V667" s="6" t="s">
        <v>25</v>
      </c>
      <c r="W667" s="6"/>
    </row>
    <row r="668" spans="1:24">
      <c r="A668">
        <v>667</v>
      </c>
      <c r="C668" s="1" t="str">
        <f t="shared" si="10"/>
        <v/>
      </c>
      <c r="D668" s="6" t="s">
        <v>25</v>
      </c>
      <c r="E668" s="6"/>
      <c r="J668" s="5" t="s">
        <v>25</v>
      </c>
      <c r="O668" s="5"/>
      <c r="R668" s="5" t="s">
        <v>25</v>
      </c>
      <c r="V668" s="6" t="s">
        <v>25</v>
      </c>
      <c r="W668" s="6"/>
    </row>
    <row r="669" spans="1:24">
      <c r="A669">
        <v>668</v>
      </c>
      <c r="C669" s="3" t="str">
        <f t="shared" si="10"/>
        <v>'##############################</v>
      </c>
      <c r="D669" s="10" t="s">
        <v>4</v>
      </c>
      <c r="E669" s="10" t="s">
        <v>170</v>
      </c>
      <c r="F669" s="8"/>
      <c r="G669" s="8"/>
      <c r="H669" s="8"/>
      <c r="I669" s="8"/>
      <c r="J669" s="8" t="s">
        <v>176</v>
      </c>
      <c r="K669" s="8"/>
      <c r="L669" s="8"/>
      <c r="M669" s="8"/>
      <c r="N669" s="8"/>
      <c r="O669" s="8"/>
      <c r="P669" s="8"/>
      <c r="Q669" s="8"/>
      <c r="R669" s="8" t="s">
        <v>25</v>
      </c>
      <c r="S669" s="8"/>
      <c r="T669" s="109"/>
      <c r="U669" s="109"/>
      <c r="V669" s="10" t="s">
        <v>4</v>
      </c>
      <c r="W669" s="10" t="s">
        <v>170</v>
      </c>
      <c r="X669" s="8"/>
    </row>
    <row r="670" spans="1:24">
      <c r="A670">
        <v>669</v>
      </c>
      <c r="C670" s="3" t="str">
        <f t="shared" si="10"/>
        <v>'SET SAMPLES AND END OF MODEL</v>
      </c>
      <c r="D670" s="10" t="s">
        <v>4</v>
      </c>
      <c r="E670" s="10" t="s">
        <v>170</v>
      </c>
      <c r="F670" s="8"/>
      <c r="G670" s="8"/>
      <c r="H670" s="8"/>
      <c r="I670" s="8"/>
      <c r="J670" s="8" t="s">
        <v>206</v>
      </c>
      <c r="K670" s="8"/>
      <c r="L670" s="8"/>
      <c r="M670" s="8"/>
      <c r="N670" s="8"/>
      <c r="O670" s="8"/>
      <c r="P670" s="8"/>
      <c r="Q670" s="8"/>
      <c r="R670" s="8" t="s">
        <v>25</v>
      </c>
      <c r="S670" s="8"/>
      <c r="T670" s="109"/>
      <c r="U670" s="109"/>
      <c r="V670" s="10" t="s">
        <v>4</v>
      </c>
      <c r="W670" s="10" t="s">
        <v>170</v>
      </c>
      <c r="X670" s="8"/>
    </row>
    <row r="671" spans="1:24">
      <c r="A671">
        <v>670</v>
      </c>
      <c r="C671" s="3" t="str">
        <f t="shared" si="10"/>
        <v>'##############################</v>
      </c>
      <c r="D671" s="10" t="s">
        <v>4</v>
      </c>
      <c r="E671" s="10" t="s">
        <v>170</v>
      </c>
      <c r="F671" s="8"/>
      <c r="G671" s="8"/>
      <c r="H671" s="8"/>
      <c r="I671" s="8"/>
      <c r="J671" s="8" t="s">
        <v>176</v>
      </c>
      <c r="K671" s="8"/>
      <c r="L671" s="8"/>
      <c r="M671" s="8"/>
      <c r="N671" s="8"/>
      <c r="O671" s="8"/>
      <c r="P671" s="8"/>
      <c r="Q671" s="8"/>
      <c r="R671" s="8" t="s">
        <v>25</v>
      </c>
      <c r="S671" s="8"/>
      <c r="T671" s="109"/>
      <c r="U671" s="109"/>
      <c r="V671" s="10" t="s">
        <v>4</v>
      </c>
      <c r="W671" s="10" t="s">
        <v>170</v>
      </c>
      <c r="X671" s="8"/>
    </row>
    <row r="672" spans="1:24">
      <c r="A672">
        <v>671</v>
      </c>
      <c r="C672" s="1" t="str">
        <f t="shared" si="10"/>
        <v/>
      </c>
      <c r="D672" s="6" t="s">
        <v>25</v>
      </c>
      <c r="E672" s="6"/>
      <c r="I672" s="7"/>
      <c r="J672" s="5" t="s">
        <v>25</v>
      </c>
      <c r="O672" s="5"/>
      <c r="R672" s="5" t="s">
        <v>25</v>
      </c>
      <c r="V672" s="6" t="s">
        <v>25</v>
      </c>
      <c r="W672" s="6"/>
    </row>
    <row r="673" spans="1:24">
      <c r="A673">
        <v>672</v>
      </c>
      <c r="C673" s="1" t="str">
        <f t="shared" si="10"/>
        <v>smpl 1996 @last</v>
      </c>
      <c r="D673" s="6" t="s">
        <v>25</v>
      </c>
      <c r="E673" s="6"/>
      <c r="I673" s="7" t="s">
        <v>5</v>
      </c>
      <c r="J673" s="5" t="s">
        <v>25</v>
      </c>
      <c r="O673" s="5"/>
      <c r="R673" s="5" t="s">
        <v>25</v>
      </c>
      <c r="V673" s="6" t="s">
        <v>25</v>
      </c>
      <c r="W673" s="6"/>
    </row>
    <row r="674" spans="1:24">
      <c r="A674">
        <v>673</v>
      </c>
      <c r="C674" s="1" t="str">
        <f t="shared" si="10"/>
        <v/>
      </c>
      <c r="D674" s="6" t="s">
        <v>25</v>
      </c>
      <c r="E674" s="6"/>
      <c r="I674" s="7"/>
      <c r="J674" s="5" t="s">
        <v>25</v>
      </c>
      <c r="O674" s="5"/>
      <c r="R674" s="5" t="s">
        <v>25</v>
      </c>
      <c r="V674" s="6" t="s">
        <v>25</v>
      </c>
      <c r="W674" s="6"/>
    </row>
    <row r="675" spans="1:24">
      <c r="A675">
        <v>674</v>
      </c>
      <c r="C675" s="1" t="str">
        <f t="shared" si="10"/>
        <v>model.scenario baseline</v>
      </c>
      <c r="D675" s="6" t="s">
        <v>25</v>
      </c>
      <c r="E675" s="6"/>
      <c r="I675" s="7" t="s">
        <v>6</v>
      </c>
      <c r="J675" s="5" t="s">
        <v>25</v>
      </c>
      <c r="O675" s="5"/>
      <c r="R675" s="5" t="s">
        <v>25</v>
      </c>
      <c r="V675" s="6" t="s">
        <v>25</v>
      </c>
      <c r="W675" s="6"/>
    </row>
    <row r="676" spans="1:24">
      <c r="A676">
        <v>675</v>
      </c>
      <c r="C676" s="1" t="str">
        <f t="shared" si="10"/>
        <v>model.solve(i = p)</v>
      </c>
      <c r="D676" s="6" t="s">
        <v>25</v>
      </c>
      <c r="E676" s="6"/>
      <c r="I676" s="7" t="s">
        <v>27</v>
      </c>
      <c r="J676" s="5" t="s">
        <v>25</v>
      </c>
      <c r="O676" s="5"/>
      <c r="R676" s="5" t="s">
        <v>25</v>
      </c>
      <c r="V676" s="6" t="s">
        <v>25</v>
      </c>
      <c r="W676" s="6"/>
    </row>
    <row r="677" spans="1:24">
      <c r="A677">
        <v>676</v>
      </c>
      <c r="B677" t="s">
        <v>580</v>
      </c>
      <c r="C677" s="1" t="str">
        <f t="shared" si="10"/>
        <v/>
      </c>
      <c r="D677" s="6" t="s">
        <v>25</v>
      </c>
      <c r="E677" s="6"/>
      <c r="I677" s="7"/>
      <c r="J677" s="5" t="s">
        <v>25</v>
      </c>
      <c r="O677" s="5"/>
      <c r="R677" s="5" t="s">
        <v>25</v>
      </c>
      <c r="V677" s="6" t="s">
        <v>25</v>
      </c>
      <c r="W677" s="6"/>
    </row>
    <row r="678" spans="1:24" ht="16" thickBot="1">
      <c r="A678">
        <v>677</v>
      </c>
      <c r="B678" t="s">
        <v>580</v>
      </c>
      <c r="C678" s="3" t="str">
        <f t="shared" si="10"/>
        <v>'##############################</v>
      </c>
      <c r="D678" s="10" t="s">
        <v>4</v>
      </c>
      <c r="E678" s="10" t="s">
        <v>170</v>
      </c>
      <c r="F678" s="8"/>
      <c r="G678" s="8"/>
      <c r="H678" s="8"/>
      <c r="I678" s="8"/>
      <c r="J678" s="8" t="s">
        <v>176</v>
      </c>
      <c r="K678" s="8"/>
      <c r="L678" s="8"/>
      <c r="M678" s="8"/>
      <c r="N678" s="8"/>
      <c r="O678" s="8"/>
      <c r="P678" s="8"/>
      <c r="Q678" s="8"/>
      <c r="R678" s="8" t="s">
        <v>25</v>
      </c>
      <c r="S678" s="8"/>
      <c r="T678" s="109"/>
      <c r="U678" s="109"/>
      <c r="V678" s="10" t="s">
        <v>4</v>
      </c>
      <c r="W678" s="10" t="s">
        <v>170</v>
      </c>
      <c r="X678" s="8"/>
    </row>
    <row r="679" spans="1:24" ht="16" thickBot="1">
      <c r="A679">
        <v>678</v>
      </c>
      <c r="B679" t="s">
        <v>580</v>
      </c>
      <c r="C679" s="3" t="str">
        <f t="shared" si="10"/>
        <v>'Scenario 1: Increase the interest rate: Shock of 0.02 to flexible, and 0.005 to fixed</v>
      </c>
      <c r="D679" s="10" t="s">
        <v>4</v>
      </c>
      <c r="E679" s="10" t="s">
        <v>170</v>
      </c>
      <c r="F679" s="8"/>
      <c r="G679" s="8"/>
      <c r="H679" s="8"/>
      <c r="I679" s="8"/>
      <c r="J679" s="8" t="s">
        <v>207</v>
      </c>
      <c r="K679" s="8" t="s">
        <v>2138</v>
      </c>
      <c r="L679" s="8"/>
      <c r="M679" s="115">
        <v>0.02</v>
      </c>
      <c r="N679" s="8"/>
      <c r="O679" s="8"/>
      <c r="P679" s="8"/>
      <c r="Q679" s="8" t="str">
        <f>CONCATENATE(" to flexible, and ", M679*0.25, " to fixed")</f>
        <v xml:space="preserve"> to flexible, and 0.005 to fixed</v>
      </c>
      <c r="R679" s="8"/>
      <c r="S679" s="8"/>
      <c r="T679" s="109"/>
      <c r="U679" s="109"/>
      <c r="V679" s="10" t="s">
        <v>4</v>
      </c>
      <c r="W679" s="10" t="s">
        <v>170</v>
      </c>
      <c r="X679" s="8"/>
    </row>
    <row r="680" spans="1:24">
      <c r="A680">
        <v>679</v>
      </c>
      <c r="B680" t="s">
        <v>580</v>
      </c>
      <c r="C680" s="3" t="str">
        <f t="shared" si="10"/>
        <v>'##############################</v>
      </c>
      <c r="D680" s="10" t="s">
        <v>4</v>
      </c>
      <c r="E680" s="10" t="s">
        <v>170</v>
      </c>
      <c r="F680" s="8"/>
      <c r="G680" s="8"/>
      <c r="H680" s="8"/>
      <c r="I680" s="8"/>
      <c r="J680" s="8" t="s">
        <v>176</v>
      </c>
      <c r="K680" s="8"/>
      <c r="L680" s="8"/>
      <c r="M680" s="8"/>
      <c r="N680" s="8"/>
      <c r="O680" s="8"/>
      <c r="P680" s="8"/>
      <c r="Q680" s="8"/>
      <c r="R680" s="8" t="s">
        <v>25</v>
      </c>
      <c r="S680" s="8"/>
      <c r="T680" s="109"/>
      <c r="U680" s="109"/>
      <c r="V680" s="10" t="s">
        <v>4</v>
      </c>
      <c r="W680" s="10" t="s">
        <v>170</v>
      </c>
      <c r="X680" s="8"/>
    </row>
    <row r="681" spans="1:24">
      <c r="A681">
        <v>680</v>
      </c>
      <c r="B681" t="s">
        <v>580</v>
      </c>
      <c r="C681" s="1" t="str">
        <f t="shared" si="10"/>
        <v/>
      </c>
      <c r="D681" s="6" t="s">
        <v>25</v>
      </c>
      <c r="E681" s="6"/>
      <c r="I681" s="7"/>
      <c r="J681" s="5" t="s">
        <v>25</v>
      </c>
      <c r="O681" s="5"/>
      <c r="R681" s="5" t="s">
        <v>25</v>
      </c>
      <c r="V681" s="6" t="s">
        <v>25</v>
      </c>
      <c r="W681" s="6"/>
    </row>
    <row r="682" spans="1:24" s="36" customFormat="1">
      <c r="A682">
        <v>681</v>
      </c>
      <c r="B682" s="20" t="s">
        <v>580</v>
      </c>
      <c r="C682" s="11" t="str">
        <f t="shared" ref="C682:C687" si="11">CONCATENATE(D682,J682,I682,K682,L682,M682,N682,O682, IF(P682="","",  " "),P682, IF(P682="","",  " "),Q682, IF(R682="","",  " '"), IF(G682="","",  G682), IF(H682="","",  ": "),H682, IF(R682="","",  ": "),R682, IF(S682="","",  ": "),S682, IF(F682="","",  ": "),F682)</f>
        <v xml:space="preserve"> 'Preserve baseline values: Save original value to baseline</v>
      </c>
      <c r="D682" s="12" t="s">
        <v>25</v>
      </c>
      <c r="E682" s="12"/>
      <c r="F682" s="14"/>
      <c r="G682" s="14" t="s">
        <v>2265</v>
      </c>
      <c r="H682" s="14"/>
      <c r="I682" s="7"/>
      <c r="J682" s="14" t="s">
        <v>25</v>
      </c>
      <c r="K682" s="14"/>
      <c r="L682" s="14"/>
      <c r="M682" s="14"/>
      <c r="N682" s="14"/>
      <c r="O682" s="14"/>
      <c r="P682" s="14"/>
      <c r="Q682" s="14"/>
      <c r="R682" s="134" t="s">
        <v>2228</v>
      </c>
      <c r="S682" s="14"/>
      <c r="T682" s="20"/>
      <c r="U682" s="20"/>
      <c r="V682" s="12" t="s">
        <v>25</v>
      </c>
      <c r="W682" s="12"/>
      <c r="X682" s="14"/>
    </row>
    <row r="683" spans="1:24">
      <c r="A683">
        <v>682</v>
      </c>
      <c r="B683" t="s">
        <v>580</v>
      </c>
      <c r="C683" s="1" t="str">
        <f t="shared" si="11"/>
        <v>smpl @all</v>
      </c>
      <c r="D683" s="6"/>
      <c r="E683" s="6"/>
      <c r="I683" s="7" t="s">
        <v>7</v>
      </c>
      <c r="O683" s="5"/>
      <c r="V683" s="6"/>
      <c r="W683" s="6"/>
    </row>
    <row r="684" spans="1:24" s="35" customFormat="1">
      <c r="A684">
        <v>683</v>
      </c>
      <c r="B684" s="102" t="s">
        <v>580</v>
      </c>
      <c r="C684" s="110" t="str">
        <f t="shared" si="11"/>
        <v>genr r_ibl_fl_h_0 = r_ibl_fl_h 'Preserve baseline values: Save original value to baseline</v>
      </c>
      <c r="D684" s="111"/>
      <c r="E684" s="111"/>
      <c r="F684" s="112"/>
      <c r="G684" s="5" t="s">
        <v>2265</v>
      </c>
      <c r="H684" s="5"/>
      <c r="I684" s="7"/>
      <c r="J684" s="5" t="s">
        <v>25</v>
      </c>
      <c r="K684" s="5" t="s">
        <v>2223</v>
      </c>
      <c r="L684" s="5"/>
      <c r="M684" s="112"/>
      <c r="N684" s="113" t="s">
        <v>2224</v>
      </c>
      <c r="O684" s="112"/>
      <c r="P684" s="112" t="s">
        <v>17</v>
      </c>
      <c r="Q684" s="113" t="s">
        <v>649</v>
      </c>
      <c r="R684" s="112" t="s">
        <v>2228</v>
      </c>
      <c r="S684" s="112"/>
      <c r="T684" s="102"/>
      <c r="U684" s="102" t="s">
        <v>1216</v>
      </c>
      <c r="V684" s="111"/>
      <c r="W684" s="111"/>
      <c r="X684" s="112"/>
    </row>
    <row r="685" spans="1:24" s="35" customFormat="1">
      <c r="A685">
        <v>684</v>
      </c>
      <c r="B685" s="102" t="s">
        <v>580</v>
      </c>
      <c r="C685" s="110" t="str">
        <f t="shared" si="11"/>
        <v>genr r_iba_h_0 = r_iba_h 'Preserve baseline values: Save original value to baseline</v>
      </c>
      <c r="D685" s="111"/>
      <c r="E685" s="111"/>
      <c r="F685" s="112"/>
      <c r="G685" s="5" t="s">
        <v>2265</v>
      </c>
      <c r="H685" s="5"/>
      <c r="I685" s="7"/>
      <c r="J685" s="5" t="s">
        <v>25</v>
      </c>
      <c r="K685" s="5" t="s">
        <v>2223</v>
      </c>
      <c r="L685" s="5"/>
      <c r="M685" s="112"/>
      <c r="N685" s="112" t="s">
        <v>2225</v>
      </c>
      <c r="O685" s="112"/>
      <c r="P685" s="112" t="s">
        <v>17</v>
      </c>
      <c r="Q685" s="112" t="s">
        <v>323</v>
      </c>
      <c r="R685" s="112" t="s">
        <v>2228</v>
      </c>
      <c r="S685" s="112"/>
      <c r="T685" s="102"/>
      <c r="U685" s="102" t="s">
        <v>1214</v>
      </c>
      <c r="V685" s="111"/>
      <c r="W685" s="111"/>
      <c r="X685" s="112"/>
    </row>
    <row r="686" spans="1:24" s="35" customFormat="1">
      <c r="A686">
        <v>685</v>
      </c>
      <c r="B686" s="102" t="s">
        <v>580</v>
      </c>
      <c r="C686" s="110" t="str">
        <f t="shared" si="11"/>
        <v>genr r_ibl_fi_h_0 = r_ibl_fi_h 'Preserve baseline values: Save original value to baseline</v>
      </c>
      <c r="D686" s="111"/>
      <c r="E686" s="111"/>
      <c r="F686" s="112"/>
      <c r="G686" s="5" t="s">
        <v>2265</v>
      </c>
      <c r="H686" s="5"/>
      <c r="I686" s="7"/>
      <c r="J686" s="5" t="s">
        <v>25</v>
      </c>
      <c r="K686" s="5" t="s">
        <v>2223</v>
      </c>
      <c r="L686" s="5"/>
      <c r="M686" s="112"/>
      <c r="N686" s="114" t="s">
        <v>2226</v>
      </c>
      <c r="O686" s="112"/>
      <c r="P686" s="112" t="s">
        <v>17</v>
      </c>
      <c r="Q686" s="114" t="s">
        <v>648</v>
      </c>
      <c r="R686" s="112" t="s">
        <v>2228</v>
      </c>
      <c r="S686" s="112"/>
      <c r="T686" s="102"/>
      <c r="U686" s="102"/>
      <c r="V686" s="111"/>
      <c r="W686" s="111"/>
      <c r="X686" s="112"/>
    </row>
    <row r="687" spans="1:24" s="35" customFormat="1">
      <c r="A687">
        <v>686</v>
      </c>
      <c r="B687" s="102" t="s">
        <v>580</v>
      </c>
      <c r="C687" s="110" t="str">
        <f t="shared" si="11"/>
        <v>genr r_n_0 = r_n 'Preserve baseline values: Save original value to baseline</v>
      </c>
      <c r="D687" s="111" t="s">
        <v>25</v>
      </c>
      <c r="E687" s="111"/>
      <c r="F687" s="112"/>
      <c r="G687" s="5" t="s">
        <v>2265</v>
      </c>
      <c r="H687" s="5"/>
      <c r="I687" s="7"/>
      <c r="J687" s="5" t="s">
        <v>25</v>
      </c>
      <c r="K687" s="5" t="s">
        <v>2223</v>
      </c>
      <c r="L687" s="5"/>
      <c r="M687" s="112"/>
      <c r="N687" s="112" t="s">
        <v>2227</v>
      </c>
      <c r="O687" s="112"/>
      <c r="P687" s="112" t="s">
        <v>17</v>
      </c>
      <c r="Q687" s="112" t="s">
        <v>319</v>
      </c>
      <c r="R687" s="112" t="s">
        <v>2228</v>
      </c>
      <c r="S687" s="112"/>
      <c r="T687" s="102"/>
      <c r="U687" s="102" t="s">
        <v>1215</v>
      </c>
      <c r="V687" s="111" t="s">
        <v>25</v>
      </c>
      <c r="W687" s="111"/>
      <c r="X687" s="112"/>
    </row>
    <row r="688" spans="1:24" s="35" customFormat="1">
      <c r="A688">
        <v>686</v>
      </c>
      <c r="B688" s="102" t="s">
        <v>580</v>
      </c>
      <c r="C688" s="110" t="str">
        <f t="shared" ref="C688:C690" si="12">CONCATENATE(D688,J688,I688,K688,L688,M688,N688,O688, IF(P688="","",  " "),P688, IF(P688="","",  " "),Q688, IF(R688="","",  " '"), IF(G688="","",  G688), IF(H688="","",  ": "),H688, IF(R688="","",  ": "),R688, IF(S688="","",  ": "),S688, IF(F688="","",  ": "),F688)</f>
        <v>'genr r_eq_dk_0 = r_eq_dk 'Preserve baseline values: Save original value to baseline</v>
      </c>
      <c r="D688" s="12" t="s">
        <v>4</v>
      </c>
      <c r="E688" s="12" t="s">
        <v>171</v>
      </c>
      <c r="F688" s="112"/>
      <c r="G688" s="5" t="s">
        <v>2265</v>
      </c>
      <c r="H688" s="5"/>
      <c r="I688" s="7"/>
      <c r="J688" s="5" t="s">
        <v>25</v>
      </c>
      <c r="K688" s="5" t="s">
        <v>2223</v>
      </c>
      <c r="L688" s="5"/>
      <c r="M688" s="112"/>
      <c r="N688" s="112" t="s">
        <v>2279</v>
      </c>
      <c r="O688" s="112"/>
      <c r="P688" s="112" t="s">
        <v>17</v>
      </c>
      <c r="Q688" s="112" t="s">
        <v>2065</v>
      </c>
      <c r="R688" s="112" t="s">
        <v>2228</v>
      </c>
      <c r="S688" s="112"/>
      <c r="T688" s="102"/>
      <c r="U688" s="102" t="s">
        <v>1215</v>
      </c>
      <c r="V688" s="111" t="s">
        <v>25</v>
      </c>
      <c r="W688" s="111"/>
      <c r="X688" s="112"/>
    </row>
    <row r="689" spans="1:24" s="35" customFormat="1">
      <c r="A689">
        <v>686</v>
      </c>
      <c r="B689" s="102" t="s">
        <v>580</v>
      </c>
      <c r="C689" s="110" t="str">
        <f t="shared" si="12"/>
        <v>'genr r_eq_row_0 = r_eq_row 'Preserve baseline values: Save original value to baseline</v>
      </c>
      <c r="D689" s="12" t="s">
        <v>4</v>
      </c>
      <c r="E689" s="12" t="s">
        <v>171</v>
      </c>
      <c r="F689" s="112"/>
      <c r="G689" s="5" t="s">
        <v>2265</v>
      </c>
      <c r="H689" s="5"/>
      <c r="I689" s="7"/>
      <c r="J689" s="5" t="s">
        <v>25</v>
      </c>
      <c r="K689" s="5" t="s">
        <v>2223</v>
      </c>
      <c r="L689" s="5"/>
      <c r="M689" s="112"/>
      <c r="N689" s="112" t="s">
        <v>2280</v>
      </c>
      <c r="O689" s="112"/>
      <c r="P689" s="112" t="s">
        <v>17</v>
      </c>
      <c r="Q689" s="112" t="s">
        <v>2066</v>
      </c>
      <c r="R689" s="112" t="s">
        <v>2228</v>
      </c>
      <c r="S689" s="112"/>
      <c r="T689" s="102"/>
      <c r="U689" s="102" t="s">
        <v>1215</v>
      </c>
      <c r="V689" s="111" t="s">
        <v>25</v>
      </c>
      <c r="W689" s="111"/>
      <c r="X689" s="112"/>
    </row>
    <row r="690" spans="1:24" s="35" customFormat="1">
      <c r="A690">
        <v>686</v>
      </c>
      <c r="B690" s="102" t="s">
        <v>580</v>
      </c>
      <c r="C690" s="110" t="str">
        <f t="shared" si="12"/>
        <v>'genr r_pen_0 = r_pen 'Preserve baseline values: Save original value to baseline</v>
      </c>
      <c r="D690" s="12" t="s">
        <v>4</v>
      </c>
      <c r="E690" s="12" t="s">
        <v>171</v>
      </c>
      <c r="F690" s="112"/>
      <c r="G690" s="5" t="s">
        <v>2265</v>
      </c>
      <c r="H690" s="5"/>
      <c r="I690" s="7"/>
      <c r="J690" s="5" t="s">
        <v>25</v>
      </c>
      <c r="K690" s="5" t="s">
        <v>2223</v>
      </c>
      <c r="L690" s="5"/>
      <c r="M690" s="112"/>
      <c r="N690" s="112" t="s">
        <v>2281</v>
      </c>
      <c r="O690" s="112"/>
      <c r="P690" s="112" t="s">
        <v>17</v>
      </c>
      <c r="Q690" s="112" t="s">
        <v>318</v>
      </c>
      <c r="R690" s="112" t="s">
        <v>2228</v>
      </c>
      <c r="S690" s="112"/>
      <c r="T690" s="102"/>
      <c r="U690" s="102" t="s">
        <v>1215</v>
      </c>
      <c r="V690" s="111" t="s">
        <v>25</v>
      </c>
      <c r="W690" s="111"/>
      <c r="X690" s="112"/>
    </row>
    <row r="691" spans="1:24">
      <c r="A691">
        <v>687</v>
      </c>
      <c r="B691" t="s">
        <v>580</v>
      </c>
      <c r="C691" s="1" t="str">
        <f t="shared" si="10"/>
        <v/>
      </c>
      <c r="D691" s="6" t="s">
        <v>25</v>
      </c>
      <c r="E691" s="6"/>
      <c r="I691" s="7"/>
      <c r="J691" s="5" t="s">
        <v>25</v>
      </c>
      <c r="O691" s="5"/>
      <c r="R691" s="5" t="s">
        <v>25</v>
      </c>
      <c r="V691" s="6" t="s">
        <v>25</v>
      </c>
      <c r="W691" s="6"/>
    </row>
    <row r="692" spans="1:24" s="36" customFormat="1">
      <c r="A692">
        <v>688</v>
      </c>
      <c r="B692" s="20" t="s">
        <v>580</v>
      </c>
      <c r="C692" s="11" t="str">
        <f t="shared" si="10"/>
        <v xml:space="preserve"> 'Shock 1: Introduce shock</v>
      </c>
      <c r="D692" s="12" t="s">
        <v>25</v>
      </c>
      <c r="E692" s="12"/>
      <c r="F692" s="14"/>
      <c r="G692" s="14" t="s">
        <v>2261</v>
      </c>
      <c r="H692" s="14"/>
      <c r="I692" s="13"/>
      <c r="J692" s="14"/>
      <c r="K692" s="14"/>
      <c r="L692" s="14"/>
      <c r="M692" s="14"/>
      <c r="N692" s="14"/>
      <c r="O692" s="14"/>
      <c r="P692" s="14"/>
      <c r="Q692" s="14"/>
      <c r="R692" s="134" t="s">
        <v>2229</v>
      </c>
      <c r="S692" s="14"/>
      <c r="T692" s="20"/>
      <c r="U692" s="20"/>
      <c r="V692" s="12" t="s">
        <v>25</v>
      </c>
      <c r="W692" s="12"/>
      <c r="X692" s="14"/>
    </row>
    <row r="693" spans="1:24">
      <c r="A693">
        <v>689</v>
      </c>
      <c r="B693" t="s">
        <v>580</v>
      </c>
      <c r="C693" s="1" t="str">
        <f t="shared" si="10"/>
        <v>smpl 2020 @last</v>
      </c>
      <c r="D693" s="6" t="s">
        <v>25</v>
      </c>
      <c r="E693" s="6"/>
      <c r="I693" s="7" t="s">
        <v>2171</v>
      </c>
      <c r="J693" s="5" t="s">
        <v>25</v>
      </c>
      <c r="O693" s="5"/>
      <c r="R693" s="5" t="s">
        <v>25</v>
      </c>
      <c r="V693" s="6" t="s">
        <v>25</v>
      </c>
      <c r="W693" s="6"/>
    </row>
    <row r="694" spans="1:24" s="35" customFormat="1">
      <c r="A694">
        <v>690</v>
      </c>
      <c r="B694" s="102" t="s">
        <v>580</v>
      </c>
      <c r="C694" s="110" t="str">
        <f t="shared" si="10"/>
        <v>r_ibl_fl_h = 0.02 + r_ibl_fl_h 'Shock 1: Introduce shock</v>
      </c>
      <c r="D694" s="111"/>
      <c r="E694" s="111"/>
      <c r="F694" s="112"/>
      <c r="G694" s="5" t="s">
        <v>2261</v>
      </c>
      <c r="H694" s="5"/>
      <c r="I694" s="7"/>
      <c r="J694" s="5" t="s">
        <v>25</v>
      </c>
      <c r="K694" s="5"/>
      <c r="L694" s="5"/>
      <c r="M694" s="112"/>
      <c r="N694" s="113" t="s">
        <v>649</v>
      </c>
      <c r="O694" s="112"/>
      <c r="P694" s="112" t="s">
        <v>17</v>
      </c>
      <c r="Q694" s="112" t="str">
        <f>CONCATENATE($M$679, " + r_ibl_fl_h")</f>
        <v>0.02 + r_ibl_fl_h</v>
      </c>
      <c r="R694" s="112" t="s">
        <v>2229</v>
      </c>
      <c r="S694" s="112"/>
      <c r="T694" s="102"/>
      <c r="U694" s="102" t="s">
        <v>1216</v>
      </c>
      <c r="V694" s="111"/>
      <c r="W694" s="111"/>
      <c r="X694" s="112"/>
    </row>
    <row r="695" spans="1:24" s="35" customFormat="1">
      <c r="A695">
        <v>691</v>
      </c>
      <c r="B695" s="102" t="s">
        <v>580</v>
      </c>
      <c r="C695" s="110" t="str">
        <f t="shared" si="10"/>
        <v>'r_iba_h = 0.02 + r_iba_h 'Shock 1: Introduce shock</v>
      </c>
      <c r="D695" s="12" t="s">
        <v>4</v>
      </c>
      <c r="E695" s="12" t="s">
        <v>171</v>
      </c>
      <c r="F695" s="112"/>
      <c r="G695" s="5" t="s">
        <v>2261</v>
      </c>
      <c r="H695" s="5"/>
      <c r="I695" s="7"/>
      <c r="J695" s="5" t="s">
        <v>25</v>
      </c>
      <c r="K695" s="5"/>
      <c r="L695" s="5"/>
      <c r="M695" s="112"/>
      <c r="N695" s="112" t="s">
        <v>323</v>
      </c>
      <c r="O695" s="112"/>
      <c r="P695" s="112" t="s">
        <v>17</v>
      </c>
      <c r="Q695" s="112" t="str">
        <f>CONCATENATE($M$679, " + r_iba_h")</f>
        <v>0.02 + r_iba_h</v>
      </c>
      <c r="R695" s="112" t="s">
        <v>2229</v>
      </c>
      <c r="S695" s="112"/>
      <c r="T695" s="102"/>
      <c r="U695" s="102" t="s">
        <v>1214</v>
      </c>
      <c r="V695" s="111"/>
      <c r="W695" s="111"/>
      <c r="X695" s="112"/>
    </row>
    <row r="696" spans="1:24" s="35" customFormat="1">
      <c r="A696">
        <v>692</v>
      </c>
      <c r="B696" s="102" t="s">
        <v>580</v>
      </c>
      <c r="C696" s="110" t="str">
        <f t="shared" si="10"/>
        <v>r_ibl_fi_h = 0.005 + r_ibl_fi_h 'Shock 1: Introduce shock</v>
      </c>
      <c r="D696" s="111"/>
      <c r="E696" s="111"/>
      <c r="F696" s="112"/>
      <c r="G696" s="5" t="s">
        <v>2261</v>
      </c>
      <c r="H696" s="5"/>
      <c r="I696" s="7"/>
      <c r="J696" s="5" t="s">
        <v>25</v>
      </c>
      <c r="K696" s="5"/>
      <c r="L696" s="5"/>
      <c r="M696" s="112"/>
      <c r="N696" s="114" t="s">
        <v>648</v>
      </c>
      <c r="O696" s="112"/>
      <c r="P696" s="112" t="s">
        <v>17</v>
      </c>
      <c r="Q696" s="112" t="str">
        <f>CONCATENATE($M$679*0.25, " + r_ibl_fi_h")</f>
        <v>0.005 + r_ibl_fi_h</v>
      </c>
      <c r="R696" s="112" t="s">
        <v>2229</v>
      </c>
      <c r="S696" s="112"/>
      <c r="T696" s="102"/>
      <c r="U696" s="102"/>
      <c r="V696" s="111"/>
      <c r="W696" s="111"/>
      <c r="X696" s="112"/>
    </row>
    <row r="697" spans="1:24" s="35" customFormat="1">
      <c r="A697">
        <v>693</v>
      </c>
      <c r="B697" s="102" t="s">
        <v>580</v>
      </c>
      <c r="C697" s="110" t="str">
        <f t="shared" si="10"/>
        <v>'r_n = (0.02 * (1-alpha)) + (0.005 * alpha)  + r_n 'Shock 1: Introduce shock</v>
      </c>
      <c r="D697" s="12" t="s">
        <v>4</v>
      </c>
      <c r="E697" s="12" t="s">
        <v>171</v>
      </c>
      <c r="F697" s="112"/>
      <c r="G697" s="5" t="s">
        <v>2261</v>
      </c>
      <c r="H697" s="5"/>
      <c r="I697" s="7"/>
      <c r="J697" s="5" t="s">
        <v>25</v>
      </c>
      <c r="K697" s="5"/>
      <c r="L697" s="5"/>
      <c r="M697" s="112"/>
      <c r="N697" s="112" t="s">
        <v>319</v>
      </c>
      <c r="O697" s="112"/>
      <c r="P697" s="112" t="s">
        <v>17</v>
      </c>
      <c r="Q697" s="112" t="str">
        <f>CONCATENATE("(", $M$679, " * (1-alpha))"," + (", $M$679*0.25, " * alpha)  + r_n")</f>
        <v>(0.02 * (1-alpha)) + (0.005 * alpha)  + r_n</v>
      </c>
      <c r="R697" s="112" t="s">
        <v>2229</v>
      </c>
      <c r="S697" s="112"/>
      <c r="T697" s="102"/>
      <c r="U697" s="102" t="s">
        <v>1215</v>
      </c>
      <c r="V697" s="111" t="s">
        <v>25</v>
      </c>
      <c r="W697" s="111"/>
      <c r="X697" s="112"/>
    </row>
    <row r="698" spans="1:24" s="35" customFormat="1">
      <c r="A698">
        <v>693</v>
      </c>
      <c r="B698" s="102" t="s">
        <v>580</v>
      </c>
      <c r="C698" s="110" t="str">
        <f t="shared" ref="C698:C700" si="13">CONCATENATE(D698,J698,I698,K698,L698,M698,N698,O698, IF(P698="","",  " "),P698, IF(P698="","",  " "),Q698, IF(R698="","",  " '"), IF(G698="","",  G698), IF(H698="","",  ": "),H698, IF(R698="","",  ": "),R698, IF(S698="","",  ": "),S698, IF(F698="","",  ": "),F698)</f>
        <v>'r_eq_dk = 0.02 + r_eq_dk 'Shock 1: Introduce shock</v>
      </c>
      <c r="D698" s="12" t="s">
        <v>4</v>
      </c>
      <c r="E698" s="12" t="s">
        <v>171</v>
      </c>
      <c r="F698" s="112"/>
      <c r="G698" s="5" t="s">
        <v>2261</v>
      </c>
      <c r="H698" s="5"/>
      <c r="I698" s="7"/>
      <c r="J698" s="5" t="s">
        <v>25</v>
      </c>
      <c r="K698" s="5"/>
      <c r="L698" s="5"/>
      <c r="M698" s="112"/>
      <c r="N698" s="112" t="s">
        <v>2065</v>
      </c>
      <c r="O698" s="112"/>
      <c r="P698" s="112" t="s">
        <v>17</v>
      </c>
      <c r="Q698" s="112" t="str">
        <f>CONCATENATE($M$679, " + r_eq_dk")</f>
        <v>0.02 + r_eq_dk</v>
      </c>
      <c r="R698" s="112" t="s">
        <v>2229</v>
      </c>
      <c r="S698" s="112"/>
      <c r="T698" s="102"/>
      <c r="U698" s="102" t="s">
        <v>1215</v>
      </c>
      <c r="V698" s="111" t="s">
        <v>25</v>
      </c>
      <c r="W698" s="111"/>
      <c r="X698" s="112"/>
    </row>
    <row r="699" spans="1:24" s="35" customFormat="1">
      <c r="A699">
        <v>693</v>
      </c>
      <c r="B699" s="102" t="s">
        <v>580</v>
      </c>
      <c r="C699" s="110" t="str">
        <f t="shared" si="13"/>
        <v>'r_eq_row = 0.02 + r_eq_row 'Shock 1: Introduce shock</v>
      </c>
      <c r="D699" s="12" t="s">
        <v>4</v>
      </c>
      <c r="E699" s="12" t="s">
        <v>171</v>
      </c>
      <c r="F699" s="112"/>
      <c r="G699" s="5" t="s">
        <v>2261</v>
      </c>
      <c r="H699" s="5"/>
      <c r="I699" s="7"/>
      <c r="J699" s="5" t="s">
        <v>25</v>
      </c>
      <c r="K699" s="5"/>
      <c r="L699" s="5"/>
      <c r="M699" s="112"/>
      <c r="N699" s="112" t="s">
        <v>2066</v>
      </c>
      <c r="O699" s="112"/>
      <c r="P699" s="112" t="s">
        <v>17</v>
      </c>
      <c r="Q699" s="112" t="str">
        <f>CONCATENATE($M$679, " + r_eq_row")</f>
        <v>0.02 + r_eq_row</v>
      </c>
      <c r="R699" s="112" t="s">
        <v>2229</v>
      </c>
      <c r="S699" s="112"/>
      <c r="T699" s="102"/>
      <c r="U699" s="102" t="s">
        <v>1215</v>
      </c>
      <c r="V699" s="111" t="s">
        <v>25</v>
      </c>
      <c r="W699" s="111"/>
      <c r="X699" s="112"/>
    </row>
    <row r="700" spans="1:24" s="35" customFormat="1">
      <c r="A700">
        <v>693</v>
      </c>
      <c r="B700" s="102" t="s">
        <v>580</v>
      </c>
      <c r="C700" s="110" t="str">
        <f t="shared" si="13"/>
        <v>'r_pen = 0.02 + r_pen 'Shock 1: Introduce shock</v>
      </c>
      <c r="D700" s="12" t="s">
        <v>4</v>
      </c>
      <c r="E700" s="12" t="s">
        <v>171</v>
      </c>
      <c r="F700" s="112"/>
      <c r="G700" s="5" t="s">
        <v>2261</v>
      </c>
      <c r="H700" s="5"/>
      <c r="I700" s="7"/>
      <c r="J700" s="5" t="s">
        <v>25</v>
      </c>
      <c r="K700" s="5"/>
      <c r="L700" s="5"/>
      <c r="M700" s="112"/>
      <c r="N700" s="112" t="s">
        <v>318</v>
      </c>
      <c r="O700" s="112"/>
      <c r="P700" s="112" t="s">
        <v>17</v>
      </c>
      <c r="Q700" s="112" t="str">
        <f>CONCATENATE($M$679, " + r_pen")</f>
        <v>0.02 + r_pen</v>
      </c>
      <c r="R700" s="112" t="s">
        <v>2229</v>
      </c>
      <c r="S700" s="112"/>
      <c r="T700" s="102"/>
      <c r="U700" s="102" t="s">
        <v>1215</v>
      </c>
      <c r="V700" s="111" t="s">
        <v>25</v>
      </c>
      <c r="W700" s="111"/>
      <c r="X700" s="112"/>
    </row>
    <row r="701" spans="1:24">
      <c r="A701">
        <v>694</v>
      </c>
      <c r="B701" t="s">
        <v>580</v>
      </c>
      <c r="C701" s="1" t="str">
        <f t="shared" ref="C701:C702" si="14">CONCATENATE(D701,J701,I701,K701,L701,M701,N701,O701, IF(P701="","",  " "),P701, IF(P701="","",  " "),Q701, IF(R701="","",  " '"), IF(G701="","",  G701), IF(H701="","",  ": "),H701, IF(R701="","",  ": "),R701, IF(S701="","",  ": "),S701, IF(F701="","",  ": "),F701)</f>
        <v/>
      </c>
      <c r="D701" s="6" t="s">
        <v>25</v>
      </c>
      <c r="E701" s="6"/>
      <c r="I701" s="7"/>
      <c r="O701" s="5"/>
      <c r="R701" s="5" t="s">
        <v>25</v>
      </c>
      <c r="V701" s="6" t="s">
        <v>25</v>
      </c>
      <c r="W701" s="6"/>
    </row>
    <row r="702" spans="1:24" s="36" customFormat="1">
      <c r="A702">
        <v>695</v>
      </c>
      <c r="B702" s="20" t="s">
        <v>580</v>
      </c>
      <c r="C702" s="11" t="str">
        <f t="shared" si="14"/>
        <v xml:space="preserve"> 'Sample and solve: Select the sample, scenario and solve</v>
      </c>
      <c r="D702" s="12" t="s">
        <v>25</v>
      </c>
      <c r="E702" s="12"/>
      <c r="F702" s="14"/>
      <c r="G702" s="14" t="s">
        <v>2253</v>
      </c>
      <c r="H702" s="14"/>
      <c r="I702" s="13"/>
      <c r="J702" s="14" t="s">
        <v>25</v>
      </c>
      <c r="K702" s="14"/>
      <c r="L702" s="14"/>
      <c r="M702" s="14"/>
      <c r="N702" s="14"/>
      <c r="O702" s="14"/>
      <c r="P702" s="14"/>
      <c r="Q702" s="14"/>
      <c r="R702" s="134" t="s">
        <v>2252</v>
      </c>
      <c r="S702" s="14"/>
      <c r="T702" s="20"/>
      <c r="U702" s="20"/>
      <c r="V702" s="12" t="s">
        <v>25</v>
      </c>
      <c r="W702" s="12"/>
      <c r="X702" s="14"/>
    </row>
    <row r="703" spans="1:24">
      <c r="A703">
        <v>696</v>
      </c>
      <c r="B703" t="s">
        <v>580</v>
      </c>
      <c r="C703" s="1" t="str">
        <f t="shared" si="10"/>
        <v>smpl @all</v>
      </c>
      <c r="D703" s="6" t="s">
        <v>25</v>
      </c>
      <c r="E703" s="6"/>
      <c r="I703" s="7" t="s">
        <v>7</v>
      </c>
      <c r="O703" s="5"/>
      <c r="R703" s="5" t="s">
        <v>25</v>
      </c>
      <c r="V703" s="6" t="s">
        <v>25</v>
      </c>
      <c r="W703" s="6"/>
    </row>
    <row r="704" spans="1:24">
      <c r="A704">
        <v>697</v>
      </c>
      <c r="B704" t="s">
        <v>580</v>
      </c>
      <c r="C704" s="1" t="str">
        <f>CONCATENATE(D704,J704,I704,K704,L704,M704,N704,O704, IF(P704="","",  " "),P704, IF(P704="","",  " "),Q704, IF(R704="","",  " '"), IF(G704="","",  G704), IF(H704="","",  ": "),H704, IF(R704="","",  ": "),R704, IF(S704="","",  ": "),S704, IF(F704="","",  ": "),F704)</f>
        <v>model.scenario "Scenario 1"</v>
      </c>
      <c r="D704" s="6" t="s">
        <v>25</v>
      </c>
      <c r="E704" s="6"/>
      <c r="I704" s="7" t="s">
        <v>8</v>
      </c>
      <c r="O704" s="5"/>
      <c r="R704" s="5" t="s">
        <v>25</v>
      </c>
      <c r="V704" s="6" t="s">
        <v>25</v>
      </c>
      <c r="W704" s="6"/>
    </row>
    <row r="705" spans="1:24">
      <c r="A705">
        <v>698</v>
      </c>
      <c r="B705" t="s">
        <v>580</v>
      </c>
      <c r="C705" s="1" t="str">
        <f t="shared" si="10"/>
        <v>model.solve(i = p)</v>
      </c>
      <c r="D705" s="6"/>
      <c r="E705" s="6"/>
      <c r="I705" s="7" t="s">
        <v>27</v>
      </c>
      <c r="O705" s="5"/>
      <c r="V705" s="6"/>
      <c r="W705" s="6"/>
    </row>
    <row r="706" spans="1:24">
      <c r="A706">
        <v>699</v>
      </c>
      <c r="B706" t="s">
        <v>580</v>
      </c>
      <c r="C706" s="1" t="str">
        <f t="shared" si="10"/>
        <v/>
      </c>
      <c r="D706" s="6" t="s">
        <v>25</v>
      </c>
      <c r="E706" s="6"/>
      <c r="I706" s="7"/>
      <c r="J706" s="5" t="s">
        <v>25</v>
      </c>
      <c r="O706" s="5"/>
      <c r="R706" s="5" t="s">
        <v>25</v>
      </c>
      <c r="V706" s="6" t="s">
        <v>25</v>
      </c>
      <c r="W706" s="6"/>
    </row>
    <row r="707" spans="1:24">
      <c r="A707">
        <v>700</v>
      </c>
      <c r="B707" t="s">
        <v>580</v>
      </c>
      <c r="C707" s="1" t="str">
        <f t="shared" ref="C707:C708" si="15">CONCATENATE(D707,J707,I707,K707,L707,M707,N707,O707, IF(P707="","",  " "),P707, IF(P707="","",  " "),Q707, IF(R707="","",  " '"), IF(G707="","",  G707), IF(H707="","",  ": "),H707, IF(R707="","",  ": "),R707, IF(S707="","",  ": "),S707, IF(F707="","",  ": "),F707)</f>
        <v/>
      </c>
      <c r="D707" s="6" t="s">
        <v>25</v>
      </c>
      <c r="E707" s="6"/>
      <c r="I707" s="7"/>
      <c r="J707" s="5" t="s">
        <v>25</v>
      </c>
      <c r="O707" s="5"/>
      <c r="R707" s="5" t="s">
        <v>25</v>
      </c>
      <c r="V707" s="6" t="s">
        <v>25</v>
      </c>
      <c r="W707" s="6"/>
    </row>
    <row r="708" spans="1:24" s="36" customFormat="1">
      <c r="A708">
        <v>701</v>
      </c>
      <c r="B708" s="20" t="s">
        <v>580</v>
      </c>
      <c r="C708" s="11" t="str">
        <f t="shared" si="15"/>
        <v xml:space="preserve"> 'Preserve scenario 1 values: Save Scenario 1 values to new variables</v>
      </c>
      <c r="D708" s="12" t="s">
        <v>25</v>
      </c>
      <c r="E708" s="12"/>
      <c r="F708" s="14"/>
      <c r="G708" s="14" t="s">
        <v>2266</v>
      </c>
      <c r="H708" s="14"/>
      <c r="I708" s="13"/>
      <c r="J708" s="14"/>
      <c r="K708" s="14"/>
      <c r="L708" s="14"/>
      <c r="M708" s="14"/>
      <c r="N708" s="14"/>
      <c r="O708" s="14"/>
      <c r="P708" s="14"/>
      <c r="Q708" s="14"/>
      <c r="R708" s="134" t="s">
        <v>2237</v>
      </c>
      <c r="S708" s="14"/>
      <c r="T708" s="20"/>
      <c r="U708" s="20"/>
      <c r="V708" s="12" t="s">
        <v>25</v>
      </c>
      <c r="W708" s="12"/>
      <c r="X708" s="14"/>
    </row>
    <row r="709" spans="1:24" s="35" customFormat="1">
      <c r="A709">
        <v>702</v>
      </c>
      <c r="B709" s="102" t="s">
        <v>580</v>
      </c>
      <c r="C709" s="110" t="str">
        <f t="shared" ref="C709:C712" si="16">CONCATENATE(D709,J709,I709,K709,L709,M709,N709,O709, IF(P709="","",  " "),P709, IF(P709="","",  " "),Q709, IF(R709="","",  " '"), IF(G709="","",  G709), IF(H709="","",  ": "),H709, IF(R709="","",  ": "),R709, IF(S709="","",  ": "),S709, IF(F709="","",  ": "),F709)</f>
        <v>genr r_ibl_fl_h_1 = r_ibl_fl_h 'Preserve scenario 1 values: Save Scenario 1 values to new variables</v>
      </c>
      <c r="D709" s="111"/>
      <c r="E709" s="111"/>
      <c r="F709" s="112"/>
      <c r="G709" s="5" t="s">
        <v>2266</v>
      </c>
      <c r="H709" s="5"/>
      <c r="I709" s="7"/>
      <c r="J709" s="5" t="s">
        <v>25</v>
      </c>
      <c r="K709" s="5" t="s">
        <v>2223</v>
      </c>
      <c r="L709" s="5"/>
      <c r="M709" s="112"/>
      <c r="N709" s="113" t="s">
        <v>2231</v>
      </c>
      <c r="O709" s="112"/>
      <c r="P709" s="112" t="s">
        <v>17</v>
      </c>
      <c r="Q709" s="113" t="s">
        <v>649</v>
      </c>
      <c r="R709" s="112" t="s">
        <v>2237</v>
      </c>
      <c r="S709" s="112"/>
      <c r="T709" s="102"/>
      <c r="U709" s="102" t="s">
        <v>1216</v>
      </c>
      <c r="V709" s="111"/>
      <c r="W709" s="111"/>
      <c r="X709" s="112"/>
    </row>
    <row r="710" spans="1:24" s="35" customFormat="1">
      <c r="A710">
        <v>703</v>
      </c>
      <c r="B710" s="102" t="s">
        <v>580</v>
      </c>
      <c r="C710" s="110" t="str">
        <f t="shared" si="16"/>
        <v>genr r_iba_h_1 = r_iba_h 'Preserve scenario 1 values: Save Scenario 1 values to new variables</v>
      </c>
      <c r="D710" s="111"/>
      <c r="E710" s="111"/>
      <c r="F710" s="112"/>
      <c r="G710" s="5" t="s">
        <v>2266</v>
      </c>
      <c r="H710" s="5"/>
      <c r="I710" s="7"/>
      <c r="J710" s="5" t="s">
        <v>25</v>
      </c>
      <c r="K710" s="5" t="s">
        <v>2223</v>
      </c>
      <c r="L710" s="5"/>
      <c r="M710" s="112"/>
      <c r="N710" s="112" t="s">
        <v>2232</v>
      </c>
      <c r="O710" s="112"/>
      <c r="P710" s="112" t="s">
        <v>17</v>
      </c>
      <c r="Q710" s="112" t="s">
        <v>323</v>
      </c>
      <c r="R710" s="112" t="s">
        <v>2237</v>
      </c>
      <c r="S710" s="112"/>
      <c r="T710" s="102"/>
      <c r="U710" s="102" t="s">
        <v>1214</v>
      </c>
      <c r="V710" s="111"/>
      <c r="W710" s="111"/>
      <c r="X710" s="112"/>
    </row>
    <row r="711" spans="1:24" s="35" customFormat="1">
      <c r="A711">
        <v>704</v>
      </c>
      <c r="B711" s="102" t="s">
        <v>580</v>
      </c>
      <c r="C711" s="110" t="str">
        <f t="shared" si="16"/>
        <v>genr r_ibl_fi_h_1 = r_ibl_fi_h 'Preserve scenario 1 values: Save Scenario 1 values to new variables</v>
      </c>
      <c r="D711" s="111"/>
      <c r="E711" s="111"/>
      <c r="F711" s="112"/>
      <c r="G711" s="5" t="s">
        <v>2266</v>
      </c>
      <c r="H711" s="5"/>
      <c r="I711" s="7"/>
      <c r="J711" s="5" t="s">
        <v>25</v>
      </c>
      <c r="K711" s="5" t="s">
        <v>2223</v>
      </c>
      <c r="L711" s="5"/>
      <c r="M711" s="112"/>
      <c r="N711" s="114" t="s">
        <v>2233</v>
      </c>
      <c r="O711" s="112"/>
      <c r="P711" s="112" t="s">
        <v>17</v>
      </c>
      <c r="Q711" s="114" t="s">
        <v>648</v>
      </c>
      <c r="R711" s="112" t="s">
        <v>2237</v>
      </c>
      <c r="S711" s="112"/>
      <c r="T711" s="102"/>
      <c r="U711" s="102"/>
      <c r="V711" s="111"/>
      <c r="W711" s="111"/>
      <c r="X711" s="112"/>
    </row>
    <row r="712" spans="1:24" s="35" customFormat="1">
      <c r="A712">
        <v>705</v>
      </c>
      <c r="B712" s="102" t="s">
        <v>580</v>
      </c>
      <c r="C712" s="110" t="str">
        <f t="shared" si="16"/>
        <v>genr r_n_1 = r_n 'Preserve scenario 1 values: Save Scenario 1 values to new variables</v>
      </c>
      <c r="D712" s="111" t="s">
        <v>25</v>
      </c>
      <c r="E712" s="111"/>
      <c r="F712" s="112"/>
      <c r="G712" s="5" t="s">
        <v>2266</v>
      </c>
      <c r="H712" s="5"/>
      <c r="I712" s="7"/>
      <c r="J712" s="5" t="s">
        <v>25</v>
      </c>
      <c r="K712" s="5" t="s">
        <v>2223</v>
      </c>
      <c r="L712" s="5"/>
      <c r="M712" s="112"/>
      <c r="N712" s="112" t="s">
        <v>2234</v>
      </c>
      <c r="O712" s="112"/>
      <c r="P712" s="112" t="s">
        <v>17</v>
      </c>
      <c r="Q712" s="112" t="s">
        <v>319</v>
      </c>
      <c r="R712" s="112" t="s">
        <v>2237</v>
      </c>
      <c r="S712" s="112"/>
      <c r="T712" s="102"/>
      <c r="U712" s="102" t="s">
        <v>1215</v>
      </c>
      <c r="V712" s="111" t="s">
        <v>25</v>
      </c>
      <c r="W712" s="111"/>
      <c r="X712" s="112"/>
    </row>
    <row r="713" spans="1:24" s="35" customFormat="1">
      <c r="A713">
        <v>705</v>
      </c>
      <c r="B713" s="102" t="s">
        <v>580</v>
      </c>
      <c r="C713" s="110" t="str">
        <f t="shared" ref="C713:C715" si="17">CONCATENATE(D713,J713,I713,K713,L713,M713,N713,O713, IF(P713="","",  " "),P713, IF(P713="","",  " "),Q713, IF(R713="","",  " '"), IF(G713="","",  G713), IF(H713="","",  ": "),H713, IF(R713="","",  ": "),R713, IF(S713="","",  ": "),S713, IF(F713="","",  ": "),F713)</f>
        <v>'genr r_eq_dk_1 = r_eq_dk 'Preserve scenario 1 values: Save Scenario 1 values to new variables</v>
      </c>
      <c r="D713" s="12" t="s">
        <v>4</v>
      </c>
      <c r="E713" s="12" t="s">
        <v>171</v>
      </c>
      <c r="F713" s="112"/>
      <c r="G713" s="5" t="s">
        <v>2266</v>
      </c>
      <c r="H713" s="5"/>
      <c r="I713" s="7"/>
      <c r="J713" s="5" t="s">
        <v>25</v>
      </c>
      <c r="K713" s="5" t="s">
        <v>2223</v>
      </c>
      <c r="L713" s="5"/>
      <c r="M713" s="112"/>
      <c r="N713" s="112" t="s">
        <v>2282</v>
      </c>
      <c r="O713" s="112"/>
      <c r="P713" s="112" t="s">
        <v>17</v>
      </c>
      <c r="Q713" s="112" t="s">
        <v>2065</v>
      </c>
      <c r="R713" s="112" t="s">
        <v>2237</v>
      </c>
      <c r="S713" s="112"/>
      <c r="T713" s="102"/>
      <c r="U713" s="102" t="s">
        <v>1215</v>
      </c>
      <c r="V713" s="111" t="s">
        <v>25</v>
      </c>
      <c r="W713" s="111"/>
      <c r="X713" s="112"/>
    </row>
    <row r="714" spans="1:24" s="35" customFormat="1">
      <c r="A714">
        <v>705</v>
      </c>
      <c r="B714" s="102" t="s">
        <v>580</v>
      </c>
      <c r="C714" s="110" t="str">
        <f t="shared" si="17"/>
        <v>'genr r_eq_row_1 = r_eq_row 'Preserve scenario 1 values: Save Scenario 1 values to new variables</v>
      </c>
      <c r="D714" s="12" t="s">
        <v>4</v>
      </c>
      <c r="E714" s="12" t="s">
        <v>171</v>
      </c>
      <c r="F714" s="112"/>
      <c r="G714" s="5" t="s">
        <v>2266</v>
      </c>
      <c r="H714" s="5"/>
      <c r="I714" s="7"/>
      <c r="J714" s="5" t="s">
        <v>25</v>
      </c>
      <c r="K714" s="5" t="s">
        <v>2223</v>
      </c>
      <c r="L714" s="5"/>
      <c r="M714" s="112"/>
      <c r="N714" s="112" t="s">
        <v>2283</v>
      </c>
      <c r="O714" s="112"/>
      <c r="P714" s="112" t="s">
        <v>17</v>
      </c>
      <c r="Q714" s="112" t="s">
        <v>2066</v>
      </c>
      <c r="R714" s="112" t="s">
        <v>2237</v>
      </c>
      <c r="S714" s="112"/>
      <c r="T714" s="102"/>
      <c r="U714" s="102" t="s">
        <v>1215</v>
      </c>
      <c r="V714" s="111" t="s">
        <v>25</v>
      </c>
      <c r="W714" s="111"/>
      <c r="X714" s="112"/>
    </row>
    <row r="715" spans="1:24" s="35" customFormat="1">
      <c r="A715">
        <v>705</v>
      </c>
      <c r="B715" s="102" t="s">
        <v>580</v>
      </c>
      <c r="C715" s="110" t="str">
        <f t="shared" si="17"/>
        <v>'genr r_pen_1 = r_pen 'Preserve scenario 1 values: Save Scenario 1 values to new variables</v>
      </c>
      <c r="D715" s="12" t="s">
        <v>4</v>
      </c>
      <c r="E715" s="12" t="s">
        <v>171</v>
      </c>
      <c r="F715" s="112"/>
      <c r="G715" s="5" t="s">
        <v>2266</v>
      </c>
      <c r="H715" s="5"/>
      <c r="I715" s="7"/>
      <c r="J715" s="5" t="s">
        <v>25</v>
      </c>
      <c r="K715" s="5" t="s">
        <v>2223</v>
      </c>
      <c r="L715" s="5"/>
      <c r="M715" s="112"/>
      <c r="N715" s="112" t="s">
        <v>2284</v>
      </c>
      <c r="O715" s="112"/>
      <c r="P715" s="112" t="s">
        <v>17</v>
      </c>
      <c r="Q715" s="112" t="s">
        <v>318</v>
      </c>
      <c r="R715" s="112" t="s">
        <v>2237</v>
      </c>
      <c r="S715" s="112"/>
      <c r="T715" s="102"/>
      <c r="U715" s="102" t="s">
        <v>1215</v>
      </c>
      <c r="V715" s="111" t="s">
        <v>25</v>
      </c>
      <c r="W715" s="111"/>
      <c r="X715" s="112"/>
    </row>
    <row r="716" spans="1:24">
      <c r="A716">
        <v>706</v>
      </c>
      <c r="B716" t="s">
        <v>580</v>
      </c>
      <c r="C716" s="1" t="str">
        <f>CONCATENATE(D716,J716,I716,K716,L716,M716,N716,O716, IF(P716="","",  " "),P716, IF(P716="","",  " "),Q716, IF(R716="","",  " '"), IF(G716="","",  G716), IF(H716="","",  ": "),H716, IF(R716="","",  ": "),R716, IF(S716="","",  ": "),S716, IF(F716="","",  ": "),F716)</f>
        <v/>
      </c>
      <c r="D716" s="6" t="s">
        <v>25</v>
      </c>
      <c r="E716" s="6"/>
      <c r="I716" s="7"/>
      <c r="O716" s="5"/>
      <c r="R716" s="5" t="s">
        <v>25</v>
      </c>
      <c r="V716" s="6" t="s">
        <v>25</v>
      </c>
      <c r="W716" s="6"/>
    </row>
    <row r="717" spans="1:24" s="36" customFormat="1">
      <c r="A717">
        <v>707</v>
      </c>
      <c r="B717" s="20" t="s">
        <v>580</v>
      </c>
      <c r="C717" s="11" t="str">
        <f t="shared" ref="C717" si="18">CONCATENATE(D717,J717,I717,K717,L717,M717,N717,O717, IF(P717="","",  " "),P717, IF(P717="","",  " "),Q717, IF(R717="","",  " '"), IF(G717="","",  G717), IF(H717="","",  ": "),H717, IF(R717="","",  ": "),R717, IF(S717="","",  ": "),S717, IF(F717="","",  ": "),F717)</f>
        <v xml:space="preserve"> 'Restore baseline: Replace baseline values to the model</v>
      </c>
      <c r="D717" s="12" t="s">
        <v>25</v>
      </c>
      <c r="E717" s="12"/>
      <c r="F717" s="14"/>
      <c r="G717" s="14" t="s">
        <v>2255</v>
      </c>
      <c r="H717" s="14"/>
      <c r="I717" s="13"/>
      <c r="J717" s="14" t="s">
        <v>25</v>
      </c>
      <c r="K717" s="14"/>
      <c r="L717" s="14"/>
      <c r="M717" s="14"/>
      <c r="N717" s="14"/>
      <c r="O717" s="14"/>
      <c r="P717" s="14"/>
      <c r="Q717" s="14"/>
      <c r="R717" s="134" t="s">
        <v>2254</v>
      </c>
      <c r="S717" s="14"/>
      <c r="T717" s="20"/>
      <c r="U717" s="20"/>
      <c r="V717" s="12" t="s">
        <v>25</v>
      </c>
      <c r="W717" s="12"/>
      <c r="X717" s="14"/>
    </row>
    <row r="718" spans="1:24">
      <c r="A718">
        <v>708</v>
      </c>
      <c r="B718" t="s">
        <v>580</v>
      </c>
      <c r="C718" s="1" t="str">
        <f>CONCATENATE(D718,J718,I718,K718,L718,M718,N718,O718, IF(P718="","",  " "),P718, IF(P718="","",  " "),Q718, IF(R718="","",  " '"), IF(G718="","",  G718), IF(H718="","",  ": "),H718, IF(R718="","",  ": "),R718, IF(S718="","",  ": "),S718, IF(F718="","",  ": "),F718)</f>
        <v>smpl @all</v>
      </c>
      <c r="D718" s="12"/>
      <c r="E718" s="12"/>
      <c r="I718" s="7" t="s">
        <v>7</v>
      </c>
      <c r="O718" s="5"/>
      <c r="V718" s="6"/>
      <c r="W718" s="6"/>
    </row>
    <row r="719" spans="1:24" s="35" customFormat="1">
      <c r="A719">
        <v>709</v>
      </c>
      <c r="B719" s="102" t="s">
        <v>580</v>
      </c>
      <c r="C719" s="110" t="str">
        <f>CONCATENATE(D719,J719,I719,K719,L719,M719,N719,O719, IF(P719="","",  " "),P719, IF(P719="","",  " "),Q719, IF(R719="","",  " '"), IF(G719="","",  G719), IF(H719="","",  ": "),H719, IF(R719="","",  ": "),R719, IF(S719="","",  ": "),S719, IF(F719="","",  ": "),F719)</f>
        <v>r_ibl_fl_h = r_ibl_fl_h_0 'Restore baseline: Replace baseline values to the model</v>
      </c>
      <c r="D719" s="12"/>
      <c r="E719" s="12"/>
      <c r="F719" s="112"/>
      <c r="G719" s="5" t="s">
        <v>2255</v>
      </c>
      <c r="H719" s="5"/>
      <c r="I719" s="7"/>
      <c r="J719" s="5" t="s">
        <v>25</v>
      </c>
      <c r="K719" s="5"/>
      <c r="L719" s="5"/>
      <c r="M719" s="112"/>
      <c r="N719" s="113" t="s">
        <v>649</v>
      </c>
      <c r="O719" s="112"/>
      <c r="P719" s="112" t="s">
        <v>17</v>
      </c>
      <c r="Q719" s="113" t="s">
        <v>2224</v>
      </c>
      <c r="R719" s="112" t="s">
        <v>2254</v>
      </c>
      <c r="S719" s="112"/>
      <c r="T719" s="102"/>
      <c r="U719" s="102" t="s">
        <v>1216</v>
      </c>
      <c r="V719" s="111"/>
      <c r="W719" s="111"/>
      <c r="X719" s="112"/>
    </row>
    <row r="720" spans="1:24" s="35" customFormat="1">
      <c r="A720">
        <v>710</v>
      </c>
      <c r="B720" s="102" t="s">
        <v>580</v>
      </c>
      <c r="C720" s="110" t="str">
        <f>CONCATENATE(D720,J720,I720,K720,L720,M720,N720,O720, IF(P720="","",  " "),P720, IF(P720="","",  " "),Q720, IF(R720="","",  " '"), IF(G720="","",  G720), IF(H720="","",  ": "),H720, IF(R720="","",  ": "),R720, IF(S720="","",  ": "),S720, IF(F720="","",  ": "),F720)</f>
        <v>r_iba_h = r_iba_h_0 'Restore baseline: Replace baseline values to the model</v>
      </c>
      <c r="D720" s="12"/>
      <c r="E720" s="12"/>
      <c r="F720" s="112"/>
      <c r="G720" s="5" t="s">
        <v>2255</v>
      </c>
      <c r="H720" s="5"/>
      <c r="I720" s="7"/>
      <c r="J720" s="5" t="s">
        <v>25</v>
      </c>
      <c r="K720" s="5"/>
      <c r="L720" s="5"/>
      <c r="M720" s="112"/>
      <c r="N720" s="112" t="s">
        <v>323</v>
      </c>
      <c r="O720" s="112"/>
      <c r="P720" s="112" t="s">
        <v>17</v>
      </c>
      <c r="Q720" s="112" t="s">
        <v>2225</v>
      </c>
      <c r="R720" s="112" t="s">
        <v>2254</v>
      </c>
      <c r="S720" s="112"/>
      <c r="T720" s="102"/>
      <c r="U720" s="102" t="s">
        <v>1214</v>
      </c>
      <c r="V720" s="111"/>
      <c r="W720" s="111"/>
      <c r="X720" s="112"/>
    </row>
    <row r="721" spans="1:24" s="35" customFormat="1">
      <c r="A721">
        <v>711</v>
      </c>
      <c r="B721" s="102" t="s">
        <v>580</v>
      </c>
      <c r="C721" s="110" t="str">
        <f>CONCATENATE(D721,J721,I721,K721,L721,M721,N721,O721, IF(P721="","",  " "),P721, IF(P721="","",  " "),Q721, IF(R721="","",  " '"), IF(G721="","",  G721), IF(H721="","",  ": "),H721, IF(R721="","",  ": "),R721, IF(S721="","",  ": "),S721, IF(F721="","",  ": "),F721)</f>
        <v>r_ibl_fi_h = r_ibl_fi_h_0 'Restore baseline: Replace baseline values to the model</v>
      </c>
      <c r="D721" s="12"/>
      <c r="E721" s="12"/>
      <c r="F721" s="112"/>
      <c r="G721" s="5" t="s">
        <v>2255</v>
      </c>
      <c r="H721" s="5"/>
      <c r="I721" s="7"/>
      <c r="J721" s="5" t="s">
        <v>25</v>
      </c>
      <c r="K721" s="5"/>
      <c r="L721" s="5"/>
      <c r="M721" s="112"/>
      <c r="N721" s="114" t="s">
        <v>648</v>
      </c>
      <c r="O721" s="112"/>
      <c r="P721" s="112" t="s">
        <v>17</v>
      </c>
      <c r="Q721" s="114" t="s">
        <v>2226</v>
      </c>
      <c r="R721" s="112" t="s">
        <v>2254</v>
      </c>
      <c r="S721" s="112"/>
      <c r="T721" s="102"/>
      <c r="U721" s="102"/>
      <c r="V721" s="111"/>
      <c r="W721" s="111"/>
      <c r="X721" s="112"/>
    </row>
    <row r="722" spans="1:24" s="35" customFormat="1">
      <c r="A722">
        <v>712</v>
      </c>
      <c r="B722" s="102" t="s">
        <v>580</v>
      </c>
      <c r="C722" s="110" t="str">
        <f>CONCATENATE(D722,J722,I722,K722,L722,M722,N722,O722, IF(P722="","",  " "),P722, IF(P722="","",  " "),Q722, IF(R722="","",  " '"), IF(G722="","",  G722), IF(H722="","",  ": "),H722, IF(R722="","",  ": "),R722, IF(S722="","",  ": "),S722, IF(F722="","",  ": "),F722)</f>
        <v>r_n = r_n_0 'Restore baseline: Replace baseline values to the model</v>
      </c>
      <c r="D722" s="12"/>
      <c r="E722" s="12"/>
      <c r="F722" s="112"/>
      <c r="G722" s="5" t="s">
        <v>2255</v>
      </c>
      <c r="H722" s="5"/>
      <c r="I722" s="7"/>
      <c r="J722" s="5" t="s">
        <v>25</v>
      </c>
      <c r="K722" s="5"/>
      <c r="L722" s="5"/>
      <c r="M722" s="112"/>
      <c r="N722" s="112" t="s">
        <v>319</v>
      </c>
      <c r="O722" s="112"/>
      <c r="P722" s="112" t="s">
        <v>17</v>
      </c>
      <c r="Q722" s="112" t="s">
        <v>2227</v>
      </c>
      <c r="R722" s="112" t="s">
        <v>2254</v>
      </c>
      <c r="S722" s="112"/>
      <c r="T722" s="102"/>
      <c r="U722" s="102" t="s">
        <v>1215</v>
      </c>
      <c r="V722" s="111" t="s">
        <v>25</v>
      </c>
      <c r="W722" s="111"/>
      <c r="X722" s="112"/>
    </row>
    <row r="723" spans="1:24" s="35" customFormat="1">
      <c r="A723">
        <v>712</v>
      </c>
      <c r="B723" s="102" t="s">
        <v>580</v>
      </c>
      <c r="C723" s="110" t="str">
        <f t="shared" ref="C723:C725" si="19">CONCATENATE(D723,J723,I723,K723,L723,M723,N723,O723, IF(P723="","",  " "),P723, IF(P723="","",  " "),Q723, IF(R723="","",  " '"), IF(G723="","",  G723), IF(H723="","",  ": "),H723, IF(R723="","",  ": "),R723, IF(S723="","",  ": "),S723, IF(F723="","",  ": "),F723)</f>
        <v>'r_eq_dk = r_eq_dk_0 'Restore baseline: Replace baseline values to the model</v>
      </c>
      <c r="D723" s="12" t="s">
        <v>4</v>
      </c>
      <c r="E723" s="12" t="s">
        <v>171</v>
      </c>
      <c r="F723" s="112"/>
      <c r="G723" s="5" t="s">
        <v>2255</v>
      </c>
      <c r="H723" s="5"/>
      <c r="I723" s="7"/>
      <c r="J723" s="5" t="s">
        <v>25</v>
      </c>
      <c r="K723" s="5"/>
      <c r="L723" s="5"/>
      <c r="M723" s="112"/>
      <c r="N723" s="112" t="s">
        <v>2065</v>
      </c>
      <c r="O723" s="112"/>
      <c r="P723" s="112" t="s">
        <v>17</v>
      </c>
      <c r="Q723" s="112" t="s">
        <v>2279</v>
      </c>
      <c r="R723" s="112" t="s">
        <v>2254</v>
      </c>
      <c r="S723" s="112"/>
      <c r="T723" s="102"/>
      <c r="U723" s="102" t="s">
        <v>1215</v>
      </c>
      <c r="V723" s="111" t="s">
        <v>25</v>
      </c>
      <c r="W723" s="111"/>
      <c r="X723" s="112"/>
    </row>
    <row r="724" spans="1:24" s="35" customFormat="1">
      <c r="A724">
        <v>712</v>
      </c>
      <c r="B724" s="102" t="s">
        <v>580</v>
      </c>
      <c r="C724" s="110" t="str">
        <f t="shared" si="19"/>
        <v>'r_eq_row = r_eq_row_0 'Restore baseline: Replace baseline values to the model</v>
      </c>
      <c r="D724" s="12" t="s">
        <v>4</v>
      </c>
      <c r="E724" s="12" t="s">
        <v>171</v>
      </c>
      <c r="F724" s="112"/>
      <c r="G724" s="5" t="s">
        <v>2255</v>
      </c>
      <c r="H724" s="5"/>
      <c r="I724" s="7"/>
      <c r="J724" s="5" t="s">
        <v>25</v>
      </c>
      <c r="K724" s="5"/>
      <c r="L724" s="5"/>
      <c r="M724" s="112"/>
      <c r="N724" s="112" t="s">
        <v>2066</v>
      </c>
      <c r="O724" s="112"/>
      <c r="P724" s="112" t="s">
        <v>17</v>
      </c>
      <c r="Q724" s="112" t="s">
        <v>2280</v>
      </c>
      <c r="R724" s="112" t="s">
        <v>2254</v>
      </c>
      <c r="S724" s="112"/>
      <c r="T724" s="102"/>
      <c r="U724" s="102" t="s">
        <v>1215</v>
      </c>
      <c r="V724" s="111" t="s">
        <v>25</v>
      </c>
      <c r="W724" s="111"/>
      <c r="X724" s="112"/>
    </row>
    <row r="725" spans="1:24" s="35" customFormat="1">
      <c r="A725">
        <v>712</v>
      </c>
      <c r="B725" s="102" t="s">
        <v>580</v>
      </c>
      <c r="C725" s="110" t="str">
        <f t="shared" si="19"/>
        <v>'r_pen = r_pen_0 'Restore baseline: Replace baseline values to the model</v>
      </c>
      <c r="D725" s="12" t="s">
        <v>4</v>
      </c>
      <c r="E725" s="12" t="s">
        <v>171</v>
      </c>
      <c r="F725" s="112"/>
      <c r="G725" s="5" t="s">
        <v>2255</v>
      </c>
      <c r="H725" s="5"/>
      <c r="I725" s="7"/>
      <c r="J725" s="5" t="s">
        <v>25</v>
      </c>
      <c r="K725" s="5"/>
      <c r="L725" s="5"/>
      <c r="M725" s="112"/>
      <c r="N725" s="112" t="s">
        <v>318</v>
      </c>
      <c r="O725" s="112"/>
      <c r="P725" s="112" t="s">
        <v>17</v>
      </c>
      <c r="Q725" s="112" t="s">
        <v>2281</v>
      </c>
      <c r="R725" s="112" t="s">
        <v>2254</v>
      </c>
      <c r="S725" s="112"/>
      <c r="T725" s="102"/>
      <c r="U725" s="102" t="s">
        <v>1215</v>
      </c>
      <c r="V725" s="111" t="s">
        <v>25</v>
      </c>
      <c r="W725" s="111"/>
      <c r="X725" s="112"/>
    </row>
    <row r="726" spans="1:24">
      <c r="A726">
        <v>713</v>
      </c>
      <c r="B726" t="s">
        <v>580</v>
      </c>
      <c r="C726" s="1" t="str">
        <f t="shared" si="10"/>
        <v/>
      </c>
      <c r="D726" s="6" t="s">
        <v>25</v>
      </c>
      <c r="E726" s="6"/>
      <c r="J726" s="5" t="s">
        <v>25</v>
      </c>
      <c r="O726" s="5"/>
      <c r="R726" s="5" t="s">
        <v>25</v>
      </c>
      <c r="V726" s="6" t="s">
        <v>25</v>
      </c>
      <c r="W726" s="6"/>
    </row>
    <row r="727" spans="1:24">
      <c r="A727">
        <v>714</v>
      </c>
      <c r="B727" t="s">
        <v>580</v>
      </c>
      <c r="C727" s="3" t="str">
        <f t="shared" si="10"/>
        <v>'##############################</v>
      </c>
      <c r="D727" s="10" t="s">
        <v>4</v>
      </c>
      <c r="E727" s="10" t="s">
        <v>170</v>
      </c>
      <c r="F727" s="8"/>
      <c r="G727" s="8"/>
      <c r="H727" s="8"/>
      <c r="I727" s="8"/>
      <c r="J727" s="8" t="s">
        <v>176</v>
      </c>
      <c r="K727" s="8"/>
      <c r="L727" s="8"/>
      <c r="M727" s="8"/>
      <c r="N727" s="8"/>
      <c r="O727" s="8"/>
      <c r="P727" s="8"/>
      <c r="Q727" s="8"/>
      <c r="R727" s="8" t="s">
        <v>25</v>
      </c>
      <c r="S727" s="8"/>
      <c r="T727" s="109"/>
      <c r="U727" s="109"/>
      <c r="V727" s="10" t="s">
        <v>4</v>
      </c>
      <c r="W727" s="10" t="s">
        <v>170</v>
      </c>
      <c r="X727" s="8"/>
    </row>
    <row r="728" spans="1:24">
      <c r="A728">
        <v>715</v>
      </c>
      <c r="B728" t="s">
        <v>580</v>
      </c>
      <c r="C728" s="3" t="str">
        <f t="shared" si="10"/>
        <v>'Scenario 2: Shock to house prices in 2025</v>
      </c>
      <c r="D728" s="10" t="s">
        <v>4</v>
      </c>
      <c r="E728" s="10" t="s">
        <v>170</v>
      </c>
      <c r="F728" s="8"/>
      <c r="G728" s="8"/>
      <c r="H728" s="8"/>
      <c r="I728" s="8"/>
      <c r="J728" s="8" t="s">
        <v>2215</v>
      </c>
      <c r="K728" s="8"/>
      <c r="L728" s="8"/>
      <c r="M728" s="8"/>
      <c r="N728" s="8"/>
      <c r="O728" s="8"/>
      <c r="P728" s="8"/>
      <c r="Q728" s="8"/>
      <c r="R728" s="8" t="s">
        <v>25</v>
      </c>
      <c r="S728" s="8"/>
      <c r="T728" s="109"/>
      <c r="U728" s="109"/>
      <c r="V728" s="10" t="s">
        <v>4</v>
      </c>
      <c r="W728" s="10" t="s">
        <v>170</v>
      </c>
      <c r="X728" s="8"/>
    </row>
    <row r="729" spans="1:24">
      <c r="A729">
        <v>716</v>
      </c>
      <c r="B729" t="s">
        <v>580</v>
      </c>
      <c r="C729" s="3" t="str">
        <f t="shared" si="10"/>
        <v>'##############################</v>
      </c>
      <c r="D729" s="10" t="s">
        <v>4</v>
      </c>
      <c r="E729" s="10" t="s">
        <v>170</v>
      </c>
      <c r="F729" s="8"/>
      <c r="G729" s="8"/>
      <c r="H729" s="8"/>
      <c r="I729" s="8"/>
      <c r="J729" s="8" t="s">
        <v>176</v>
      </c>
      <c r="K729" s="8"/>
      <c r="L729" s="8"/>
      <c r="M729" s="8"/>
      <c r="N729" s="8"/>
      <c r="O729" s="8"/>
      <c r="P729" s="8"/>
      <c r="Q729" s="8"/>
      <c r="R729" s="8" t="s">
        <v>25</v>
      </c>
      <c r="S729" s="8"/>
      <c r="T729" s="109"/>
      <c r="U729" s="109"/>
      <c r="V729" s="10" t="s">
        <v>4</v>
      </c>
      <c r="W729" s="10" t="s">
        <v>170</v>
      </c>
      <c r="X729" s="8"/>
    </row>
    <row r="730" spans="1:24">
      <c r="A730">
        <v>717</v>
      </c>
      <c r="B730" t="s">
        <v>580</v>
      </c>
      <c r="C730" s="1" t="str">
        <f t="shared" ref="C730:C934" si="20">CONCATENATE(D730,J730,I730,K730,L730,M730,N730,O730, IF(P730="","",  " "),P730, IF(P730="","",  " "),Q730, IF(R730="","",  " '"), IF(G730="","",  G730), IF(H730="","",  ": "),H730, IF(R730="","",  ": "),R730, IF(S730="","",  ": "),S730, IF(F730="","",  ": "),F730)</f>
        <v/>
      </c>
      <c r="D730" s="6"/>
      <c r="E730" s="6"/>
      <c r="I730" s="7"/>
      <c r="O730" s="5"/>
      <c r="V730" s="6"/>
      <c r="W730" s="6"/>
    </row>
    <row r="731" spans="1:24" s="36" customFormat="1">
      <c r="A731">
        <v>718</v>
      </c>
      <c r="B731" s="20" t="s">
        <v>580</v>
      </c>
      <c r="C731" s="11" t="str">
        <f>CONCATENATE(D731,J731,I731,K731,L731,M731,N731,O731, IF(P731="","",  " "),P731, IF(P731="","",  " "),Q731, IF(R731="","",  " '"), IF(G731="","",  G731), IF(H731="","",  ": "),H731, IF(R731="","",  ": "),R731, IF(S731="","",  ": "),S731, IF(F731="","",  ": "),F731)</f>
        <v xml:space="preserve"> 'Preserve baseline values: Save original value to baseline</v>
      </c>
      <c r="D731" s="12" t="s">
        <v>25</v>
      </c>
      <c r="E731" s="12"/>
      <c r="F731" s="14"/>
      <c r="G731" s="14" t="s">
        <v>2265</v>
      </c>
      <c r="H731" s="14"/>
      <c r="I731" s="7"/>
      <c r="J731" s="14" t="s">
        <v>25</v>
      </c>
      <c r="K731" s="14"/>
      <c r="L731" s="14"/>
      <c r="M731" s="14"/>
      <c r="N731" s="14"/>
      <c r="O731" s="14"/>
      <c r="P731" s="14"/>
      <c r="Q731" s="14"/>
      <c r="R731" s="134" t="s">
        <v>2228</v>
      </c>
      <c r="S731" s="14"/>
      <c r="T731" s="20"/>
      <c r="U731" s="20"/>
      <c r="V731" s="12" t="s">
        <v>25</v>
      </c>
      <c r="W731" s="12"/>
      <c r="X731" s="14"/>
    </row>
    <row r="732" spans="1:24">
      <c r="A732">
        <v>719</v>
      </c>
      <c r="B732" t="s">
        <v>580</v>
      </c>
      <c r="C732" s="1" t="str">
        <f t="shared" si="20"/>
        <v>smpl @all</v>
      </c>
      <c r="D732" s="6"/>
      <c r="E732" s="6"/>
      <c r="I732" s="7" t="s">
        <v>7</v>
      </c>
      <c r="O732" s="5"/>
      <c r="V732" s="6"/>
      <c r="W732" s="6"/>
    </row>
    <row r="733" spans="1:24">
      <c r="A733">
        <v>720</v>
      </c>
      <c r="B733" t="s">
        <v>580</v>
      </c>
      <c r="C733" s="1" t="str">
        <f t="shared" si="20"/>
        <v>genr zz_i_0 = zz_i 'Preserve baseline values: Save original value to baseline</v>
      </c>
      <c r="D733" s="6"/>
      <c r="E733" s="6"/>
      <c r="G733" s="5" t="s">
        <v>2265</v>
      </c>
      <c r="I733" s="7"/>
      <c r="K733" s="5" t="s">
        <v>2223</v>
      </c>
      <c r="N733" s="5" t="s">
        <v>2236</v>
      </c>
      <c r="O733" s="5"/>
      <c r="P733" s="5" t="s">
        <v>17</v>
      </c>
      <c r="Q733" s="9" t="s">
        <v>222</v>
      </c>
      <c r="R733" s="133" t="s">
        <v>2228</v>
      </c>
      <c r="V733" s="6"/>
      <c r="W733" s="6"/>
    </row>
    <row r="734" spans="1:24">
      <c r="A734">
        <v>721</v>
      </c>
      <c r="B734" t="s">
        <v>580</v>
      </c>
      <c r="C734" s="1" t="str">
        <f t="shared" ref="C734:C736" si="21">CONCATENATE(D734,J734,I734,K734,L734,M734,N734,O734, IF(P734="","",  " "),P734, IF(P734="","",  " "),Q734, IF(R734="","",  " '"), IF(G734="","",  G734), IF(H734="","",  ": "),H734, IF(R734="","",  ": "),R734, IF(S734="","",  ": "),S734, IF(F734="","",  ": "),F734)</f>
        <v/>
      </c>
      <c r="D734" s="6"/>
      <c r="E734" s="6"/>
      <c r="I734" s="7"/>
      <c r="O734" s="5"/>
      <c r="V734" s="6"/>
      <c r="W734" s="6"/>
    </row>
    <row r="735" spans="1:24" s="36" customFormat="1">
      <c r="A735">
        <v>722</v>
      </c>
      <c r="B735" s="20" t="s">
        <v>580</v>
      </c>
      <c r="C735" s="11" t="str">
        <f t="shared" si="21"/>
        <v xml:space="preserve"> 'Shock 2: Introduce shock</v>
      </c>
      <c r="D735" s="12" t="s">
        <v>25</v>
      </c>
      <c r="E735" s="12"/>
      <c r="F735" s="14"/>
      <c r="G735" s="14" t="s">
        <v>2262</v>
      </c>
      <c r="H735" s="14"/>
      <c r="I735" s="13"/>
      <c r="J735" s="14"/>
      <c r="K735" s="14"/>
      <c r="L735" s="14"/>
      <c r="M735" s="14"/>
      <c r="N735" s="14"/>
      <c r="O735" s="14"/>
      <c r="P735" s="14"/>
      <c r="Q735" s="14"/>
      <c r="R735" s="134" t="s">
        <v>2229</v>
      </c>
      <c r="S735" s="14"/>
      <c r="T735" s="20"/>
      <c r="U735" s="20"/>
      <c r="V735" s="12" t="s">
        <v>25</v>
      </c>
      <c r="W735" s="12"/>
      <c r="X735" s="14"/>
    </row>
    <row r="736" spans="1:24">
      <c r="A736">
        <v>723</v>
      </c>
      <c r="B736" t="s">
        <v>580</v>
      </c>
      <c r="C736" s="1" t="str">
        <f t="shared" si="21"/>
        <v>smpl 2022 @last</v>
      </c>
      <c r="D736" s="6"/>
      <c r="E736" s="6"/>
      <c r="I736" s="7" t="s">
        <v>2278</v>
      </c>
      <c r="O736" s="5"/>
      <c r="V736" s="6"/>
      <c r="W736" s="6"/>
    </row>
    <row r="737" spans="1:24">
      <c r="A737">
        <v>724</v>
      </c>
      <c r="B737" t="s">
        <v>580</v>
      </c>
      <c r="C737" s="1" t="str">
        <f t="shared" si="20"/>
        <v>zz_i = zz_i * 0.8 'Shock 2: Introduce shock</v>
      </c>
      <c r="D737" s="6"/>
      <c r="E737" s="6"/>
      <c r="G737" s="5" t="s">
        <v>2262</v>
      </c>
      <c r="I737" s="7"/>
      <c r="N737" s="5" t="s">
        <v>222</v>
      </c>
      <c r="O737" s="5"/>
      <c r="P737" s="5" t="s">
        <v>17</v>
      </c>
      <c r="Q737" s="9" t="s">
        <v>2140</v>
      </c>
      <c r="R737" s="112" t="s">
        <v>2229</v>
      </c>
      <c r="V737" s="6"/>
      <c r="W737" s="6"/>
    </row>
    <row r="738" spans="1:24">
      <c r="A738">
        <v>725</v>
      </c>
      <c r="B738" t="s">
        <v>580</v>
      </c>
      <c r="C738" s="1" t="str">
        <f t="shared" ref="C738:C745" si="22">CONCATENATE(D738,J738,I738,K738,L738,M738,N738,O738, IF(P738="","",  " "),P738, IF(P738="","",  " "),Q738, IF(R738="","",  " '"), IF(G738="","",  G738), IF(H738="","",  ": "),H738, IF(R738="","",  ": "),R738, IF(S738="","",  ": "),S738, IF(F738="","",  ": "),F738)</f>
        <v/>
      </c>
      <c r="D738" s="6"/>
      <c r="E738" s="6"/>
      <c r="I738" s="7"/>
      <c r="O738" s="5"/>
      <c r="V738" s="6"/>
      <c r="W738" s="6"/>
    </row>
    <row r="739" spans="1:24" s="36" customFormat="1">
      <c r="A739">
        <v>726</v>
      </c>
      <c r="B739" s="20" t="s">
        <v>580</v>
      </c>
      <c r="C739" s="11" t="str">
        <f t="shared" si="22"/>
        <v xml:space="preserve"> 'Sample and solve: Select the sample, scenario and solve</v>
      </c>
      <c r="D739" s="12" t="s">
        <v>25</v>
      </c>
      <c r="E739" s="12"/>
      <c r="F739" s="14"/>
      <c r="G739" s="14" t="s">
        <v>2253</v>
      </c>
      <c r="H739" s="14"/>
      <c r="I739" s="13"/>
      <c r="J739" s="14" t="s">
        <v>25</v>
      </c>
      <c r="K739" s="14"/>
      <c r="L739" s="14"/>
      <c r="M739" s="14"/>
      <c r="N739" s="14"/>
      <c r="O739" s="14"/>
      <c r="P739" s="14"/>
      <c r="Q739" s="14"/>
      <c r="R739" s="134" t="s">
        <v>2252</v>
      </c>
      <c r="S739" s="14"/>
      <c r="T739" s="20"/>
      <c r="U739" s="20"/>
      <c r="V739" s="12" t="s">
        <v>25</v>
      </c>
      <c r="W739" s="12"/>
      <c r="X739" s="14"/>
    </row>
    <row r="740" spans="1:24">
      <c r="A740">
        <v>727</v>
      </c>
      <c r="B740" t="s">
        <v>580</v>
      </c>
      <c r="C740" s="1" t="str">
        <f>CONCATENATE(D740,J740,I740,K740,L740,M740,N740,O740, IF(P740="","",  " "),P740, IF(P740="","",  " "),Q740, IF(R740="","",  " '"), IF(G740="","",  G740), IF(H740="","",  ": "),H740, IF(R740="","",  ": "),R740, IF(S740="","",  ": "),S740, IF(F740="","",  ": "),F740)</f>
        <v>smpl @all</v>
      </c>
      <c r="D740" s="6"/>
      <c r="E740" s="6"/>
      <c r="I740" s="7" t="s">
        <v>7</v>
      </c>
      <c r="O740" s="5"/>
      <c r="V740" s="6"/>
      <c r="W740" s="6"/>
    </row>
    <row r="741" spans="1:24">
      <c r="A741">
        <v>728</v>
      </c>
      <c r="B741" t="s">
        <v>580</v>
      </c>
      <c r="C741" s="1" t="str">
        <f>CONCATENATE(D741,J741,I741,K741,L741,M741,N741,O741, IF(P741="","",  " "),P741, IF(P741="","",  " "),Q741, IF(R741="","",  " '"), IF(G741="","",  G741), IF(H741="","",  ": "),H741, IF(R741="","",  ": "),R741, IF(S741="","",  ": "),S741, IF(F741="","",  ": "),F741)</f>
        <v>model.scenario(n, a="_2") "Scenario 2"</v>
      </c>
      <c r="D741" s="6"/>
      <c r="E741" s="6"/>
      <c r="I741" s="7" t="s">
        <v>2249</v>
      </c>
      <c r="O741" s="5"/>
      <c r="V741" s="6"/>
      <c r="W741" s="6"/>
    </row>
    <row r="742" spans="1:24">
      <c r="A742">
        <v>729</v>
      </c>
      <c r="B742" t="s">
        <v>580</v>
      </c>
      <c r="C742" s="1" t="str">
        <f>CONCATENATE(D742,J742,I742,K742,L742,M742,N742,O742, IF(P742="","",  " "),P742, IF(P742="","",  " "),Q742, IF(R742="","",  " '"), IF(G742="","",  G742), IF(H742="","",  ": "),H742, IF(R742="","",  ": "),R742, IF(S742="","",  ": "),S742, IF(F742="","",  ": "),F742)</f>
        <v>model.solve(i = p)</v>
      </c>
      <c r="D742" s="6"/>
      <c r="E742" s="6"/>
      <c r="I742" s="7" t="s">
        <v>27</v>
      </c>
      <c r="O742" s="5"/>
      <c r="V742" s="6"/>
      <c r="W742" s="6"/>
    </row>
    <row r="743" spans="1:24">
      <c r="A743">
        <v>730</v>
      </c>
      <c r="B743" t="s">
        <v>580</v>
      </c>
      <c r="C743" s="1" t="str">
        <f>CONCATENATE(D743,J743,I743,K743,L743,M743,N743,O743, IF(P743="","",  " "),P743, IF(P743="","",  " "),Q743, IF(R743="","",  " '"), IF(G743="","",  G743), IF(H743="","",  ": "),H743, IF(R743="","",  ": "),R743, IF(S743="","",  ": "),S743, IF(F743="","",  ": "),F743)</f>
        <v/>
      </c>
      <c r="D743" s="6"/>
      <c r="E743" s="6"/>
      <c r="I743" s="7"/>
      <c r="O743" s="5"/>
      <c r="V743" s="6"/>
      <c r="W743" s="6"/>
    </row>
    <row r="744" spans="1:24" s="36" customFormat="1">
      <c r="A744">
        <v>731</v>
      </c>
      <c r="B744" s="20" t="s">
        <v>580</v>
      </c>
      <c r="C744" s="11" t="str">
        <f t="shared" ref="C744" si="23">CONCATENATE(D744,J744,I744,K744,L744,M744,N744,O744, IF(P744="","",  " "),P744, IF(P744="","",  " "),Q744, IF(R744="","",  " '"), IF(G744="","",  G744), IF(H744="","",  ": "),H744, IF(R744="","",  ": "),R744, IF(S744="","",  ": "),S744, IF(F744="","",  ": "),F744)</f>
        <v xml:space="preserve"> 'Preserve scenario 2 values: Save Scenario 2 values to new variables</v>
      </c>
      <c r="D744" s="12" t="s">
        <v>25</v>
      </c>
      <c r="E744" s="12"/>
      <c r="F744" s="14"/>
      <c r="G744" s="14" t="s">
        <v>2267</v>
      </c>
      <c r="H744" s="14"/>
      <c r="I744" s="13"/>
      <c r="J744" s="14"/>
      <c r="K744" s="14"/>
      <c r="L744" s="14"/>
      <c r="M744" s="14"/>
      <c r="N744" s="14"/>
      <c r="O744" s="14"/>
      <c r="P744" s="14"/>
      <c r="Q744" s="14"/>
      <c r="R744" s="134" t="s">
        <v>2238</v>
      </c>
      <c r="S744" s="14"/>
      <c r="T744" s="20"/>
      <c r="U744" s="20"/>
      <c r="V744" s="12" t="s">
        <v>25</v>
      </c>
      <c r="W744" s="12"/>
      <c r="X744" s="14"/>
    </row>
    <row r="745" spans="1:24">
      <c r="A745">
        <v>732</v>
      </c>
      <c r="B745" t="s">
        <v>580</v>
      </c>
      <c r="C745" s="1" t="str">
        <f t="shared" si="22"/>
        <v>genr zz_i_2 = zz_i 'Preserve scenario 2 values: Save Scenario 2 values to a new variable</v>
      </c>
      <c r="D745" s="6"/>
      <c r="E745" s="6"/>
      <c r="G745" s="5" t="s">
        <v>2267</v>
      </c>
      <c r="I745" s="7"/>
      <c r="K745" s="5" t="s">
        <v>2223</v>
      </c>
      <c r="N745" s="5" t="s">
        <v>2235</v>
      </c>
      <c r="O745" s="5"/>
      <c r="P745" s="5" t="s">
        <v>17</v>
      </c>
      <c r="Q745" s="9" t="s">
        <v>222</v>
      </c>
      <c r="R745" s="112" t="s">
        <v>2240</v>
      </c>
      <c r="V745" s="6"/>
      <c r="W745" s="6"/>
    </row>
    <row r="746" spans="1:24">
      <c r="A746">
        <v>733</v>
      </c>
      <c r="B746" t="s">
        <v>580</v>
      </c>
      <c r="C746" s="1" t="str">
        <f>CONCATENATE(D746,J746,I746,K746,L746,M746,N746,O746, IF(P746="","",  " "),P746, IF(P746="","",  " "),Q746, IF(R746="","",  " '"), IF(G746="","",  G746), IF(H746="","",  ": "),H746, IF(R746="","",  ": "),R746, IF(S746="","",  ": "),S746, IF(F746="","",  ": "),F746)</f>
        <v/>
      </c>
      <c r="D746" s="6"/>
      <c r="E746" s="6"/>
      <c r="I746" s="7"/>
      <c r="O746" s="5"/>
      <c r="V746" s="6"/>
      <c r="W746" s="6"/>
      <c r="X746" s="30"/>
    </row>
    <row r="747" spans="1:24" s="36" customFormat="1">
      <c r="A747">
        <v>734</v>
      </c>
      <c r="B747" s="20" t="s">
        <v>580</v>
      </c>
      <c r="C747" s="11" t="str">
        <f t="shared" ref="C747" si="24">CONCATENATE(D747,J747,I747,K747,L747,M747,N747,O747, IF(P747="","",  " "),P747, IF(P747="","",  " "),Q747, IF(R747="","",  " '"), IF(G747="","",  G747), IF(H747="","",  ": "),H747, IF(R747="","",  ": "),R747, IF(S747="","",  ": "),S747, IF(F747="","",  ": "),F747)</f>
        <v xml:space="preserve"> 'Restore baseline: Replace baseline values to the model</v>
      </c>
      <c r="D747" s="12" t="s">
        <v>25</v>
      </c>
      <c r="E747" s="12"/>
      <c r="F747" s="14"/>
      <c r="G747" s="14" t="s">
        <v>2255</v>
      </c>
      <c r="H747" s="14"/>
      <c r="I747" s="13"/>
      <c r="J747" s="14" t="s">
        <v>25</v>
      </c>
      <c r="K747" s="14"/>
      <c r="L747" s="14"/>
      <c r="M747" s="14"/>
      <c r="N747" s="14"/>
      <c r="O747" s="14"/>
      <c r="P747" s="14"/>
      <c r="Q747" s="14"/>
      <c r="R747" s="134" t="s">
        <v>2254</v>
      </c>
      <c r="S747" s="14"/>
      <c r="T747" s="20"/>
      <c r="U747" s="20"/>
      <c r="V747" s="12" t="s">
        <v>25</v>
      </c>
      <c r="W747" s="12"/>
      <c r="X747" s="14"/>
    </row>
    <row r="748" spans="1:24">
      <c r="A748">
        <v>735</v>
      </c>
      <c r="B748" t="s">
        <v>580</v>
      </c>
      <c r="C748" s="1" t="str">
        <f t="shared" ref="C748:C749" si="25">CONCATENATE(D748,J748,I748,K748,L748,M748,N748,O748, IF(P748="","",  " "),P748, IF(P748="","",  " "),Q748, IF(R748="","",  " '"), IF(G748="","",  G748), IF(H748="","",  ": "),H748, IF(R748="","",  ": "),R748, IF(S748="","",  ": "),S748, IF(F748="","",  ": "),F748)</f>
        <v>smpl @all</v>
      </c>
      <c r="D748" s="12"/>
      <c r="E748" s="12"/>
      <c r="I748" s="7" t="s">
        <v>7</v>
      </c>
      <c r="O748" s="5"/>
      <c r="V748" s="6"/>
      <c r="W748" s="6"/>
    </row>
    <row r="749" spans="1:24">
      <c r="A749">
        <v>736</v>
      </c>
      <c r="B749" t="s">
        <v>580</v>
      </c>
      <c r="C749" s="1" t="str">
        <f t="shared" si="25"/>
        <v>zz_i = zz_i_0 'Restore baseline: Replace baseline values to the model</v>
      </c>
      <c r="D749" s="12"/>
      <c r="E749" s="12"/>
      <c r="G749" s="5" t="s">
        <v>2255</v>
      </c>
      <c r="I749" s="7"/>
      <c r="N749" s="5" t="s">
        <v>222</v>
      </c>
      <c r="O749" s="5"/>
      <c r="P749" s="5" t="s">
        <v>17</v>
      </c>
      <c r="Q749" s="9" t="s">
        <v>2236</v>
      </c>
      <c r="R749" s="112" t="s">
        <v>2254</v>
      </c>
      <c r="V749" s="6"/>
      <c r="W749" s="6"/>
    </row>
    <row r="750" spans="1:24">
      <c r="A750">
        <v>737</v>
      </c>
      <c r="B750" t="s">
        <v>580</v>
      </c>
      <c r="C750" s="1" t="str">
        <f t="shared" ref="C750:C764" si="26">CONCATENATE(D750,J750,I750,K750,L750,M750,N750,O750, IF(P750="","",  " "),P750, IF(P750="","",  " "),Q750, IF(R750="","",  " '"), IF(G750="","",  G750), IF(H750="","",  ": "),H750, IF(R750="","",  ": "),R750, IF(S750="","",  ": "),S750, IF(F750="","",  ": "),F750)</f>
        <v/>
      </c>
      <c r="D750" s="6"/>
      <c r="E750" s="6"/>
      <c r="I750" s="7"/>
      <c r="O750" s="5"/>
      <c r="V750" s="6"/>
      <c r="W750" s="6"/>
    </row>
    <row r="751" spans="1:24">
      <c r="A751">
        <v>738</v>
      </c>
      <c r="B751" t="s">
        <v>580</v>
      </c>
      <c r="C751" s="3" t="str">
        <f t="shared" si="26"/>
        <v>'##############################</v>
      </c>
      <c r="D751" s="10" t="s">
        <v>4</v>
      </c>
      <c r="E751" s="10" t="s">
        <v>170</v>
      </c>
      <c r="F751" s="8"/>
      <c r="G751" s="8"/>
      <c r="H751" s="8"/>
      <c r="I751" s="8"/>
      <c r="J751" s="8" t="s">
        <v>176</v>
      </c>
      <c r="K751" s="8"/>
      <c r="L751" s="8"/>
      <c r="M751" s="8"/>
      <c r="N751" s="8"/>
      <c r="O751" s="8"/>
      <c r="P751" s="8"/>
      <c r="Q751" s="8"/>
      <c r="R751" s="8" t="s">
        <v>25</v>
      </c>
      <c r="S751" s="8"/>
      <c r="T751" s="109"/>
      <c r="U751" s="109"/>
      <c r="V751" s="10" t="s">
        <v>4</v>
      </c>
      <c r="W751" s="10" t="s">
        <v>170</v>
      </c>
      <c r="X751" s="8"/>
    </row>
    <row r="752" spans="1:24">
      <c r="A752">
        <v>739</v>
      </c>
      <c r="B752" t="s">
        <v>580</v>
      </c>
      <c r="C752" s="3" t="str">
        <f t="shared" si="26"/>
        <v>'Scenario 3: Shocks 1 and 2 combined</v>
      </c>
      <c r="D752" s="10" t="s">
        <v>4</v>
      </c>
      <c r="E752" s="10" t="s">
        <v>170</v>
      </c>
      <c r="F752" s="8"/>
      <c r="G752" s="8"/>
      <c r="H752" s="8"/>
      <c r="I752" s="8"/>
      <c r="J752" s="8" t="s">
        <v>2275</v>
      </c>
      <c r="K752" s="8"/>
      <c r="L752" s="8"/>
      <c r="M752" s="8"/>
      <c r="N752" s="8"/>
      <c r="O752" s="8"/>
      <c r="P752" s="8"/>
      <c r="Q752" s="8"/>
      <c r="R752" s="8" t="s">
        <v>25</v>
      </c>
      <c r="S752" s="8"/>
      <c r="T752" s="109"/>
      <c r="U752" s="109"/>
      <c r="V752" s="10" t="s">
        <v>4</v>
      </c>
      <c r="W752" s="10" t="s">
        <v>170</v>
      </c>
      <c r="X752" s="8"/>
    </row>
    <row r="753" spans="1:24">
      <c r="A753">
        <v>740</v>
      </c>
      <c r="B753" t="s">
        <v>580</v>
      </c>
      <c r="C753" s="3" t="str">
        <f t="shared" si="26"/>
        <v>'##############################</v>
      </c>
      <c r="D753" s="10" t="s">
        <v>4</v>
      </c>
      <c r="E753" s="10" t="s">
        <v>170</v>
      </c>
      <c r="F753" s="8"/>
      <c r="G753" s="8"/>
      <c r="H753" s="8"/>
      <c r="I753" s="8"/>
      <c r="J753" s="8" t="s">
        <v>176</v>
      </c>
      <c r="K753" s="8"/>
      <c r="L753" s="8"/>
      <c r="M753" s="8"/>
      <c r="N753" s="8"/>
      <c r="O753" s="8"/>
      <c r="P753" s="8"/>
      <c r="Q753" s="8"/>
      <c r="R753" s="8" t="s">
        <v>25</v>
      </c>
      <c r="S753" s="8"/>
      <c r="T753" s="109"/>
      <c r="U753" s="109"/>
      <c r="V753" s="10" t="s">
        <v>4</v>
      </c>
      <c r="W753" s="10" t="s">
        <v>170</v>
      </c>
      <c r="X753" s="8"/>
    </row>
    <row r="754" spans="1:24">
      <c r="A754">
        <v>741</v>
      </c>
      <c r="B754" t="s">
        <v>580</v>
      </c>
      <c r="C754" s="1" t="str">
        <f t="shared" si="26"/>
        <v/>
      </c>
      <c r="D754" s="6" t="s">
        <v>25</v>
      </c>
      <c r="E754" s="6"/>
      <c r="I754" s="7"/>
      <c r="J754" s="5" t="s">
        <v>25</v>
      </c>
      <c r="O754" s="5"/>
      <c r="R754" s="5" t="s">
        <v>25</v>
      </c>
      <c r="V754" s="6" t="s">
        <v>25</v>
      </c>
      <c r="W754" s="6"/>
    </row>
    <row r="755" spans="1:24">
      <c r="A755">
        <v>742</v>
      </c>
      <c r="B755" t="s">
        <v>580</v>
      </c>
      <c r="C755" s="1" t="str">
        <f t="shared" si="26"/>
        <v/>
      </c>
      <c r="D755" s="6" t="s">
        <v>25</v>
      </c>
      <c r="E755" s="6"/>
      <c r="I755" s="7"/>
      <c r="J755" s="5" t="s">
        <v>25</v>
      </c>
      <c r="O755" s="5"/>
      <c r="R755" s="5" t="s">
        <v>25</v>
      </c>
      <c r="V755" s="6" t="s">
        <v>25</v>
      </c>
      <c r="W755" s="6"/>
    </row>
    <row r="756" spans="1:24" s="36" customFormat="1">
      <c r="A756">
        <v>743</v>
      </c>
      <c r="B756" s="20" t="s">
        <v>580</v>
      </c>
      <c r="C756" s="11" t="str">
        <f t="shared" si="26"/>
        <v xml:space="preserve"> 'Preserve baseline values: Save original value to baseline</v>
      </c>
      <c r="D756" s="12" t="s">
        <v>25</v>
      </c>
      <c r="E756" s="12"/>
      <c r="F756" s="14"/>
      <c r="G756" s="14" t="s">
        <v>2265</v>
      </c>
      <c r="H756" s="14"/>
      <c r="I756" s="7"/>
      <c r="J756" s="14" t="s">
        <v>25</v>
      </c>
      <c r="K756" s="14"/>
      <c r="L756" s="14"/>
      <c r="M756" s="14"/>
      <c r="N756" s="14"/>
      <c r="O756" s="14"/>
      <c r="P756" s="14"/>
      <c r="Q756" s="14"/>
      <c r="R756" s="134" t="s">
        <v>2228</v>
      </c>
      <c r="S756" s="14"/>
      <c r="T756" s="20"/>
      <c r="U756" s="20"/>
      <c r="V756" s="12" t="s">
        <v>25</v>
      </c>
      <c r="W756" s="12"/>
      <c r="X756" s="14"/>
    </row>
    <row r="757" spans="1:24">
      <c r="A757">
        <v>744</v>
      </c>
      <c r="B757" t="s">
        <v>580</v>
      </c>
      <c r="C757" s="1" t="str">
        <f t="shared" si="26"/>
        <v>smpl @all</v>
      </c>
      <c r="D757" s="6"/>
      <c r="E757" s="6"/>
      <c r="I757" s="7" t="s">
        <v>7</v>
      </c>
      <c r="O757" s="5"/>
      <c r="V757" s="6"/>
      <c r="W757" s="6"/>
    </row>
    <row r="758" spans="1:24" s="35" customFormat="1">
      <c r="A758">
        <v>745</v>
      </c>
      <c r="B758" s="102" t="s">
        <v>580</v>
      </c>
      <c r="C758" s="110" t="str">
        <f t="shared" si="26"/>
        <v>genr r_ibl_fl_h_0 = r_ibl_fl_h 'Preserve baseline values: Save original value to baseline</v>
      </c>
      <c r="D758" s="111"/>
      <c r="E758" s="111"/>
      <c r="F758" s="112"/>
      <c r="G758" s="5" t="s">
        <v>2265</v>
      </c>
      <c r="H758" s="5"/>
      <c r="I758" s="7"/>
      <c r="J758" s="5" t="s">
        <v>25</v>
      </c>
      <c r="K758" s="5" t="s">
        <v>2223</v>
      </c>
      <c r="L758" s="5"/>
      <c r="M758" s="112"/>
      <c r="N758" s="113" t="s">
        <v>2224</v>
      </c>
      <c r="O758" s="112"/>
      <c r="P758" s="112" t="s">
        <v>17</v>
      </c>
      <c r="Q758" s="113" t="s">
        <v>649</v>
      </c>
      <c r="R758" s="112" t="s">
        <v>2228</v>
      </c>
      <c r="S758" s="112"/>
      <c r="T758" s="102"/>
      <c r="U758" s="102" t="s">
        <v>1216</v>
      </c>
      <c r="V758" s="111"/>
      <c r="W758" s="111"/>
      <c r="X758" s="112"/>
    </row>
    <row r="759" spans="1:24" s="35" customFormat="1">
      <c r="A759">
        <v>746</v>
      </c>
      <c r="B759" s="102" t="s">
        <v>580</v>
      </c>
      <c r="C759" s="110" t="str">
        <f t="shared" si="26"/>
        <v>genr r_iba_h_0 = r_iba_h 'Preserve baseline values: Save original value to baseline</v>
      </c>
      <c r="D759" s="111"/>
      <c r="E759" s="111"/>
      <c r="F759" s="112"/>
      <c r="G759" s="5" t="s">
        <v>2265</v>
      </c>
      <c r="H759" s="5"/>
      <c r="I759" s="7"/>
      <c r="J759" s="5" t="s">
        <v>25</v>
      </c>
      <c r="K759" s="5" t="s">
        <v>2223</v>
      </c>
      <c r="L759" s="5"/>
      <c r="M759" s="112"/>
      <c r="N759" s="112" t="s">
        <v>2225</v>
      </c>
      <c r="O759" s="112"/>
      <c r="P759" s="112" t="s">
        <v>17</v>
      </c>
      <c r="Q759" s="112" t="s">
        <v>323</v>
      </c>
      <c r="R759" s="112" t="s">
        <v>2228</v>
      </c>
      <c r="S759" s="112"/>
      <c r="T759" s="102"/>
      <c r="U759" s="102" t="s">
        <v>1214</v>
      </c>
      <c r="V759" s="111"/>
      <c r="W759" s="111"/>
      <c r="X759" s="112"/>
    </row>
    <row r="760" spans="1:24" s="35" customFormat="1">
      <c r="A760">
        <v>747</v>
      </c>
      <c r="B760" s="102" t="s">
        <v>580</v>
      </c>
      <c r="C760" s="110" t="str">
        <f t="shared" si="26"/>
        <v>genr r_ibl_fi_h_0 = r_ibl_fi_h 'Preserve baseline values: Save original value to baseline</v>
      </c>
      <c r="D760" s="111"/>
      <c r="E760" s="111"/>
      <c r="F760" s="112"/>
      <c r="G760" s="5" t="s">
        <v>2265</v>
      </c>
      <c r="H760" s="5"/>
      <c r="I760" s="7"/>
      <c r="J760" s="5" t="s">
        <v>25</v>
      </c>
      <c r="K760" s="5" t="s">
        <v>2223</v>
      </c>
      <c r="L760" s="5"/>
      <c r="M760" s="112"/>
      <c r="N760" s="114" t="s">
        <v>2226</v>
      </c>
      <c r="O760" s="112"/>
      <c r="P760" s="112" t="s">
        <v>17</v>
      </c>
      <c r="Q760" s="114" t="s">
        <v>648</v>
      </c>
      <c r="R760" s="112" t="s">
        <v>2228</v>
      </c>
      <c r="S760" s="112"/>
      <c r="T760" s="102"/>
      <c r="U760" s="102"/>
      <c r="V760" s="111"/>
      <c r="W760" s="111"/>
      <c r="X760" s="112"/>
    </row>
    <row r="761" spans="1:24" s="35" customFormat="1">
      <c r="A761">
        <v>748</v>
      </c>
      <c r="B761" s="102" t="s">
        <v>580</v>
      </c>
      <c r="C761" s="110" t="str">
        <f t="shared" si="26"/>
        <v>genr r_n_0 = r_n 'Preserve baseline values: Save original value to baseline</v>
      </c>
      <c r="D761" s="111" t="s">
        <v>25</v>
      </c>
      <c r="E761" s="111"/>
      <c r="F761" s="112"/>
      <c r="G761" s="5" t="s">
        <v>2265</v>
      </c>
      <c r="H761" s="5"/>
      <c r="I761" s="7"/>
      <c r="J761" s="5" t="s">
        <v>25</v>
      </c>
      <c r="K761" s="5" t="s">
        <v>2223</v>
      </c>
      <c r="L761" s="5"/>
      <c r="M761" s="112"/>
      <c r="N761" s="112" t="s">
        <v>2227</v>
      </c>
      <c r="O761" s="112"/>
      <c r="P761" s="112" t="s">
        <v>17</v>
      </c>
      <c r="Q761" s="112" t="s">
        <v>319</v>
      </c>
      <c r="R761" s="112" t="s">
        <v>2228</v>
      </c>
      <c r="S761" s="112"/>
      <c r="T761" s="102"/>
      <c r="U761" s="102" t="s">
        <v>1215</v>
      </c>
      <c r="V761" s="111" t="s">
        <v>25</v>
      </c>
      <c r="W761" s="111"/>
      <c r="X761" s="112"/>
    </row>
    <row r="762" spans="1:24" s="35" customFormat="1">
      <c r="A762">
        <v>686</v>
      </c>
      <c r="B762" s="102" t="s">
        <v>580</v>
      </c>
      <c r="C762" s="110" t="str">
        <f t="shared" si="26"/>
        <v>'genr r_eq_dk_0 = r_eq_dk 'Preserve baseline values: Save original value to baseline</v>
      </c>
      <c r="D762" s="12" t="s">
        <v>4</v>
      </c>
      <c r="E762" s="12" t="s">
        <v>171</v>
      </c>
      <c r="F762" s="112"/>
      <c r="G762" s="5" t="s">
        <v>2265</v>
      </c>
      <c r="H762" s="5"/>
      <c r="I762" s="7"/>
      <c r="J762" s="5" t="s">
        <v>25</v>
      </c>
      <c r="K762" s="5" t="s">
        <v>2223</v>
      </c>
      <c r="L762" s="5"/>
      <c r="M762" s="112"/>
      <c r="N762" s="112" t="s">
        <v>2279</v>
      </c>
      <c r="O762" s="112"/>
      <c r="P762" s="112" t="s">
        <v>17</v>
      </c>
      <c r="Q762" s="112" t="s">
        <v>2065</v>
      </c>
      <c r="R762" s="112" t="s">
        <v>2228</v>
      </c>
      <c r="S762" s="112"/>
      <c r="T762" s="102"/>
      <c r="U762" s="102" t="s">
        <v>1215</v>
      </c>
      <c r="V762" s="111" t="s">
        <v>25</v>
      </c>
      <c r="W762" s="111"/>
      <c r="X762" s="112"/>
    </row>
    <row r="763" spans="1:24" s="35" customFormat="1">
      <c r="A763">
        <v>686</v>
      </c>
      <c r="B763" s="102" t="s">
        <v>580</v>
      </c>
      <c r="C763" s="110" t="str">
        <f t="shared" si="26"/>
        <v>'genr r_eq_row_0 = r_eq_row 'Preserve baseline values: Save original value to baseline</v>
      </c>
      <c r="D763" s="12" t="s">
        <v>4</v>
      </c>
      <c r="E763" s="12" t="s">
        <v>171</v>
      </c>
      <c r="F763" s="112"/>
      <c r="G763" s="5" t="s">
        <v>2265</v>
      </c>
      <c r="H763" s="5"/>
      <c r="I763" s="7"/>
      <c r="J763" s="5" t="s">
        <v>25</v>
      </c>
      <c r="K763" s="5" t="s">
        <v>2223</v>
      </c>
      <c r="L763" s="5"/>
      <c r="M763" s="112"/>
      <c r="N763" s="112" t="s">
        <v>2280</v>
      </c>
      <c r="O763" s="112"/>
      <c r="P763" s="112" t="s">
        <v>17</v>
      </c>
      <c r="Q763" s="112" t="s">
        <v>2066</v>
      </c>
      <c r="R763" s="112" t="s">
        <v>2228</v>
      </c>
      <c r="S763" s="112"/>
      <c r="T763" s="102"/>
      <c r="U763" s="102" t="s">
        <v>1215</v>
      </c>
      <c r="V763" s="111" t="s">
        <v>25</v>
      </c>
      <c r="W763" s="111"/>
      <c r="X763" s="112"/>
    </row>
    <row r="764" spans="1:24" s="35" customFormat="1">
      <c r="A764">
        <v>686</v>
      </c>
      <c r="B764" s="102" t="s">
        <v>580</v>
      </c>
      <c r="C764" s="110" t="str">
        <f t="shared" si="26"/>
        <v>'genr r_pen_0 = r_pen 'Preserve baseline values: Save original value to baseline</v>
      </c>
      <c r="D764" s="12" t="s">
        <v>4</v>
      </c>
      <c r="E764" s="12" t="s">
        <v>171</v>
      </c>
      <c r="F764" s="112"/>
      <c r="G764" s="5" t="s">
        <v>2265</v>
      </c>
      <c r="H764" s="5"/>
      <c r="I764" s="7"/>
      <c r="J764" s="5" t="s">
        <v>25</v>
      </c>
      <c r="K764" s="5" t="s">
        <v>2223</v>
      </c>
      <c r="L764" s="5"/>
      <c r="M764" s="112"/>
      <c r="N764" s="112" t="s">
        <v>2281</v>
      </c>
      <c r="O764" s="112"/>
      <c r="P764" s="112" t="s">
        <v>17</v>
      </c>
      <c r="Q764" s="112" t="s">
        <v>318</v>
      </c>
      <c r="R764" s="112" t="s">
        <v>2228</v>
      </c>
      <c r="S764" s="112"/>
      <c r="T764" s="102"/>
      <c r="U764" s="102" t="s">
        <v>1215</v>
      </c>
      <c r="V764" s="111" t="s">
        <v>25</v>
      </c>
      <c r="W764" s="111"/>
      <c r="X764" s="112"/>
    </row>
    <row r="765" spans="1:24">
      <c r="A765">
        <v>749</v>
      </c>
      <c r="B765" t="s">
        <v>580</v>
      </c>
      <c r="C765" s="1" t="str">
        <f t="shared" ref="C765" si="27">CONCATENATE(D765,J765,I765,K765,L765,M765,N765,O765, IF(P765="","",  " "),P765, IF(P765="","",  " "),Q765, IF(R765="","",  " '"), IF(G765="","",  G765), IF(H765="","",  ": "),H765, IF(R765="","",  ": "),R765, IF(S765="","",  ": "),S765, IF(F765="","",  ": "),F765)</f>
        <v/>
      </c>
      <c r="D765" s="6"/>
      <c r="E765" s="6"/>
      <c r="I765" s="7"/>
      <c r="O765" s="5"/>
      <c r="V765" s="6"/>
      <c r="W765" s="6"/>
      <c r="X765" s="30"/>
    </row>
    <row r="766" spans="1:24" s="36" customFormat="1">
      <c r="A766">
        <v>750</v>
      </c>
      <c r="B766" s="20" t="s">
        <v>580</v>
      </c>
      <c r="C766" s="11" t="str">
        <f>CONCATENATE(D766,J766,I766,K766,L766,M766,N766,O766, IF(P766="","",  " "),P766, IF(P766="","",  " "),Q766, IF(R766="","",  " '"), IF(G766="","",  G766), IF(H766="","",  ": "),H766, IF(R766="","",  ": "),R766, IF(S766="","",  ": "),S766, IF(F766="","",  ": "),F766)</f>
        <v xml:space="preserve"> 'Preserve baseline values: Save original value to baseline</v>
      </c>
      <c r="D766" s="12" t="s">
        <v>25</v>
      </c>
      <c r="E766" s="12"/>
      <c r="F766" s="14"/>
      <c r="G766" s="14" t="s">
        <v>2265</v>
      </c>
      <c r="H766" s="14"/>
      <c r="I766" s="7"/>
      <c r="J766" s="14" t="s">
        <v>25</v>
      </c>
      <c r="K766" s="14"/>
      <c r="L766" s="14"/>
      <c r="M766" s="14"/>
      <c r="N766" s="14"/>
      <c r="O766" s="14"/>
      <c r="P766" s="14"/>
      <c r="Q766" s="14"/>
      <c r="R766" s="134" t="s">
        <v>2228</v>
      </c>
      <c r="S766" s="14"/>
      <c r="T766" s="20"/>
      <c r="U766" s="20"/>
      <c r="V766" s="12" t="s">
        <v>25</v>
      </c>
      <c r="W766" s="12"/>
      <c r="X766" s="14"/>
    </row>
    <row r="767" spans="1:24">
      <c r="A767">
        <v>751</v>
      </c>
      <c r="B767" t="s">
        <v>580</v>
      </c>
      <c r="C767" s="1" t="str">
        <f t="shared" ref="C767:C784" si="28">CONCATENATE(D767,J767,I767,K767,L767,M767,N767,O767, IF(P767="","",  " "),P767, IF(P767="","",  " "),Q767, IF(R767="","",  " '"), IF(G767="","",  G767), IF(H767="","",  ": "),H767, IF(R767="","",  ": "),R767, IF(S767="","",  ": "),S767, IF(F767="","",  ": "),F767)</f>
        <v>genr zz_i_0 = zz_i 'Preserve baseline values: Save original value to baseline</v>
      </c>
      <c r="D767" s="6"/>
      <c r="E767" s="6"/>
      <c r="G767" s="5" t="s">
        <v>2265</v>
      </c>
      <c r="I767" s="7"/>
      <c r="K767" s="5" t="s">
        <v>2223</v>
      </c>
      <c r="N767" s="5" t="s">
        <v>2236</v>
      </c>
      <c r="O767" s="5"/>
      <c r="P767" s="5" t="s">
        <v>17</v>
      </c>
      <c r="Q767" s="9" t="s">
        <v>222</v>
      </c>
      <c r="R767" s="133" t="s">
        <v>2228</v>
      </c>
      <c r="V767" s="6"/>
      <c r="W767" s="6"/>
    </row>
    <row r="768" spans="1:24">
      <c r="A768">
        <v>752</v>
      </c>
      <c r="B768" t="s">
        <v>580</v>
      </c>
      <c r="C768" s="1" t="str">
        <f t="shared" si="28"/>
        <v/>
      </c>
      <c r="D768" s="6"/>
      <c r="E768" s="6"/>
      <c r="I768" s="7"/>
      <c r="O768" s="5"/>
      <c r="V768" s="6"/>
      <c r="W768" s="6"/>
    </row>
    <row r="769" spans="1:24" s="36" customFormat="1">
      <c r="A769">
        <v>753</v>
      </c>
      <c r="B769" s="20" t="s">
        <v>580</v>
      </c>
      <c r="C769" s="11" t="str">
        <f t="shared" si="28"/>
        <v xml:space="preserve"> 'Shock 1: Introduce shock</v>
      </c>
      <c r="D769" s="12" t="s">
        <v>25</v>
      </c>
      <c r="E769" s="12"/>
      <c r="F769" s="14"/>
      <c r="G769" s="14" t="s">
        <v>2261</v>
      </c>
      <c r="H769" s="14"/>
      <c r="I769" s="13"/>
      <c r="J769" s="14"/>
      <c r="K769" s="14"/>
      <c r="L769" s="14"/>
      <c r="M769" s="14"/>
      <c r="N769" s="14"/>
      <c r="O769" s="14"/>
      <c r="P769" s="14"/>
      <c r="Q769" s="14"/>
      <c r="R769" s="134" t="s">
        <v>2229</v>
      </c>
      <c r="S769" s="14"/>
      <c r="T769" s="20"/>
      <c r="U769" s="20"/>
      <c r="V769" s="12" t="s">
        <v>25</v>
      </c>
      <c r="W769" s="12"/>
      <c r="X769" s="14"/>
    </row>
    <row r="770" spans="1:24">
      <c r="A770">
        <v>754</v>
      </c>
      <c r="B770" t="s">
        <v>580</v>
      </c>
      <c r="C770" s="1" t="str">
        <f t="shared" si="28"/>
        <v>smpl 2020 @last</v>
      </c>
      <c r="D770" s="6" t="s">
        <v>25</v>
      </c>
      <c r="E770" s="6"/>
      <c r="I770" s="7" t="s">
        <v>2171</v>
      </c>
      <c r="J770" s="5" t="s">
        <v>25</v>
      </c>
      <c r="O770" s="5"/>
      <c r="R770" s="5" t="s">
        <v>25</v>
      </c>
      <c r="V770" s="6" t="s">
        <v>25</v>
      </c>
      <c r="W770" s="6"/>
    </row>
    <row r="771" spans="1:24" s="35" customFormat="1">
      <c r="A771">
        <v>755</v>
      </c>
      <c r="B771" s="102" t="s">
        <v>580</v>
      </c>
      <c r="C771" s="110" t="str">
        <f t="shared" si="28"/>
        <v>r_ibl_fl_h = 0.02 + r_ibl_fl_h 'Shock 1: Introduce shock</v>
      </c>
      <c r="D771" s="111"/>
      <c r="E771" s="111"/>
      <c r="F771" s="112"/>
      <c r="G771" s="5" t="s">
        <v>2261</v>
      </c>
      <c r="H771" s="5"/>
      <c r="I771" s="7"/>
      <c r="J771" s="5" t="s">
        <v>25</v>
      </c>
      <c r="K771" s="5"/>
      <c r="L771" s="5"/>
      <c r="M771" s="112"/>
      <c r="N771" s="113" t="s">
        <v>649</v>
      </c>
      <c r="O771" s="112"/>
      <c r="P771" s="112" t="s">
        <v>17</v>
      </c>
      <c r="Q771" s="112" t="str">
        <f>CONCATENATE($M$679, " + r_ibl_fl_h")</f>
        <v>0.02 + r_ibl_fl_h</v>
      </c>
      <c r="R771" s="112" t="s">
        <v>2229</v>
      </c>
      <c r="S771" s="112"/>
      <c r="T771" s="102"/>
      <c r="U771" s="102" t="s">
        <v>1216</v>
      </c>
      <c r="V771" s="111"/>
      <c r="W771" s="111"/>
      <c r="X771" s="112"/>
    </row>
    <row r="772" spans="1:24" s="35" customFormat="1">
      <c r="A772">
        <v>756</v>
      </c>
      <c r="B772" s="102" t="s">
        <v>580</v>
      </c>
      <c r="C772" s="110" t="str">
        <f t="shared" si="28"/>
        <v>'r_iba_h = (0.02 * (1-alpha)) + (0.005 * alpha)   + r_iba_h 'Shock 1: Introduce shock</v>
      </c>
      <c r="D772" s="12" t="s">
        <v>4</v>
      </c>
      <c r="E772" s="12" t="s">
        <v>171</v>
      </c>
      <c r="F772" s="112"/>
      <c r="G772" s="5" t="s">
        <v>2261</v>
      </c>
      <c r="H772" s="5"/>
      <c r="I772" s="7"/>
      <c r="J772" s="5" t="s">
        <v>25</v>
      </c>
      <c r="K772" s="5"/>
      <c r="L772" s="5"/>
      <c r="M772" s="112"/>
      <c r="N772" s="112" t="s">
        <v>323</v>
      </c>
      <c r="O772" s="112"/>
      <c r="P772" s="112" t="s">
        <v>17</v>
      </c>
      <c r="Q772" s="112" t="str">
        <f>CONCATENATE("(", $M$679, " * (1-alpha))"," + (", $M$679*0.25, " * alpha)   + r_iba_h")</f>
        <v>(0.02 * (1-alpha)) + (0.005 * alpha)   + r_iba_h</v>
      </c>
      <c r="R772" s="112" t="s">
        <v>2229</v>
      </c>
      <c r="S772" s="112"/>
      <c r="T772" s="102"/>
      <c r="U772" s="102" t="s">
        <v>1214</v>
      </c>
      <c r="V772" s="111"/>
      <c r="W772" s="111"/>
      <c r="X772" s="112"/>
    </row>
    <row r="773" spans="1:24" s="35" customFormat="1">
      <c r="A773">
        <v>757</v>
      </c>
      <c r="B773" s="102" t="s">
        <v>580</v>
      </c>
      <c r="C773" s="110" t="str">
        <f t="shared" si="28"/>
        <v>r_ibl_fi_h = 0.005 + r_ibl_fi_h 'Shock 1: Introduce shock</v>
      </c>
      <c r="D773" s="111"/>
      <c r="E773" s="111"/>
      <c r="F773" s="112"/>
      <c r="G773" s="5" t="s">
        <v>2261</v>
      </c>
      <c r="H773" s="5"/>
      <c r="I773" s="7"/>
      <c r="J773" s="5" t="s">
        <v>25</v>
      </c>
      <c r="K773" s="5"/>
      <c r="L773" s="5"/>
      <c r="M773" s="112"/>
      <c r="N773" s="114" t="s">
        <v>648</v>
      </c>
      <c r="O773" s="112"/>
      <c r="P773" s="112" t="s">
        <v>17</v>
      </c>
      <c r="Q773" s="112" t="str">
        <f>CONCATENATE($M$679*0.25, " + r_ibl_fi_h")</f>
        <v>0.005 + r_ibl_fi_h</v>
      </c>
      <c r="R773" s="112" t="s">
        <v>2229</v>
      </c>
      <c r="S773" s="112"/>
      <c r="T773" s="102"/>
      <c r="U773" s="102"/>
      <c r="V773" s="111"/>
      <c r="W773" s="111"/>
      <c r="X773" s="112"/>
    </row>
    <row r="774" spans="1:24" s="35" customFormat="1">
      <c r="A774">
        <v>758</v>
      </c>
      <c r="B774" s="102" t="s">
        <v>580</v>
      </c>
      <c r="C774" s="110" t="str">
        <f t="shared" si="28"/>
        <v>'r_n = (0.02 * (1-alpha)) + (0.005 * alpha)  + r_n 'Shock 1: Introduce shock</v>
      </c>
      <c r="D774" s="12" t="s">
        <v>4</v>
      </c>
      <c r="E774" s="12" t="s">
        <v>171</v>
      </c>
      <c r="F774" s="112"/>
      <c r="G774" s="5" t="s">
        <v>2261</v>
      </c>
      <c r="H774" s="5"/>
      <c r="I774" s="7"/>
      <c r="J774" s="5" t="s">
        <v>25</v>
      </c>
      <c r="K774" s="5"/>
      <c r="L774" s="5"/>
      <c r="M774" s="112"/>
      <c r="N774" s="112" t="s">
        <v>319</v>
      </c>
      <c r="O774" s="112"/>
      <c r="P774" s="112" t="s">
        <v>17</v>
      </c>
      <c r="Q774" s="112" t="str">
        <f>CONCATENATE("(", $M$679, " * (1-alpha))"," + (", $M$679*0.25, " * alpha)  + r_n")</f>
        <v>(0.02 * (1-alpha)) + (0.005 * alpha)  + r_n</v>
      </c>
      <c r="R774" s="112" t="s">
        <v>2229</v>
      </c>
      <c r="S774" s="112"/>
      <c r="T774" s="102"/>
      <c r="U774" s="102" t="s">
        <v>1215</v>
      </c>
      <c r="V774" s="111" t="s">
        <v>25</v>
      </c>
      <c r="W774" s="111"/>
      <c r="X774" s="112"/>
    </row>
    <row r="775" spans="1:24" s="35" customFormat="1">
      <c r="A775">
        <v>693</v>
      </c>
      <c r="B775" s="102" t="s">
        <v>580</v>
      </c>
      <c r="C775" s="110" t="str">
        <f t="shared" si="28"/>
        <v>'r_eq_dk = 0.02 + r_eq_dk 'Shock 1: Introduce shock</v>
      </c>
      <c r="D775" s="12" t="s">
        <v>4</v>
      </c>
      <c r="E775" s="12" t="s">
        <v>171</v>
      </c>
      <c r="F775" s="112"/>
      <c r="G775" s="5" t="s">
        <v>2261</v>
      </c>
      <c r="H775" s="5"/>
      <c r="I775" s="7"/>
      <c r="J775" s="5" t="s">
        <v>25</v>
      </c>
      <c r="K775" s="5"/>
      <c r="L775" s="5"/>
      <c r="M775" s="112"/>
      <c r="N775" s="112" t="s">
        <v>2065</v>
      </c>
      <c r="O775" s="112"/>
      <c r="P775" s="112" t="s">
        <v>17</v>
      </c>
      <c r="Q775" s="112" t="str">
        <f>CONCATENATE($M$679, " + r_eq_dk")</f>
        <v>0.02 + r_eq_dk</v>
      </c>
      <c r="R775" s="112" t="s">
        <v>2229</v>
      </c>
      <c r="S775" s="112"/>
      <c r="T775" s="102"/>
      <c r="U775" s="102" t="s">
        <v>1215</v>
      </c>
      <c r="V775" s="111" t="s">
        <v>25</v>
      </c>
      <c r="W775" s="111"/>
      <c r="X775" s="112"/>
    </row>
    <row r="776" spans="1:24" s="35" customFormat="1">
      <c r="A776">
        <v>693</v>
      </c>
      <c r="B776" s="102" t="s">
        <v>580</v>
      </c>
      <c r="C776" s="110" t="str">
        <f t="shared" si="28"/>
        <v>'r_eq_row = 0.02 + r_eq_row 'Shock 1: Introduce shock</v>
      </c>
      <c r="D776" s="12" t="s">
        <v>4</v>
      </c>
      <c r="E776" s="12" t="s">
        <v>171</v>
      </c>
      <c r="F776" s="112"/>
      <c r="G776" s="5" t="s">
        <v>2261</v>
      </c>
      <c r="H776" s="5"/>
      <c r="I776" s="7"/>
      <c r="J776" s="5" t="s">
        <v>25</v>
      </c>
      <c r="K776" s="5"/>
      <c r="L776" s="5"/>
      <c r="M776" s="112"/>
      <c r="N776" s="112" t="s">
        <v>2066</v>
      </c>
      <c r="O776" s="112"/>
      <c r="P776" s="112" t="s">
        <v>17</v>
      </c>
      <c r="Q776" s="112" t="str">
        <f>CONCATENATE($M$679, " + r_eq_row")</f>
        <v>0.02 + r_eq_row</v>
      </c>
      <c r="R776" s="112" t="s">
        <v>2229</v>
      </c>
      <c r="S776" s="112"/>
      <c r="T776" s="102"/>
      <c r="U776" s="102" t="s">
        <v>1215</v>
      </c>
      <c r="V776" s="111" t="s">
        <v>25</v>
      </c>
      <c r="W776" s="111"/>
      <c r="X776" s="112"/>
    </row>
    <row r="777" spans="1:24" s="35" customFormat="1">
      <c r="A777">
        <v>693</v>
      </c>
      <c r="B777" s="102" t="s">
        <v>580</v>
      </c>
      <c r="C777" s="110" t="str">
        <f t="shared" si="28"/>
        <v>'r_pen = 0.02 + r_pen 'Shock 1: Introduce shock</v>
      </c>
      <c r="D777" s="12" t="s">
        <v>4</v>
      </c>
      <c r="E777" s="12" t="s">
        <v>171</v>
      </c>
      <c r="F777" s="112"/>
      <c r="G777" s="5" t="s">
        <v>2261</v>
      </c>
      <c r="H777" s="5"/>
      <c r="I777" s="7"/>
      <c r="J777" s="5" t="s">
        <v>25</v>
      </c>
      <c r="K777" s="5"/>
      <c r="L777" s="5"/>
      <c r="M777" s="112"/>
      <c r="N777" s="112" t="s">
        <v>318</v>
      </c>
      <c r="O777" s="112"/>
      <c r="P777" s="112" t="s">
        <v>17</v>
      </c>
      <c r="Q777" s="112" t="str">
        <f>CONCATENATE($M$679, " + r_pen")</f>
        <v>0.02 + r_pen</v>
      </c>
      <c r="R777" s="112" t="s">
        <v>2229</v>
      </c>
      <c r="S777" s="112"/>
      <c r="T777" s="102"/>
      <c r="U777" s="102" t="s">
        <v>1215</v>
      </c>
      <c r="V777" s="111" t="s">
        <v>25</v>
      </c>
      <c r="W777" s="111"/>
      <c r="X777" s="112"/>
    </row>
    <row r="778" spans="1:24">
      <c r="A778">
        <v>759</v>
      </c>
      <c r="B778" t="s">
        <v>580</v>
      </c>
      <c r="C778" s="1" t="str">
        <f t="shared" si="28"/>
        <v/>
      </c>
      <c r="D778" s="6" t="s">
        <v>25</v>
      </c>
      <c r="E778" s="6"/>
      <c r="I778" s="7"/>
      <c r="O778" s="5"/>
      <c r="R778" s="5" t="s">
        <v>25</v>
      </c>
      <c r="V778" s="6" t="s">
        <v>25</v>
      </c>
      <c r="W778" s="6"/>
    </row>
    <row r="779" spans="1:24" s="36" customFormat="1">
      <c r="A779">
        <v>760</v>
      </c>
      <c r="B779" s="20" t="s">
        <v>580</v>
      </c>
      <c r="C779" s="11" t="str">
        <f t="shared" si="28"/>
        <v xml:space="preserve"> 'Shock 2: Introduce shock</v>
      </c>
      <c r="D779" s="12" t="s">
        <v>25</v>
      </c>
      <c r="E779" s="12"/>
      <c r="F779" s="14"/>
      <c r="G779" s="14" t="s">
        <v>2262</v>
      </c>
      <c r="H779" s="14"/>
      <c r="I779" s="13"/>
      <c r="J779" s="14"/>
      <c r="K779" s="14"/>
      <c r="L779" s="14"/>
      <c r="M779" s="14"/>
      <c r="N779" s="14"/>
      <c r="O779" s="14"/>
      <c r="P779" s="14"/>
      <c r="Q779" s="14"/>
      <c r="R779" s="134" t="s">
        <v>2229</v>
      </c>
      <c r="S779" s="14"/>
      <c r="T779" s="20"/>
      <c r="U779" s="20"/>
      <c r="V779" s="12" t="s">
        <v>25</v>
      </c>
      <c r="W779" s="12"/>
      <c r="X779" s="14"/>
    </row>
    <row r="780" spans="1:24">
      <c r="A780">
        <v>761</v>
      </c>
      <c r="B780" t="s">
        <v>580</v>
      </c>
      <c r="C780" s="1" t="str">
        <f t="shared" si="28"/>
        <v>smpl 2022 @last</v>
      </c>
      <c r="D780" s="6"/>
      <c r="E780" s="6"/>
      <c r="I780" s="7" t="s">
        <v>2278</v>
      </c>
      <c r="O780" s="5"/>
      <c r="V780" s="6"/>
      <c r="W780" s="6"/>
    </row>
    <row r="781" spans="1:24">
      <c r="A781">
        <v>762</v>
      </c>
      <c r="B781" t="s">
        <v>580</v>
      </c>
      <c r="C781" s="1" t="str">
        <f t="shared" si="28"/>
        <v>zz_i = zz_i * 0.8 'Shock 2: Introduce shock</v>
      </c>
      <c r="D781" s="6"/>
      <c r="E781" s="6"/>
      <c r="G781" s="5" t="s">
        <v>2262</v>
      </c>
      <c r="I781" s="7"/>
      <c r="N781" s="5" t="s">
        <v>222</v>
      </c>
      <c r="O781" s="5"/>
      <c r="P781" s="5" t="s">
        <v>17</v>
      </c>
      <c r="Q781" s="9" t="s">
        <v>2140</v>
      </c>
      <c r="R781" s="112" t="s">
        <v>2229</v>
      </c>
      <c r="V781" s="6"/>
      <c r="W781" s="6"/>
    </row>
    <row r="782" spans="1:24">
      <c r="A782">
        <v>763</v>
      </c>
      <c r="B782" t="s">
        <v>580</v>
      </c>
      <c r="C782" s="1" t="str">
        <f t="shared" si="28"/>
        <v/>
      </c>
      <c r="D782" s="6"/>
      <c r="E782" s="6"/>
      <c r="I782" s="7"/>
      <c r="O782" s="5"/>
      <c r="V782" s="6"/>
      <c r="W782" s="6"/>
    </row>
    <row r="783" spans="1:24">
      <c r="A783">
        <v>764</v>
      </c>
      <c r="B783" t="s">
        <v>580</v>
      </c>
      <c r="C783" s="1" t="str">
        <f t="shared" si="28"/>
        <v/>
      </c>
      <c r="D783" s="6"/>
      <c r="E783" s="6"/>
      <c r="I783" s="7"/>
      <c r="O783" s="5"/>
      <c r="V783" s="6"/>
      <c r="W783" s="6"/>
    </row>
    <row r="784" spans="1:24" s="36" customFormat="1">
      <c r="A784">
        <v>765</v>
      </c>
      <c r="B784" s="20" t="s">
        <v>580</v>
      </c>
      <c r="C784" s="11" t="str">
        <f t="shared" si="28"/>
        <v xml:space="preserve"> 'Sample and solve: Select the sample, scenario and solve</v>
      </c>
      <c r="D784" s="12" t="s">
        <v>25</v>
      </c>
      <c r="E784" s="12"/>
      <c r="F784" s="14"/>
      <c r="G784" s="14" t="s">
        <v>2253</v>
      </c>
      <c r="H784" s="14"/>
      <c r="I784" s="13"/>
      <c r="J784" s="14" t="s">
        <v>25</v>
      </c>
      <c r="K784" s="14"/>
      <c r="L784" s="14"/>
      <c r="M784" s="14"/>
      <c r="N784" s="14"/>
      <c r="O784" s="14"/>
      <c r="P784" s="14"/>
      <c r="Q784" s="14"/>
      <c r="R784" s="134" t="s">
        <v>2252</v>
      </c>
      <c r="S784" s="14"/>
      <c r="T784" s="20"/>
      <c r="U784" s="20"/>
      <c r="V784" s="12" t="s">
        <v>25</v>
      </c>
      <c r="W784" s="12"/>
      <c r="X784" s="14"/>
    </row>
    <row r="785" spans="1:24">
      <c r="A785">
        <v>766</v>
      </c>
      <c r="B785" t="s">
        <v>580</v>
      </c>
      <c r="C785" s="1" t="str">
        <f>CONCATENATE(D785,J785,I785,K785,L785,M785,N785,O785, IF(P785="","",  " "),P785, IF(P785="","",  " "),Q785, IF(R785="","",  " '"), IF(G785="","",  G785), IF(H785="","",  ": "),H785, IF(R785="","",  ": "),R785, IF(S785="","",  ": "),S785, IF(F785="","",  ": "),F785)</f>
        <v>smpl @all</v>
      </c>
      <c r="D785" s="6"/>
      <c r="E785" s="6"/>
      <c r="I785" s="7" t="s">
        <v>7</v>
      </c>
      <c r="O785" s="5"/>
      <c r="V785" s="6"/>
      <c r="W785" s="6"/>
    </row>
    <row r="786" spans="1:24">
      <c r="A786">
        <v>767</v>
      </c>
      <c r="B786" t="s">
        <v>580</v>
      </c>
      <c r="C786" s="1" t="str">
        <f>CONCATENATE(D786,J786,I786,K786,L786,M786,N786,O786, IF(P786="","",  " "),P786, IF(P786="","",  " "),Q786, IF(R786="","",  " '"), IF(G786="","",  G786), IF(H786="","",  ": "),H786, IF(R786="","",  ": "),R786, IF(S786="","",  ": "),S786, IF(F786="","",  ": "),F786)</f>
        <v>model.scenario(n, a="_3") "Scenario 3"</v>
      </c>
      <c r="D786" s="6"/>
      <c r="E786" s="6"/>
      <c r="I786" s="7" t="s">
        <v>2250</v>
      </c>
      <c r="O786" s="5"/>
      <c r="V786" s="6"/>
      <c r="W786" s="6"/>
    </row>
    <row r="787" spans="1:24">
      <c r="A787">
        <v>768</v>
      </c>
      <c r="B787" t="s">
        <v>580</v>
      </c>
      <c r="C787" s="1" t="str">
        <f>CONCATENATE(D787,J787,I787,K787,L787,M787,N787,O787, IF(P787="","",  " "),P787, IF(P787="","",  " "),Q787, IF(R787="","",  " '"), IF(G787="","",  G787), IF(H787="","",  ": "),H787, IF(R787="","",  ": "),R787, IF(S787="","",  ": "),S787, IF(F787="","",  ": "),F787)</f>
        <v>model.solve(i = p)</v>
      </c>
      <c r="D787" s="6"/>
      <c r="E787" s="6"/>
      <c r="I787" s="7" t="s">
        <v>27</v>
      </c>
      <c r="O787" s="5"/>
      <c r="V787" s="6"/>
      <c r="W787" s="6"/>
    </row>
    <row r="788" spans="1:24">
      <c r="A788">
        <v>769</v>
      </c>
      <c r="B788" t="s">
        <v>580</v>
      </c>
      <c r="C788" s="1" t="str">
        <f t="shared" ref="C788:C796" si="29">CONCATENATE(D788,J788,I788,K788,L788,M788,N788,O788, IF(P788="","",  " "),P788, IF(P788="","",  " "),Q788, IF(R788="","",  " '"), IF(G788="","",  G788), IF(H788="","",  ": "),H788, IF(R788="","",  ": "),R788, IF(S788="","",  ": "),S788, IF(F788="","",  ": "),F788)</f>
        <v/>
      </c>
      <c r="D788" s="6" t="s">
        <v>25</v>
      </c>
      <c r="E788" s="6"/>
      <c r="I788" s="7"/>
      <c r="J788" s="5" t="s">
        <v>25</v>
      </c>
      <c r="O788" s="5"/>
      <c r="R788" s="5" t="s">
        <v>25</v>
      </c>
      <c r="V788" s="6" t="s">
        <v>25</v>
      </c>
      <c r="W788" s="6"/>
    </row>
    <row r="789" spans="1:24" s="36" customFormat="1">
      <c r="A789">
        <v>770</v>
      </c>
      <c r="B789" s="20" t="s">
        <v>580</v>
      </c>
      <c r="C789" s="11" t="str">
        <f t="shared" si="29"/>
        <v xml:space="preserve"> 'Preserve scenario 3 values: Save Scenario 1 values to new variables</v>
      </c>
      <c r="D789" s="12" t="s">
        <v>25</v>
      </c>
      <c r="E789" s="12"/>
      <c r="F789" s="14"/>
      <c r="G789" s="14" t="s">
        <v>2264</v>
      </c>
      <c r="H789" s="14"/>
      <c r="I789" s="13"/>
      <c r="J789" s="14"/>
      <c r="K789" s="14"/>
      <c r="L789" s="14"/>
      <c r="M789" s="14"/>
      <c r="N789" s="14"/>
      <c r="O789" s="14"/>
      <c r="P789" s="14"/>
      <c r="Q789" s="14"/>
      <c r="R789" s="134" t="s">
        <v>2237</v>
      </c>
      <c r="S789" s="14"/>
      <c r="T789" s="20"/>
      <c r="U789" s="20"/>
      <c r="V789" s="12" t="s">
        <v>25</v>
      </c>
      <c r="W789" s="12"/>
      <c r="X789" s="14"/>
    </row>
    <row r="790" spans="1:24" s="35" customFormat="1">
      <c r="A790">
        <v>771</v>
      </c>
      <c r="B790" s="102" t="s">
        <v>580</v>
      </c>
      <c r="C790" s="110" t="str">
        <f t="shared" si="29"/>
        <v>genr r_ibl_fl_h_3 = r_ibl_fl_h 'Preserve scenario 3 values: Save Scenario 1 values to new variables</v>
      </c>
      <c r="D790" s="111"/>
      <c r="E790" s="111"/>
      <c r="F790" s="112"/>
      <c r="G790" s="5" t="s">
        <v>2264</v>
      </c>
      <c r="H790" s="5"/>
      <c r="I790" s="7"/>
      <c r="J790" s="5" t="s">
        <v>25</v>
      </c>
      <c r="K790" s="5" t="s">
        <v>2223</v>
      </c>
      <c r="L790" s="5"/>
      <c r="M790" s="112"/>
      <c r="N790" s="113" t="s">
        <v>2257</v>
      </c>
      <c r="O790" s="112"/>
      <c r="P790" s="112" t="s">
        <v>17</v>
      </c>
      <c r="Q790" s="113" t="s">
        <v>649</v>
      </c>
      <c r="R790" s="112" t="s">
        <v>2237</v>
      </c>
      <c r="S790" s="112"/>
      <c r="T790" s="102"/>
      <c r="U790" s="102" t="s">
        <v>1216</v>
      </c>
      <c r="V790" s="111"/>
      <c r="W790" s="111"/>
      <c r="X790" s="112"/>
    </row>
    <row r="791" spans="1:24" s="35" customFormat="1">
      <c r="A791">
        <v>772</v>
      </c>
      <c r="B791" s="102" t="s">
        <v>580</v>
      </c>
      <c r="C791" s="110" t="str">
        <f t="shared" si="29"/>
        <v>genr r_iba_h_3 = r_iba_h 'Preserve scenario 3 values: Save Scenario 1 values to new variables</v>
      </c>
      <c r="D791" s="111"/>
      <c r="E791" s="111"/>
      <c r="F791" s="112"/>
      <c r="G791" s="5" t="s">
        <v>2264</v>
      </c>
      <c r="H791" s="5"/>
      <c r="I791" s="7"/>
      <c r="J791" s="5" t="s">
        <v>25</v>
      </c>
      <c r="K791" s="5" t="s">
        <v>2223</v>
      </c>
      <c r="L791" s="5"/>
      <c r="M791" s="112"/>
      <c r="N791" s="112" t="s">
        <v>2258</v>
      </c>
      <c r="O791" s="112"/>
      <c r="P791" s="112" t="s">
        <v>17</v>
      </c>
      <c r="Q791" s="112" t="s">
        <v>323</v>
      </c>
      <c r="R791" s="112" t="s">
        <v>2237</v>
      </c>
      <c r="S791" s="112"/>
      <c r="T791" s="102"/>
      <c r="U791" s="102" t="s">
        <v>1214</v>
      </c>
      <c r="V791" s="111"/>
      <c r="W791" s="111"/>
      <c r="X791" s="112"/>
    </row>
    <row r="792" spans="1:24" s="35" customFormat="1">
      <c r="A792">
        <v>773</v>
      </c>
      <c r="B792" s="102" t="s">
        <v>580</v>
      </c>
      <c r="C792" s="110" t="str">
        <f t="shared" si="29"/>
        <v>genr r_ibl_fi_h_3 = r_ibl_fi_h 'Preserve scenario 3 values: Save Scenario 1 values to new variables</v>
      </c>
      <c r="D792" s="111"/>
      <c r="E792" s="111"/>
      <c r="F792" s="112"/>
      <c r="G792" s="5" t="s">
        <v>2264</v>
      </c>
      <c r="H792" s="5"/>
      <c r="I792" s="7"/>
      <c r="J792" s="5" t="s">
        <v>25</v>
      </c>
      <c r="K792" s="5" t="s">
        <v>2223</v>
      </c>
      <c r="L792" s="5"/>
      <c r="M792" s="112"/>
      <c r="N792" s="114" t="s">
        <v>2259</v>
      </c>
      <c r="O792" s="112"/>
      <c r="P792" s="112" t="s">
        <v>17</v>
      </c>
      <c r="Q792" s="114" t="s">
        <v>648</v>
      </c>
      <c r="R792" s="112" t="s">
        <v>2237</v>
      </c>
      <c r="S792" s="112"/>
      <c r="T792" s="102"/>
      <c r="U792" s="102"/>
      <c r="V792" s="111"/>
      <c r="W792" s="111"/>
      <c r="X792" s="112"/>
    </row>
    <row r="793" spans="1:24" s="35" customFormat="1">
      <c r="A793">
        <v>774</v>
      </c>
      <c r="B793" s="102" t="s">
        <v>580</v>
      </c>
      <c r="C793" s="110" t="str">
        <f t="shared" si="29"/>
        <v>genr r_n_3 = r_n 'Preserve scenario 3 values: Save Scenario 1 values to new variables</v>
      </c>
      <c r="D793" s="111" t="s">
        <v>25</v>
      </c>
      <c r="E793" s="111"/>
      <c r="F793" s="112"/>
      <c r="G793" s="5" t="s">
        <v>2264</v>
      </c>
      <c r="H793" s="5"/>
      <c r="I793" s="7"/>
      <c r="J793" s="5" t="s">
        <v>25</v>
      </c>
      <c r="K793" s="5" t="s">
        <v>2223</v>
      </c>
      <c r="L793" s="5"/>
      <c r="M793" s="112"/>
      <c r="N793" s="112" t="s">
        <v>2260</v>
      </c>
      <c r="O793" s="112"/>
      <c r="P793" s="112" t="s">
        <v>17</v>
      </c>
      <c r="Q793" s="112" t="s">
        <v>319</v>
      </c>
      <c r="R793" s="112" t="s">
        <v>2237</v>
      </c>
      <c r="S793" s="112"/>
      <c r="T793" s="102"/>
      <c r="U793" s="102" t="s">
        <v>1215</v>
      </c>
      <c r="V793" s="111" t="s">
        <v>25</v>
      </c>
      <c r="W793" s="111"/>
      <c r="X793" s="112"/>
    </row>
    <row r="794" spans="1:24" s="35" customFormat="1">
      <c r="A794">
        <v>705</v>
      </c>
      <c r="B794" s="102" t="s">
        <v>580</v>
      </c>
      <c r="C794" s="110" t="str">
        <f t="shared" si="29"/>
        <v>'genr r_eq_dk_3 = r_eq_dk 'Preserve scenario 1 values: Save Scenario 1 values to new variables</v>
      </c>
      <c r="D794" s="12" t="s">
        <v>4</v>
      </c>
      <c r="E794" s="12" t="s">
        <v>171</v>
      </c>
      <c r="F794" s="112"/>
      <c r="G794" s="5" t="s">
        <v>2266</v>
      </c>
      <c r="H794" s="5"/>
      <c r="I794" s="7"/>
      <c r="J794" s="5" t="s">
        <v>25</v>
      </c>
      <c r="K794" s="5" t="s">
        <v>2223</v>
      </c>
      <c r="L794" s="5"/>
      <c r="M794" s="112"/>
      <c r="N794" s="112" t="s">
        <v>2285</v>
      </c>
      <c r="O794" s="112"/>
      <c r="P794" s="112" t="s">
        <v>17</v>
      </c>
      <c r="Q794" s="112" t="s">
        <v>2065</v>
      </c>
      <c r="R794" s="112" t="s">
        <v>2237</v>
      </c>
      <c r="S794" s="112"/>
      <c r="T794" s="102"/>
      <c r="U794" s="102" t="s">
        <v>1215</v>
      </c>
      <c r="V794" s="111" t="s">
        <v>25</v>
      </c>
      <c r="W794" s="111"/>
      <c r="X794" s="112"/>
    </row>
    <row r="795" spans="1:24" s="35" customFormat="1">
      <c r="A795">
        <v>705</v>
      </c>
      <c r="B795" s="102" t="s">
        <v>580</v>
      </c>
      <c r="C795" s="110" t="str">
        <f t="shared" si="29"/>
        <v>'genr r_eq_row_3 = r_eq_row 'Preserve scenario 1 values: Save Scenario 1 values to new variables</v>
      </c>
      <c r="D795" s="12" t="s">
        <v>4</v>
      </c>
      <c r="E795" s="12" t="s">
        <v>171</v>
      </c>
      <c r="F795" s="112"/>
      <c r="G795" s="5" t="s">
        <v>2266</v>
      </c>
      <c r="H795" s="5"/>
      <c r="I795" s="7"/>
      <c r="J795" s="5" t="s">
        <v>25</v>
      </c>
      <c r="K795" s="5" t="s">
        <v>2223</v>
      </c>
      <c r="L795" s="5"/>
      <c r="M795" s="112"/>
      <c r="N795" s="112" t="s">
        <v>2286</v>
      </c>
      <c r="O795" s="112"/>
      <c r="P795" s="112" t="s">
        <v>17</v>
      </c>
      <c r="Q795" s="112" t="s">
        <v>2066</v>
      </c>
      <c r="R795" s="112" t="s">
        <v>2237</v>
      </c>
      <c r="S795" s="112"/>
      <c r="T795" s="102"/>
      <c r="U795" s="102" t="s">
        <v>1215</v>
      </c>
      <c r="V795" s="111" t="s">
        <v>25</v>
      </c>
      <c r="W795" s="111"/>
      <c r="X795" s="112"/>
    </row>
    <row r="796" spans="1:24" s="35" customFormat="1">
      <c r="A796">
        <v>705</v>
      </c>
      <c r="B796" s="102" t="s">
        <v>580</v>
      </c>
      <c r="C796" s="110" t="str">
        <f t="shared" si="29"/>
        <v>'genr r_pen_3 = r_pen 'Preserve scenario 1 values: Save Scenario 1 values to new variables</v>
      </c>
      <c r="D796" s="12" t="s">
        <v>4</v>
      </c>
      <c r="E796" s="12" t="s">
        <v>171</v>
      </c>
      <c r="F796" s="112"/>
      <c r="G796" s="5" t="s">
        <v>2266</v>
      </c>
      <c r="H796" s="5"/>
      <c r="I796" s="7"/>
      <c r="J796" s="5" t="s">
        <v>25</v>
      </c>
      <c r="K796" s="5" t="s">
        <v>2223</v>
      </c>
      <c r="L796" s="5"/>
      <c r="M796" s="112"/>
      <c r="N796" s="112" t="s">
        <v>2287</v>
      </c>
      <c r="O796" s="112"/>
      <c r="P796" s="112" t="s">
        <v>17</v>
      </c>
      <c r="Q796" s="112" t="s">
        <v>318</v>
      </c>
      <c r="R796" s="112" t="s">
        <v>2237</v>
      </c>
      <c r="S796" s="112"/>
      <c r="T796" s="102"/>
      <c r="U796" s="102" t="s">
        <v>1215</v>
      </c>
      <c r="V796" s="111" t="s">
        <v>25</v>
      </c>
      <c r="W796" s="111"/>
      <c r="X796" s="112"/>
    </row>
    <row r="797" spans="1:24">
      <c r="A797">
        <v>775</v>
      </c>
      <c r="B797" t="s">
        <v>580</v>
      </c>
      <c r="C797" s="1" t="str">
        <f>CONCATENATE(D797,J797,I797,K797,L797,M797,N797,O797, IF(P797="","",  " "),P797, IF(P797="","",  " "),Q797, IF(R797="","",  " '"), IF(G797="","",  G797), IF(H797="","",  ": "),H797, IF(R797="","",  ": "),R797, IF(S797="","",  ": "),S797, IF(F797="","",  ": "),F797)</f>
        <v/>
      </c>
      <c r="D797" s="6"/>
      <c r="E797" s="6"/>
      <c r="I797" s="7"/>
      <c r="O797" s="5"/>
      <c r="V797" s="6"/>
      <c r="W797" s="6"/>
    </row>
    <row r="798" spans="1:24" s="36" customFormat="1">
      <c r="A798">
        <v>776</v>
      </c>
      <c r="B798" s="20" t="s">
        <v>580</v>
      </c>
      <c r="C798" s="11" t="str">
        <f t="shared" ref="C798:C799" si="30">CONCATENATE(D798,J798,I798,K798,L798,M798,N798,O798, IF(P798="","",  " "),P798, IF(P798="","",  " "),Q798, IF(R798="","",  " '"), IF(G798="","",  G798), IF(H798="","",  ": "),H798, IF(R798="","",  ": "),R798, IF(S798="","",  ": "),S798, IF(F798="","",  ": "),F798)</f>
        <v xml:space="preserve"> 'Preserve scenario 3 values: Save Scenario 2 values to new variables</v>
      </c>
      <c r="D798" s="12" t="s">
        <v>25</v>
      </c>
      <c r="E798" s="12"/>
      <c r="F798" s="14"/>
      <c r="G798" s="14" t="s">
        <v>2264</v>
      </c>
      <c r="H798" s="14"/>
      <c r="I798" s="13"/>
      <c r="J798" s="14"/>
      <c r="K798" s="14"/>
      <c r="L798" s="14"/>
      <c r="M798" s="14"/>
      <c r="N798" s="14"/>
      <c r="O798" s="14"/>
      <c r="P798" s="14"/>
      <c r="Q798" s="14"/>
      <c r="R798" s="134" t="s">
        <v>2238</v>
      </c>
      <c r="S798" s="14"/>
      <c r="T798" s="20"/>
      <c r="U798" s="20"/>
      <c r="V798" s="12" t="s">
        <v>25</v>
      </c>
      <c r="W798" s="12"/>
      <c r="X798" s="14"/>
    </row>
    <row r="799" spans="1:24">
      <c r="A799">
        <v>777</v>
      </c>
      <c r="B799" t="s">
        <v>580</v>
      </c>
      <c r="C799" s="1" t="str">
        <f t="shared" si="30"/>
        <v>genr zz_i_3 = zz_i 'Preserve scenario 3 values: Save Scenario 2 values to a new variable</v>
      </c>
      <c r="D799" s="6"/>
      <c r="E799" s="6"/>
      <c r="G799" s="5" t="s">
        <v>2264</v>
      </c>
      <c r="I799" s="7"/>
      <c r="K799" s="5" t="s">
        <v>2223</v>
      </c>
      <c r="N799" s="5" t="s">
        <v>2256</v>
      </c>
      <c r="O799" s="5"/>
      <c r="P799" s="5" t="s">
        <v>17</v>
      </c>
      <c r="Q799" s="9" t="s">
        <v>222</v>
      </c>
      <c r="R799" s="112" t="s">
        <v>2240</v>
      </c>
      <c r="V799" s="6"/>
      <c r="W799" s="6"/>
    </row>
    <row r="800" spans="1:24">
      <c r="A800">
        <v>778</v>
      </c>
      <c r="B800" t="s">
        <v>580</v>
      </c>
      <c r="C800" s="1" t="str">
        <f>CONCATENATE(D800,J800,I800,K800,L800,M800,N800,O800, IF(P800="","",  " "),P800, IF(P800="","",  " "),Q800, IF(R800="","",  " '"), IF(G800="","",  G800), IF(H800="","",  ": "),H800, IF(R800="","",  ": "),R800, IF(S800="","",  ": "),S800, IF(F800="","",  ": "),F800)</f>
        <v/>
      </c>
      <c r="D800" s="6"/>
      <c r="E800" s="6"/>
      <c r="I800" s="7"/>
      <c r="O800" s="5"/>
      <c r="V800" s="6"/>
      <c r="W800" s="6"/>
      <c r="X800" s="30"/>
    </row>
    <row r="801" spans="1:24">
      <c r="A801">
        <v>779</v>
      </c>
      <c r="B801" t="s">
        <v>580</v>
      </c>
      <c r="C801" s="1" t="str">
        <f>CONCATENATE(D801,J801,I801,K801,L801,M801,N801,O801, IF(P801="","",  " "),P801, IF(P801="","",  " "),Q801, IF(R801="","",  " '"), IF(G801="","",  G801), IF(H801="","",  ": "),H801, IF(R801="","",  ": "),R801, IF(S801="","",  ": "),S801, IF(F801="","",  ": "),F801)</f>
        <v/>
      </c>
      <c r="D801" s="6"/>
      <c r="E801" s="6"/>
      <c r="I801" s="7"/>
      <c r="O801" s="5"/>
      <c r="V801" s="6"/>
      <c r="W801" s="6"/>
      <c r="X801" s="30"/>
    </row>
    <row r="802" spans="1:24" s="36" customFormat="1">
      <c r="A802">
        <v>780</v>
      </c>
      <c r="B802" s="20" t="s">
        <v>580</v>
      </c>
      <c r="C802" s="11" t="str">
        <f t="shared" ref="C802:C803" si="31">CONCATENATE(D802,J802,I802,K802,L802,M802,N802,O802, IF(P802="","",  " "),P802, IF(P802="","",  " "),Q802, IF(R802="","",  " '"), IF(G802="","",  G802), IF(H802="","",  ": "),H802, IF(R802="","",  ": "),R802, IF(S802="","",  ": "),S802, IF(F802="","",  ": "),F802)</f>
        <v xml:space="preserve"> 'Restore baseline: Replace baseline values to the model</v>
      </c>
      <c r="D802" s="12" t="s">
        <v>25</v>
      </c>
      <c r="E802" s="12"/>
      <c r="F802" s="14"/>
      <c r="G802" s="14" t="s">
        <v>2255</v>
      </c>
      <c r="H802" s="14"/>
      <c r="I802" s="13"/>
      <c r="J802" s="14" t="s">
        <v>25</v>
      </c>
      <c r="K802" s="14"/>
      <c r="L802" s="14"/>
      <c r="M802" s="14"/>
      <c r="N802" s="14"/>
      <c r="O802" s="14"/>
      <c r="P802" s="14"/>
      <c r="Q802" s="14"/>
      <c r="R802" s="134" t="s">
        <v>2254</v>
      </c>
      <c r="S802" s="14"/>
      <c r="T802" s="20"/>
      <c r="U802" s="20"/>
      <c r="V802" s="12" t="s">
        <v>25</v>
      </c>
      <c r="W802" s="12"/>
      <c r="X802" s="14"/>
    </row>
    <row r="803" spans="1:24">
      <c r="A803">
        <v>781</v>
      </c>
      <c r="B803" t="s">
        <v>580</v>
      </c>
      <c r="C803" s="1" t="str">
        <f t="shared" si="31"/>
        <v>smpl @all</v>
      </c>
      <c r="D803" s="12"/>
      <c r="E803" s="12"/>
      <c r="I803" s="7" t="s">
        <v>7</v>
      </c>
      <c r="O803" s="5"/>
      <c r="V803" s="6"/>
      <c r="W803" s="6"/>
    </row>
    <row r="804" spans="1:24" s="35" customFormat="1">
      <c r="A804">
        <v>782</v>
      </c>
      <c r="B804" s="102" t="s">
        <v>580</v>
      </c>
      <c r="C804" s="110" t="str">
        <f>CONCATENATE(D804,J804,I804,K804,L804,M804,N804,O804, IF(P804="","",  " "),P804, IF(P804="","",  " "),Q804, IF(R804="","",  " '"), IF(G804="","",  G804), IF(H804="","",  ": "),H804, IF(R804="","",  ": "),R804, IF(S804="","",  ": "),S804, IF(F804="","",  ": "),F804)</f>
        <v>r_ibl_fl_h = r_ibl_fl_h_0 'Restore baseline: Replace baseline values to the model</v>
      </c>
      <c r="D804" s="12"/>
      <c r="E804" s="12"/>
      <c r="F804" s="112"/>
      <c r="G804" s="5" t="s">
        <v>2255</v>
      </c>
      <c r="H804" s="5"/>
      <c r="I804" s="7"/>
      <c r="J804" s="5" t="s">
        <v>25</v>
      </c>
      <c r="K804" s="5"/>
      <c r="L804" s="5"/>
      <c r="M804" s="112"/>
      <c r="N804" s="113" t="s">
        <v>649</v>
      </c>
      <c r="O804" s="112"/>
      <c r="P804" s="112" t="s">
        <v>17</v>
      </c>
      <c r="Q804" s="113" t="s">
        <v>2224</v>
      </c>
      <c r="R804" s="112" t="s">
        <v>2254</v>
      </c>
      <c r="S804" s="112"/>
      <c r="T804" s="102"/>
      <c r="U804" s="102" t="s">
        <v>1216</v>
      </c>
      <c r="V804" s="111"/>
      <c r="W804" s="111"/>
      <c r="X804" s="112"/>
    </row>
    <row r="805" spans="1:24" s="35" customFormat="1">
      <c r="A805">
        <v>783</v>
      </c>
      <c r="B805" s="102" t="s">
        <v>580</v>
      </c>
      <c r="C805" s="110" t="str">
        <f>CONCATENATE(D805,J805,I805,K805,L805,M805,N805,O805, IF(P805="","",  " "),P805, IF(P805="","",  " "),Q805, IF(R805="","",  " '"), IF(G805="","",  G805), IF(H805="","",  ": "),H805, IF(R805="","",  ": "),R805, IF(S805="","",  ": "),S805, IF(F805="","",  ": "),F805)</f>
        <v>r_iba_h = r_iba_h_0 'Restore baseline: Replace baseline values to the model</v>
      </c>
      <c r="D805" s="12"/>
      <c r="E805" s="12"/>
      <c r="F805" s="112"/>
      <c r="G805" s="5" t="s">
        <v>2255</v>
      </c>
      <c r="H805" s="5"/>
      <c r="I805" s="7"/>
      <c r="J805" s="5" t="s">
        <v>25</v>
      </c>
      <c r="K805" s="5"/>
      <c r="L805" s="5"/>
      <c r="M805" s="112"/>
      <c r="N805" s="112" t="s">
        <v>323</v>
      </c>
      <c r="O805" s="112"/>
      <c r="P805" s="112" t="s">
        <v>17</v>
      </c>
      <c r="Q805" s="112" t="s">
        <v>2225</v>
      </c>
      <c r="R805" s="112" t="s">
        <v>2254</v>
      </c>
      <c r="S805" s="112"/>
      <c r="T805" s="102"/>
      <c r="U805" s="102" t="s">
        <v>1214</v>
      </c>
      <c r="V805" s="111"/>
      <c r="W805" s="111"/>
      <c r="X805" s="112"/>
    </row>
    <row r="806" spans="1:24" s="35" customFormat="1">
      <c r="A806">
        <v>784</v>
      </c>
      <c r="B806" s="102" t="s">
        <v>580</v>
      </c>
      <c r="C806" s="110" t="str">
        <f>CONCATENATE(D806,J806,I806,K806,L806,M806,N806,O806, IF(P806="","",  " "),P806, IF(P806="","",  " "),Q806, IF(R806="","",  " '"), IF(G806="","",  G806), IF(H806="","",  ": "),H806, IF(R806="","",  ": "),R806, IF(S806="","",  ": "),S806, IF(F806="","",  ": "),F806)</f>
        <v>r_ibl_fi_h = r_ibl_fi_h_0 'Restore baseline: Replace baseline values to the model</v>
      </c>
      <c r="D806" s="12"/>
      <c r="E806" s="12"/>
      <c r="F806" s="112"/>
      <c r="G806" s="5" t="s">
        <v>2255</v>
      </c>
      <c r="H806" s="5"/>
      <c r="I806" s="7"/>
      <c r="J806" s="5" t="s">
        <v>25</v>
      </c>
      <c r="K806" s="5"/>
      <c r="L806" s="5"/>
      <c r="M806" s="112"/>
      <c r="N806" s="114" t="s">
        <v>648</v>
      </c>
      <c r="O806" s="112"/>
      <c r="P806" s="112" t="s">
        <v>17</v>
      </c>
      <c r="Q806" s="114" t="s">
        <v>2226</v>
      </c>
      <c r="R806" s="112" t="s">
        <v>2254</v>
      </c>
      <c r="S806" s="112"/>
      <c r="T806" s="102"/>
      <c r="U806" s="102"/>
      <c r="V806" s="111"/>
      <c r="W806" s="111"/>
      <c r="X806" s="112"/>
    </row>
    <row r="807" spans="1:24" s="35" customFormat="1">
      <c r="A807">
        <v>785</v>
      </c>
      <c r="B807" s="102" t="s">
        <v>580</v>
      </c>
      <c r="C807" s="110" t="str">
        <f>CONCATENATE(D807,J807,I807,K807,L807,M807,N807,O807, IF(P807="","",  " "),P807, IF(P807="","",  " "),Q807, IF(R807="","",  " '"), IF(G807="","",  G807), IF(H807="","",  ": "),H807, IF(R807="","",  ": "),R807, IF(S807="","",  ": "),S807, IF(F807="","",  ": "),F807)</f>
        <v>r_n = r_n_0 'Restore baseline: Replace baseline values to the model</v>
      </c>
      <c r="D807" s="12"/>
      <c r="E807" s="12"/>
      <c r="F807" s="112"/>
      <c r="G807" s="5" t="s">
        <v>2255</v>
      </c>
      <c r="H807" s="5"/>
      <c r="I807" s="7"/>
      <c r="J807" s="5" t="s">
        <v>25</v>
      </c>
      <c r="K807" s="5"/>
      <c r="L807" s="5"/>
      <c r="M807" s="112"/>
      <c r="N807" s="112" t="s">
        <v>319</v>
      </c>
      <c r="O807" s="112"/>
      <c r="P807" s="112" t="s">
        <v>17</v>
      </c>
      <c r="Q807" s="112" t="s">
        <v>2227</v>
      </c>
      <c r="R807" s="112" t="s">
        <v>2254</v>
      </c>
      <c r="S807" s="112"/>
      <c r="T807" s="102"/>
      <c r="U807" s="102" t="s">
        <v>1215</v>
      </c>
      <c r="V807" s="111" t="s">
        <v>25</v>
      </c>
      <c r="W807" s="111"/>
      <c r="X807" s="112"/>
    </row>
    <row r="808" spans="1:24" s="35" customFormat="1">
      <c r="A808">
        <v>712</v>
      </c>
      <c r="B808" s="102" t="s">
        <v>580</v>
      </c>
      <c r="C808" s="110" t="str">
        <f t="shared" ref="C808:C810" si="32">CONCATENATE(D808,J808,I808,K808,L808,M808,N808,O808, IF(P808="","",  " "),P808, IF(P808="","",  " "),Q808, IF(R808="","",  " '"), IF(G808="","",  G808), IF(H808="","",  ": "),H808, IF(R808="","",  ": "),R808, IF(S808="","",  ": "),S808, IF(F808="","",  ": "),F808)</f>
        <v>'r_eq_dk = r_eq_dk_0 'Restore baseline: Replace baseline values to the model</v>
      </c>
      <c r="D808" s="12" t="s">
        <v>4</v>
      </c>
      <c r="E808" s="12" t="s">
        <v>171</v>
      </c>
      <c r="F808" s="112"/>
      <c r="G808" s="5" t="s">
        <v>2255</v>
      </c>
      <c r="H808" s="5"/>
      <c r="I808" s="7"/>
      <c r="J808" s="5" t="s">
        <v>25</v>
      </c>
      <c r="K808" s="5"/>
      <c r="L808" s="5"/>
      <c r="M808" s="112"/>
      <c r="N808" s="112" t="s">
        <v>2065</v>
      </c>
      <c r="O808" s="112"/>
      <c r="P808" s="112" t="s">
        <v>17</v>
      </c>
      <c r="Q808" s="112" t="s">
        <v>2279</v>
      </c>
      <c r="R808" s="112" t="s">
        <v>2254</v>
      </c>
      <c r="S808" s="112"/>
      <c r="T808" s="102"/>
      <c r="U808" s="102" t="s">
        <v>1215</v>
      </c>
      <c r="V808" s="111" t="s">
        <v>25</v>
      </c>
      <c r="W808" s="111"/>
      <c r="X808" s="112"/>
    </row>
    <row r="809" spans="1:24" s="35" customFormat="1">
      <c r="A809">
        <v>712</v>
      </c>
      <c r="B809" s="102" t="s">
        <v>580</v>
      </c>
      <c r="C809" s="110" t="str">
        <f t="shared" si="32"/>
        <v>'r_eq_row = r_eq_row_0 'Restore baseline: Replace baseline values to the model</v>
      </c>
      <c r="D809" s="12" t="s">
        <v>4</v>
      </c>
      <c r="E809" s="12" t="s">
        <v>171</v>
      </c>
      <c r="F809" s="112"/>
      <c r="G809" s="5" t="s">
        <v>2255</v>
      </c>
      <c r="H809" s="5"/>
      <c r="I809" s="7"/>
      <c r="J809" s="5" t="s">
        <v>25</v>
      </c>
      <c r="K809" s="5"/>
      <c r="L809" s="5"/>
      <c r="M809" s="112"/>
      <c r="N809" s="112" t="s">
        <v>2066</v>
      </c>
      <c r="O809" s="112"/>
      <c r="P809" s="112" t="s">
        <v>17</v>
      </c>
      <c r="Q809" s="112" t="s">
        <v>2280</v>
      </c>
      <c r="R809" s="112" t="s">
        <v>2254</v>
      </c>
      <c r="S809" s="112"/>
      <c r="T809" s="102"/>
      <c r="U809" s="102" t="s">
        <v>1215</v>
      </c>
      <c r="V809" s="111" t="s">
        <v>25</v>
      </c>
      <c r="W809" s="111"/>
      <c r="X809" s="112"/>
    </row>
    <row r="810" spans="1:24" s="35" customFormat="1">
      <c r="A810">
        <v>712</v>
      </c>
      <c r="B810" s="102" t="s">
        <v>580</v>
      </c>
      <c r="C810" s="110" t="str">
        <f t="shared" si="32"/>
        <v>'r_pen = r_pen_0 'Restore baseline: Replace baseline values to the model</v>
      </c>
      <c r="D810" s="12" t="s">
        <v>4</v>
      </c>
      <c r="E810" s="12" t="s">
        <v>171</v>
      </c>
      <c r="F810" s="112"/>
      <c r="G810" s="5" t="s">
        <v>2255</v>
      </c>
      <c r="H810" s="5"/>
      <c r="I810" s="7"/>
      <c r="J810" s="5" t="s">
        <v>25</v>
      </c>
      <c r="K810" s="5"/>
      <c r="L810" s="5"/>
      <c r="M810" s="112"/>
      <c r="N810" s="112" t="s">
        <v>318</v>
      </c>
      <c r="O810" s="112"/>
      <c r="P810" s="112" t="s">
        <v>17</v>
      </c>
      <c r="Q810" s="112" t="s">
        <v>2281</v>
      </c>
      <c r="R810" s="112" t="s">
        <v>2254</v>
      </c>
      <c r="S810" s="112"/>
      <c r="T810" s="102"/>
      <c r="U810" s="102" t="s">
        <v>1215</v>
      </c>
      <c r="V810" s="111" t="s">
        <v>25</v>
      </c>
      <c r="W810" s="111"/>
      <c r="X810" s="112"/>
    </row>
    <row r="811" spans="1:24">
      <c r="A811">
        <v>786</v>
      </c>
      <c r="B811" t="s">
        <v>580</v>
      </c>
      <c r="C811" s="1" t="str">
        <f t="shared" ref="C811:C813" si="33">CONCATENATE(D811,J811,I811,K811,L811,M811,N811,O811, IF(P811="","",  " "),P811, IF(P811="","",  " "),Q811, IF(R811="","",  " '"), IF(G811="","",  G811), IF(H811="","",  ": "),H811, IF(R811="","",  ": "),R811, IF(S811="","",  ": "),S811, IF(F811="","",  ": "),F811)</f>
        <v/>
      </c>
      <c r="D811" s="6" t="s">
        <v>25</v>
      </c>
      <c r="E811" s="6"/>
      <c r="J811" s="5" t="s">
        <v>25</v>
      </c>
      <c r="O811" s="5"/>
      <c r="R811" s="5" t="s">
        <v>25</v>
      </c>
      <c r="V811" s="6" t="s">
        <v>25</v>
      </c>
      <c r="W811" s="6"/>
    </row>
    <row r="812" spans="1:24">
      <c r="A812">
        <v>787</v>
      </c>
      <c r="B812" t="s">
        <v>580</v>
      </c>
      <c r="C812" s="1" t="str">
        <f t="shared" si="33"/>
        <v>zz_i = zz_i_0 'Restore baseline: Replace baseline values to the model</v>
      </c>
      <c r="D812" s="12"/>
      <c r="E812" s="12"/>
      <c r="G812" s="5" t="s">
        <v>2255</v>
      </c>
      <c r="I812" s="7"/>
      <c r="N812" s="5" t="s">
        <v>222</v>
      </c>
      <c r="O812" s="5"/>
      <c r="P812" s="5" t="s">
        <v>17</v>
      </c>
      <c r="Q812" s="9" t="s">
        <v>2236</v>
      </c>
      <c r="R812" s="112" t="s">
        <v>2254</v>
      </c>
      <c r="V812" s="6"/>
      <c r="W812" s="6"/>
    </row>
    <row r="813" spans="1:24">
      <c r="A813">
        <v>788</v>
      </c>
      <c r="B813" t="s">
        <v>580</v>
      </c>
      <c r="C813" s="1" t="str">
        <f t="shared" si="33"/>
        <v/>
      </c>
      <c r="D813" s="6" t="s">
        <v>25</v>
      </c>
      <c r="E813" s="6"/>
      <c r="J813" s="5" t="s">
        <v>25</v>
      </c>
      <c r="O813" s="5"/>
      <c r="R813" s="5" t="s">
        <v>25</v>
      </c>
      <c r="V813" s="6" t="s">
        <v>25</v>
      </c>
      <c r="W813" s="6"/>
    </row>
    <row r="814" spans="1:24">
      <c r="A814">
        <v>789</v>
      </c>
      <c r="B814" t="s">
        <v>580</v>
      </c>
      <c r="C814" s="1" t="str">
        <f t="shared" ref="C814:C830" si="34">CONCATENATE(D814,J814,I814,K814,L814,M814,N814,O814, IF(P814="","",  " "),P814, IF(P814="","",  " "),Q814, IF(R814="","",  " '"), IF(G814="","",  G814), IF(H814="","",  ": "),H814, IF(R814="","",  ": "),R814, IF(S814="","",  ": "),S814, IF(F814="","",  ": "),F814)</f>
        <v/>
      </c>
      <c r="D814" s="6"/>
      <c r="E814" s="6"/>
      <c r="I814" s="7"/>
      <c r="O814" s="5"/>
      <c r="V814" s="6"/>
      <c r="W814" s="6"/>
    </row>
    <row r="815" spans="1:24">
      <c r="A815">
        <v>790</v>
      </c>
      <c r="B815" t="s">
        <v>580</v>
      </c>
      <c r="C815" s="3" t="str">
        <f t="shared" si="34"/>
        <v>'##############################</v>
      </c>
      <c r="D815" s="10" t="s">
        <v>4</v>
      </c>
      <c r="E815" s="10" t="s">
        <v>170</v>
      </c>
      <c r="F815" s="8"/>
      <c r="G815" s="8"/>
      <c r="H815" s="8"/>
      <c r="I815" s="8"/>
      <c r="J815" s="8" t="s">
        <v>176</v>
      </c>
      <c r="K815" s="8"/>
      <c r="L815" s="8"/>
      <c r="M815" s="8"/>
      <c r="N815" s="8"/>
      <c r="O815" s="8"/>
      <c r="P815" s="8"/>
      <c r="Q815" s="8"/>
      <c r="R815" s="8" t="s">
        <v>25</v>
      </c>
      <c r="S815" s="8"/>
      <c r="T815" s="109"/>
      <c r="U815" s="109"/>
      <c r="V815" s="10" t="s">
        <v>4</v>
      </c>
      <c r="W815" s="10" t="s">
        <v>170</v>
      </c>
      <c r="X815" s="8"/>
    </row>
    <row r="816" spans="1:24">
      <c r="A816">
        <v>791</v>
      </c>
      <c r="B816" t="s">
        <v>580</v>
      </c>
      <c r="C816" s="3" t="str">
        <f t="shared" si="34"/>
        <v>'Scenario 4: Change in  alpha from 2017 plus shocks 1 and 2</v>
      </c>
      <c r="D816" s="10" t="s">
        <v>4</v>
      </c>
      <c r="E816" s="10" t="s">
        <v>170</v>
      </c>
      <c r="F816" s="8"/>
      <c r="G816" s="8"/>
      <c r="H816" s="8"/>
      <c r="I816" s="8"/>
      <c r="J816" s="8" t="s">
        <v>2276</v>
      </c>
      <c r="K816" s="8"/>
      <c r="L816" s="8"/>
      <c r="M816" s="8"/>
      <c r="N816" s="8"/>
      <c r="O816" s="8"/>
      <c r="P816" s="8"/>
      <c r="Q816" s="8"/>
      <c r="R816" s="8" t="s">
        <v>25</v>
      </c>
      <c r="S816" s="8"/>
      <c r="T816" s="109"/>
      <c r="U816" s="109"/>
      <c r="V816" s="10" t="s">
        <v>4</v>
      </c>
      <c r="W816" s="10" t="s">
        <v>170</v>
      </c>
      <c r="X816" s="8"/>
    </row>
    <row r="817" spans="1:24">
      <c r="A817">
        <v>792</v>
      </c>
      <c r="B817" t="s">
        <v>580</v>
      </c>
      <c r="C817" s="3" t="str">
        <f t="shared" si="34"/>
        <v>'##############################</v>
      </c>
      <c r="D817" s="10" t="s">
        <v>4</v>
      </c>
      <c r="E817" s="10" t="s">
        <v>170</v>
      </c>
      <c r="F817" s="8"/>
      <c r="G817" s="8"/>
      <c r="H817" s="8"/>
      <c r="I817" s="8"/>
      <c r="J817" s="8" t="s">
        <v>176</v>
      </c>
      <c r="K817" s="8"/>
      <c r="L817" s="8"/>
      <c r="M817" s="8"/>
      <c r="N817" s="8"/>
      <c r="O817" s="8"/>
      <c r="P817" s="8"/>
      <c r="Q817" s="8"/>
      <c r="R817" s="8" t="s">
        <v>25</v>
      </c>
      <c r="S817" s="8"/>
      <c r="T817" s="109"/>
      <c r="U817" s="109"/>
      <c r="V817" s="10" t="s">
        <v>4</v>
      </c>
      <c r="W817" s="10" t="s">
        <v>170</v>
      </c>
      <c r="X817" s="8"/>
    </row>
    <row r="818" spans="1:24">
      <c r="A818">
        <v>793</v>
      </c>
      <c r="B818" t="s">
        <v>580</v>
      </c>
      <c r="C818" s="1" t="str">
        <f t="shared" si="34"/>
        <v/>
      </c>
      <c r="D818" s="6" t="s">
        <v>25</v>
      </c>
      <c r="E818" s="6"/>
      <c r="I818" s="7"/>
      <c r="J818" s="5" t="s">
        <v>25</v>
      </c>
      <c r="O818" s="5"/>
      <c r="R818" s="5" t="s">
        <v>25</v>
      </c>
      <c r="V818" s="6" t="s">
        <v>25</v>
      </c>
      <c r="W818" s="6"/>
    </row>
    <row r="819" spans="1:24">
      <c r="A819">
        <v>794</v>
      </c>
      <c r="B819" t="s">
        <v>580</v>
      </c>
      <c r="C819" s="1" t="str">
        <f t="shared" si="34"/>
        <v/>
      </c>
      <c r="D819" s="6" t="s">
        <v>25</v>
      </c>
      <c r="E819" s="6"/>
      <c r="I819" s="7"/>
      <c r="J819" s="5" t="s">
        <v>25</v>
      </c>
      <c r="O819" s="5"/>
      <c r="R819" s="5" t="s">
        <v>25</v>
      </c>
      <c r="V819" s="6" t="s">
        <v>25</v>
      </c>
      <c r="W819" s="6"/>
    </row>
    <row r="820" spans="1:24" s="36" customFormat="1">
      <c r="A820">
        <v>795</v>
      </c>
      <c r="B820" s="20" t="s">
        <v>580</v>
      </c>
      <c r="C820" s="11" t="str">
        <f t="shared" si="34"/>
        <v xml:space="preserve"> 'Preserve baseline values: Save original value to baseline</v>
      </c>
      <c r="D820" s="12" t="s">
        <v>25</v>
      </c>
      <c r="E820" s="12"/>
      <c r="F820" s="14"/>
      <c r="G820" s="14" t="s">
        <v>2265</v>
      </c>
      <c r="H820" s="14"/>
      <c r="I820" s="7"/>
      <c r="J820" s="14" t="s">
        <v>25</v>
      </c>
      <c r="K820" s="14"/>
      <c r="L820" s="14"/>
      <c r="M820" s="14"/>
      <c r="N820" s="14"/>
      <c r="O820" s="14"/>
      <c r="P820" s="14"/>
      <c r="Q820" s="14"/>
      <c r="R820" s="134" t="s">
        <v>2228</v>
      </c>
      <c r="S820" s="14"/>
      <c r="T820" s="20"/>
      <c r="U820" s="20"/>
      <c r="V820" s="12" t="s">
        <v>25</v>
      </c>
      <c r="W820" s="12"/>
      <c r="X820" s="14"/>
    </row>
    <row r="821" spans="1:24">
      <c r="A821">
        <v>796</v>
      </c>
      <c r="B821" t="s">
        <v>580</v>
      </c>
      <c r="C821" s="1" t="str">
        <f t="shared" si="34"/>
        <v>smpl @all</v>
      </c>
      <c r="D821" s="6"/>
      <c r="E821" s="6"/>
      <c r="I821" s="7" t="s">
        <v>7</v>
      </c>
      <c r="O821" s="5"/>
      <c r="V821" s="6"/>
      <c r="W821" s="6"/>
    </row>
    <row r="822" spans="1:24" s="35" customFormat="1">
      <c r="A822">
        <v>797</v>
      </c>
      <c r="B822" s="102" t="s">
        <v>580</v>
      </c>
      <c r="C822" s="110" t="str">
        <f t="shared" si="34"/>
        <v>genr r_ibl_fl_h_0 = r_ibl_fl_h 'Preserve baseline values: Save original value to baseline</v>
      </c>
      <c r="D822" s="111"/>
      <c r="E822" s="111"/>
      <c r="F822" s="112"/>
      <c r="G822" s="5" t="s">
        <v>2265</v>
      </c>
      <c r="H822" s="5"/>
      <c r="I822" s="7"/>
      <c r="J822" s="5" t="s">
        <v>25</v>
      </c>
      <c r="K822" s="5" t="s">
        <v>2223</v>
      </c>
      <c r="L822" s="5"/>
      <c r="M822" s="112"/>
      <c r="N822" s="113" t="s">
        <v>2224</v>
      </c>
      <c r="O822" s="112"/>
      <c r="P822" s="112" t="s">
        <v>17</v>
      </c>
      <c r="Q822" s="113" t="s">
        <v>649</v>
      </c>
      <c r="R822" s="112" t="s">
        <v>2228</v>
      </c>
      <c r="S822" s="112"/>
      <c r="T822" s="102"/>
      <c r="U822" s="102" t="s">
        <v>1216</v>
      </c>
      <c r="V822" s="111"/>
      <c r="W822" s="111"/>
      <c r="X822" s="112"/>
    </row>
    <row r="823" spans="1:24" s="35" customFormat="1">
      <c r="A823">
        <v>798</v>
      </c>
      <c r="B823" s="102" t="s">
        <v>580</v>
      </c>
      <c r="C823" s="110" t="str">
        <f t="shared" si="34"/>
        <v>genr r_iba_h_0 = r_iba_h 'Preserve baseline values: Save original value to baseline</v>
      </c>
      <c r="D823" s="111"/>
      <c r="E823" s="111"/>
      <c r="F823" s="112"/>
      <c r="G823" s="5" t="s">
        <v>2265</v>
      </c>
      <c r="H823" s="5"/>
      <c r="I823" s="7"/>
      <c r="J823" s="5" t="s">
        <v>25</v>
      </c>
      <c r="K823" s="5" t="s">
        <v>2223</v>
      </c>
      <c r="L823" s="5"/>
      <c r="M823" s="112"/>
      <c r="N823" s="112" t="s">
        <v>2225</v>
      </c>
      <c r="O823" s="112"/>
      <c r="P823" s="112" t="s">
        <v>17</v>
      </c>
      <c r="Q823" s="112" t="s">
        <v>323</v>
      </c>
      <c r="R823" s="112" t="s">
        <v>2228</v>
      </c>
      <c r="S823" s="112"/>
      <c r="T823" s="102"/>
      <c r="U823" s="102" t="s">
        <v>1214</v>
      </c>
      <c r="V823" s="111"/>
      <c r="W823" s="111"/>
      <c r="X823" s="112"/>
    </row>
    <row r="824" spans="1:24" s="35" customFormat="1">
      <c r="A824">
        <v>799</v>
      </c>
      <c r="B824" s="102" t="s">
        <v>580</v>
      </c>
      <c r="C824" s="110" t="str">
        <f t="shared" si="34"/>
        <v>genr r_ibl_fi_h_0 = r_ibl_fi_h 'Preserve baseline values: Save original value to baseline</v>
      </c>
      <c r="D824" s="111"/>
      <c r="E824" s="111"/>
      <c r="F824" s="112"/>
      <c r="G824" s="5" t="s">
        <v>2265</v>
      </c>
      <c r="H824" s="5"/>
      <c r="I824" s="7"/>
      <c r="J824" s="5" t="s">
        <v>25</v>
      </c>
      <c r="K824" s="5" t="s">
        <v>2223</v>
      </c>
      <c r="L824" s="5"/>
      <c r="M824" s="112"/>
      <c r="N824" s="114" t="s">
        <v>2226</v>
      </c>
      <c r="O824" s="112"/>
      <c r="P824" s="112" t="s">
        <v>17</v>
      </c>
      <c r="Q824" s="114" t="s">
        <v>648</v>
      </c>
      <c r="R824" s="112" t="s">
        <v>2228</v>
      </c>
      <c r="S824" s="112"/>
      <c r="T824" s="102"/>
      <c r="U824" s="102"/>
      <c r="V824" s="111"/>
      <c r="W824" s="111"/>
      <c r="X824" s="112"/>
    </row>
    <row r="825" spans="1:24" s="35" customFormat="1">
      <c r="A825">
        <v>800</v>
      </c>
      <c r="B825" s="102" t="s">
        <v>580</v>
      </c>
      <c r="C825" s="110" t="str">
        <f t="shared" si="34"/>
        <v>genr r_n_0 = r_n 'Preserve baseline values: Save original value to baseline</v>
      </c>
      <c r="D825" s="111" t="s">
        <v>25</v>
      </c>
      <c r="E825" s="111"/>
      <c r="F825" s="112"/>
      <c r="G825" s="5" t="s">
        <v>2265</v>
      </c>
      <c r="H825" s="5"/>
      <c r="I825" s="7"/>
      <c r="J825" s="5" t="s">
        <v>25</v>
      </c>
      <c r="K825" s="5" t="s">
        <v>2223</v>
      </c>
      <c r="L825" s="5"/>
      <c r="M825" s="112"/>
      <c r="N825" s="112" t="s">
        <v>2227</v>
      </c>
      <c r="O825" s="112"/>
      <c r="P825" s="112" t="s">
        <v>17</v>
      </c>
      <c r="Q825" s="112" t="s">
        <v>319</v>
      </c>
      <c r="R825" s="112" t="s">
        <v>2228</v>
      </c>
      <c r="S825" s="112"/>
      <c r="T825" s="102"/>
      <c r="U825" s="102" t="s">
        <v>1215</v>
      </c>
      <c r="V825" s="111" t="s">
        <v>25</v>
      </c>
      <c r="W825" s="111"/>
      <c r="X825" s="112"/>
    </row>
    <row r="826" spans="1:24" s="35" customFormat="1">
      <c r="A826">
        <v>686</v>
      </c>
      <c r="B826" s="102" t="s">
        <v>580</v>
      </c>
      <c r="C826" s="110" t="str">
        <f t="shared" si="34"/>
        <v>'genr r_eq_dk_0 = r_eq_dk 'Preserve baseline values: Save original value to baseline</v>
      </c>
      <c r="D826" s="12" t="s">
        <v>4</v>
      </c>
      <c r="E826" s="12" t="s">
        <v>171</v>
      </c>
      <c r="F826" s="112"/>
      <c r="G826" s="5" t="s">
        <v>2265</v>
      </c>
      <c r="H826" s="5"/>
      <c r="I826" s="7"/>
      <c r="J826" s="5" t="s">
        <v>25</v>
      </c>
      <c r="K826" s="5" t="s">
        <v>2223</v>
      </c>
      <c r="L826" s="5"/>
      <c r="M826" s="112"/>
      <c r="N826" s="112" t="s">
        <v>2279</v>
      </c>
      <c r="O826" s="112"/>
      <c r="P826" s="112" t="s">
        <v>17</v>
      </c>
      <c r="Q826" s="112" t="s">
        <v>2065</v>
      </c>
      <c r="R826" s="112" t="s">
        <v>2228</v>
      </c>
      <c r="S826" s="112"/>
      <c r="T826" s="102"/>
      <c r="U826" s="102" t="s">
        <v>1215</v>
      </c>
      <c r="V826" s="111" t="s">
        <v>25</v>
      </c>
      <c r="W826" s="111"/>
      <c r="X826" s="112"/>
    </row>
    <row r="827" spans="1:24" s="35" customFormat="1">
      <c r="A827">
        <v>686</v>
      </c>
      <c r="B827" s="102" t="s">
        <v>580</v>
      </c>
      <c r="C827" s="110" t="str">
        <f t="shared" si="34"/>
        <v>'genr r_eq_row_0 = r_eq_row 'Preserve baseline values: Save original value to baseline</v>
      </c>
      <c r="D827" s="12" t="s">
        <v>4</v>
      </c>
      <c r="E827" s="12" t="s">
        <v>171</v>
      </c>
      <c r="F827" s="112"/>
      <c r="G827" s="5" t="s">
        <v>2265</v>
      </c>
      <c r="H827" s="5"/>
      <c r="I827" s="7"/>
      <c r="J827" s="5" t="s">
        <v>25</v>
      </c>
      <c r="K827" s="5" t="s">
        <v>2223</v>
      </c>
      <c r="L827" s="5"/>
      <c r="M827" s="112"/>
      <c r="N827" s="112" t="s">
        <v>2280</v>
      </c>
      <c r="O827" s="112"/>
      <c r="P827" s="112" t="s">
        <v>17</v>
      </c>
      <c r="Q827" s="112" t="s">
        <v>2066</v>
      </c>
      <c r="R827" s="112" t="s">
        <v>2228</v>
      </c>
      <c r="S827" s="112"/>
      <c r="T827" s="102"/>
      <c r="U827" s="102" t="s">
        <v>1215</v>
      </c>
      <c r="V827" s="111" t="s">
        <v>25</v>
      </c>
      <c r="W827" s="111"/>
      <c r="X827" s="112"/>
    </row>
    <row r="828" spans="1:24" s="35" customFormat="1">
      <c r="A828">
        <v>686</v>
      </c>
      <c r="B828" s="102" t="s">
        <v>580</v>
      </c>
      <c r="C828" s="110" t="str">
        <f t="shared" si="34"/>
        <v>'genr r_pen_0 = r_pen 'Preserve baseline values: Save original value to baseline</v>
      </c>
      <c r="D828" s="12" t="s">
        <v>4</v>
      </c>
      <c r="E828" s="12" t="s">
        <v>171</v>
      </c>
      <c r="F828" s="112"/>
      <c r="G828" s="5" t="s">
        <v>2265</v>
      </c>
      <c r="H828" s="5"/>
      <c r="I828" s="7"/>
      <c r="J828" s="5" t="s">
        <v>25</v>
      </c>
      <c r="K828" s="5" t="s">
        <v>2223</v>
      </c>
      <c r="L828" s="5"/>
      <c r="M828" s="112"/>
      <c r="N828" s="112" t="s">
        <v>2281</v>
      </c>
      <c r="O828" s="112"/>
      <c r="P828" s="112" t="s">
        <v>17</v>
      </c>
      <c r="Q828" s="112" t="s">
        <v>318</v>
      </c>
      <c r="R828" s="112" t="s">
        <v>2228</v>
      </c>
      <c r="S828" s="112"/>
      <c r="T828" s="102"/>
      <c r="U828" s="102" t="s">
        <v>1215</v>
      </c>
      <c r="V828" s="111" t="s">
        <v>25</v>
      </c>
      <c r="W828" s="111"/>
      <c r="X828" s="112"/>
    </row>
    <row r="829" spans="1:24">
      <c r="A829">
        <v>801</v>
      </c>
      <c r="B829" t="s">
        <v>580</v>
      </c>
      <c r="C829" s="1" t="str">
        <f t="shared" si="34"/>
        <v/>
      </c>
      <c r="D829" s="6"/>
      <c r="E829" s="6"/>
      <c r="I829" s="7"/>
      <c r="O829" s="5"/>
      <c r="V829" s="6"/>
      <c r="W829" s="6"/>
      <c r="X829" s="30"/>
    </row>
    <row r="830" spans="1:24" s="36" customFormat="1">
      <c r="A830">
        <v>802</v>
      </c>
      <c r="B830" s="20" t="s">
        <v>580</v>
      </c>
      <c r="C830" s="11" t="str">
        <f t="shared" si="34"/>
        <v xml:space="preserve"> 'Preserve baseline values: Save original value to baseline</v>
      </c>
      <c r="D830" s="12" t="s">
        <v>25</v>
      </c>
      <c r="E830" s="12"/>
      <c r="F830" s="14"/>
      <c r="G830" s="14" t="s">
        <v>2265</v>
      </c>
      <c r="H830" s="14"/>
      <c r="I830" s="7"/>
      <c r="J830" s="14" t="s">
        <v>25</v>
      </c>
      <c r="K830" s="14"/>
      <c r="L830" s="14"/>
      <c r="M830" s="14"/>
      <c r="N830" s="14"/>
      <c r="O830" s="14"/>
      <c r="P830" s="14"/>
      <c r="Q830" s="14"/>
      <c r="R830" s="134" t="s">
        <v>2228</v>
      </c>
      <c r="S830" s="14"/>
      <c r="T830" s="20"/>
      <c r="U830" s="20"/>
      <c r="V830" s="12" t="s">
        <v>25</v>
      </c>
      <c r="W830" s="12"/>
      <c r="X830" s="14"/>
    </row>
    <row r="831" spans="1:24">
      <c r="A831">
        <v>803</v>
      </c>
      <c r="B831" t="s">
        <v>580</v>
      </c>
      <c r="C831" s="1" t="str">
        <f t="shared" ref="C831:C851" si="35">CONCATENATE(D831,J831,I831,K831,L831,M831,N831,O831, IF(P831="","",  " "),P831, IF(P831="","",  " "),Q831, IF(R831="","",  " '"), IF(G831="","",  G831), IF(H831="","",  ": "),H831, IF(R831="","",  ": "),R831, IF(S831="","",  ": "),S831, IF(F831="","",  ": "),F831)</f>
        <v>genr alpha_0 = alpha 'Preserve baseline values: Save original value to baseline</v>
      </c>
      <c r="D831" s="6"/>
      <c r="E831" s="6"/>
      <c r="G831" s="5" t="s">
        <v>2265</v>
      </c>
      <c r="I831" s="7"/>
      <c r="K831" s="5" t="s">
        <v>2223</v>
      </c>
      <c r="N831" s="5" t="s">
        <v>2241</v>
      </c>
      <c r="O831" s="5"/>
      <c r="P831" s="5" t="s">
        <v>17</v>
      </c>
      <c r="Q831" s="9" t="s">
        <v>1094</v>
      </c>
      <c r="R831" s="133" t="s">
        <v>2228</v>
      </c>
      <c r="V831" s="6"/>
      <c r="W831" s="6"/>
      <c r="X831" s="30"/>
    </row>
    <row r="832" spans="1:24">
      <c r="A832">
        <v>804</v>
      </c>
      <c r="B832" t="s">
        <v>580</v>
      </c>
      <c r="C832" s="1" t="str">
        <f t="shared" si="35"/>
        <v/>
      </c>
      <c r="D832" s="6"/>
      <c r="E832" s="6"/>
      <c r="I832" s="7"/>
      <c r="O832" s="5"/>
      <c r="V832" s="6"/>
      <c r="W832" s="6"/>
      <c r="X832" s="30"/>
    </row>
    <row r="833" spans="1:24" s="36" customFormat="1">
      <c r="A833">
        <v>805</v>
      </c>
      <c r="B833" s="20" t="s">
        <v>580</v>
      </c>
      <c r="C833" s="11" t="str">
        <f>CONCATENATE(D833,J833,I833,K833,L833,M833,N833,O833, IF(P833="","",  " "),P833, IF(P833="","",  " "),Q833, IF(R833="","",  " '"), IF(G833="","",  G833), IF(H833="","",  ": "),H833, IF(R833="","",  ": "),R833, IF(S833="","",  ": "),S833, IF(F833="","",  ": "),F833)</f>
        <v xml:space="preserve"> 'Preserve baseline values: Save original value to baseline</v>
      </c>
      <c r="D833" s="12" t="s">
        <v>25</v>
      </c>
      <c r="E833" s="12"/>
      <c r="F833" s="14"/>
      <c r="G833" s="14" t="s">
        <v>2265</v>
      </c>
      <c r="H833" s="14"/>
      <c r="I833" s="7"/>
      <c r="J833" s="14" t="s">
        <v>25</v>
      </c>
      <c r="K833" s="14"/>
      <c r="L833" s="14"/>
      <c r="M833" s="14"/>
      <c r="N833" s="14"/>
      <c r="O833" s="14"/>
      <c r="P833" s="14"/>
      <c r="Q833" s="14"/>
      <c r="R833" s="134" t="s">
        <v>2228</v>
      </c>
      <c r="S833" s="14"/>
      <c r="T833" s="20"/>
      <c r="U833" s="20"/>
      <c r="V833" s="12" t="s">
        <v>25</v>
      </c>
      <c r="W833" s="12"/>
      <c r="X833" s="14"/>
    </row>
    <row r="834" spans="1:24">
      <c r="A834">
        <v>806</v>
      </c>
      <c r="B834" t="s">
        <v>580</v>
      </c>
      <c r="C834" s="1" t="str">
        <f t="shared" ref="C834:C835" si="36">CONCATENATE(D834,J834,I834,K834,L834,M834,N834,O834, IF(P834="","",  " "),P834, IF(P834="","",  " "),Q834, IF(R834="","",  " '"), IF(G834="","",  G834), IF(H834="","",  ": "),H834, IF(R834="","",  ": "),R834, IF(S834="","",  ": "),S834, IF(F834="","",  ": "),F834)</f>
        <v>genr zz_i_0 = zz_i 'Preserve baseline values: Save original value to baseline</v>
      </c>
      <c r="D834" s="6"/>
      <c r="E834" s="6"/>
      <c r="G834" s="5" t="s">
        <v>2265</v>
      </c>
      <c r="I834" s="7"/>
      <c r="K834" s="5" t="s">
        <v>2223</v>
      </c>
      <c r="N834" s="5" t="s">
        <v>2236</v>
      </c>
      <c r="O834" s="5"/>
      <c r="P834" s="5" t="s">
        <v>17</v>
      </c>
      <c r="Q834" s="9" t="s">
        <v>222</v>
      </c>
      <c r="R834" s="133" t="s">
        <v>2228</v>
      </c>
      <c r="V834" s="6"/>
      <c r="W834" s="6"/>
    </row>
    <row r="835" spans="1:24">
      <c r="A835">
        <v>807</v>
      </c>
      <c r="B835" t="s">
        <v>580</v>
      </c>
      <c r="C835" s="1" t="str">
        <f t="shared" si="36"/>
        <v/>
      </c>
      <c r="D835" s="6"/>
      <c r="E835" s="6"/>
      <c r="I835" s="7"/>
      <c r="O835" s="5"/>
      <c r="V835" s="6"/>
      <c r="W835" s="6"/>
    </row>
    <row r="836" spans="1:24" s="36" customFormat="1">
      <c r="A836">
        <v>808</v>
      </c>
      <c r="B836" s="20" t="s">
        <v>580</v>
      </c>
      <c r="C836" s="11" t="str">
        <f t="shared" si="35"/>
        <v xml:space="preserve"> 'Shock 1: Introduce shock</v>
      </c>
      <c r="D836" s="12" t="s">
        <v>25</v>
      </c>
      <c r="E836" s="12"/>
      <c r="F836" s="14"/>
      <c r="G836" s="14" t="s">
        <v>2261</v>
      </c>
      <c r="H836" s="14"/>
      <c r="I836" s="13"/>
      <c r="J836" s="14"/>
      <c r="K836" s="14"/>
      <c r="L836" s="14"/>
      <c r="M836" s="14"/>
      <c r="N836" s="14"/>
      <c r="O836" s="14"/>
      <c r="P836" s="14"/>
      <c r="Q836" s="14"/>
      <c r="R836" s="134" t="s">
        <v>2229</v>
      </c>
      <c r="S836" s="14"/>
      <c r="T836" s="20"/>
      <c r="U836" s="20"/>
      <c r="V836" s="12" t="s">
        <v>25</v>
      </c>
      <c r="W836" s="12"/>
      <c r="X836" s="14"/>
    </row>
    <row r="837" spans="1:24">
      <c r="A837">
        <v>809</v>
      </c>
      <c r="B837" t="s">
        <v>580</v>
      </c>
      <c r="C837" s="1" t="str">
        <f t="shared" si="35"/>
        <v>smpl 2020 @last</v>
      </c>
      <c r="D837" s="6" t="s">
        <v>25</v>
      </c>
      <c r="E837" s="6"/>
      <c r="I837" s="7" t="s">
        <v>2171</v>
      </c>
      <c r="J837" s="5" t="s">
        <v>25</v>
      </c>
      <c r="O837" s="5"/>
      <c r="R837" s="5" t="s">
        <v>25</v>
      </c>
      <c r="V837" s="6" t="s">
        <v>25</v>
      </c>
      <c r="W837" s="6"/>
    </row>
    <row r="838" spans="1:24" s="35" customFormat="1">
      <c r="A838">
        <v>810</v>
      </c>
      <c r="B838" s="102" t="s">
        <v>580</v>
      </c>
      <c r="C838" s="110" t="str">
        <f t="shared" si="35"/>
        <v>r_ibl_fl_h = 0.02 + r_ibl_fl_h 'Shock 1: Introduce shock</v>
      </c>
      <c r="D838" s="111"/>
      <c r="E838" s="111"/>
      <c r="F838" s="112"/>
      <c r="G838" s="5" t="s">
        <v>2261</v>
      </c>
      <c r="H838" s="5"/>
      <c r="I838" s="7"/>
      <c r="J838" s="5" t="s">
        <v>25</v>
      </c>
      <c r="K838" s="5"/>
      <c r="L838" s="5"/>
      <c r="M838" s="112"/>
      <c r="N838" s="113" t="s">
        <v>649</v>
      </c>
      <c r="O838" s="112"/>
      <c r="P838" s="112" t="s">
        <v>17</v>
      </c>
      <c r="Q838" s="112" t="str">
        <f>CONCATENATE($M$679, " + r_ibl_fl_h")</f>
        <v>0.02 + r_ibl_fl_h</v>
      </c>
      <c r="R838" s="112" t="s">
        <v>2229</v>
      </c>
      <c r="S838" s="112"/>
      <c r="T838" s="102"/>
      <c r="U838" s="102" t="s">
        <v>1216</v>
      </c>
      <c r="V838" s="111"/>
      <c r="W838" s="111"/>
      <c r="X838" s="112"/>
    </row>
    <row r="839" spans="1:24" s="35" customFormat="1">
      <c r="A839">
        <v>811</v>
      </c>
      <c r="B839" s="102" t="s">
        <v>580</v>
      </c>
      <c r="C839" s="110" t="str">
        <f t="shared" si="35"/>
        <v>'r_iba_h = (0.02 * (1-alpha)) + (0.005 * alpha)   + r_iba_h 'Shock 1: Introduce shock</v>
      </c>
      <c r="D839" s="12" t="s">
        <v>4</v>
      </c>
      <c r="E839" s="12" t="s">
        <v>171</v>
      </c>
      <c r="F839" s="112"/>
      <c r="G839" s="5" t="s">
        <v>2261</v>
      </c>
      <c r="H839" s="5"/>
      <c r="I839" s="7"/>
      <c r="J839" s="5" t="s">
        <v>25</v>
      </c>
      <c r="K839" s="5"/>
      <c r="L839" s="5"/>
      <c r="M839" s="112"/>
      <c r="N839" s="112" t="s">
        <v>323</v>
      </c>
      <c r="O839" s="112"/>
      <c r="P839" s="112" t="s">
        <v>17</v>
      </c>
      <c r="Q839" s="112" t="str">
        <f>CONCATENATE("(", $M$679, " * (1-alpha))"," + (", $M$679*0.25, " * alpha)   + r_iba_h")</f>
        <v>(0.02 * (1-alpha)) + (0.005 * alpha)   + r_iba_h</v>
      </c>
      <c r="R839" s="112" t="s">
        <v>2229</v>
      </c>
      <c r="S839" s="112"/>
      <c r="T839" s="102"/>
      <c r="U839" s="102" t="s">
        <v>1214</v>
      </c>
      <c r="V839" s="111"/>
      <c r="W839" s="111"/>
      <c r="X839" s="112"/>
    </row>
    <row r="840" spans="1:24" s="35" customFormat="1">
      <c r="A840">
        <v>812</v>
      </c>
      <c r="B840" s="102" t="s">
        <v>580</v>
      </c>
      <c r="C840" s="110" t="str">
        <f t="shared" si="35"/>
        <v>r_ibl_fi_h = 0.005 + r_ibl_fi_h 'Shock 1: Introduce shock</v>
      </c>
      <c r="D840" s="111"/>
      <c r="E840" s="111"/>
      <c r="F840" s="112"/>
      <c r="G840" s="5" t="s">
        <v>2261</v>
      </c>
      <c r="H840" s="5"/>
      <c r="I840" s="7"/>
      <c r="J840" s="5" t="s">
        <v>25</v>
      </c>
      <c r="K840" s="5"/>
      <c r="L840" s="5"/>
      <c r="M840" s="112"/>
      <c r="N840" s="114" t="s">
        <v>648</v>
      </c>
      <c r="O840" s="112"/>
      <c r="P840" s="112" t="s">
        <v>17</v>
      </c>
      <c r="Q840" s="112" t="str">
        <f>CONCATENATE($M$679*0.25, " + r_ibl_fi_h")</f>
        <v>0.005 + r_ibl_fi_h</v>
      </c>
      <c r="R840" s="112" t="s">
        <v>2229</v>
      </c>
      <c r="S840" s="112"/>
      <c r="T840" s="102"/>
      <c r="U840" s="102"/>
      <c r="V840" s="111"/>
      <c r="W840" s="111"/>
      <c r="X840" s="112"/>
    </row>
    <row r="841" spans="1:24" s="35" customFormat="1">
      <c r="A841">
        <v>813</v>
      </c>
      <c r="B841" s="102" t="s">
        <v>580</v>
      </c>
      <c r="C841" s="110" t="str">
        <f t="shared" si="35"/>
        <v>'r_n = (0.02 * (1-alpha)) + (0.005 * alpha)  + r_n 'Shock 1: Introduce shock</v>
      </c>
      <c r="D841" s="12" t="s">
        <v>4</v>
      </c>
      <c r="E841" s="12" t="s">
        <v>171</v>
      </c>
      <c r="F841" s="112"/>
      <c r="G841" s="5" t="s">
        <v>2261</v>
      </c>
      <c r="H841" s="5"/>
      <c r="I841" s="7"/>
      <c r="J841" s="5" t="s">
        <v>25</v>
      </c>
      <c r="K841" s="5"/>
      <c r="L841" s="5"/>
      <c r="M841" s="112"/>
      <c r="N841" s="112" t="s">
        <v>319</v>
      </c>
      <c r="O841" s="112"/>
      <c r="P841" s="112" t="s">
        <v>17</v>
      </c>
      <c r="Q841" s="112" t="str">
        <f>CONCATENATE("(", $M$679, " * (1-alpha))"," + (", $M$679*0.25, " * alpha)  + r_n")</f>
        <v>(0.02 * (1-alpha)) + (0.005 * alpha)  + r_n</v>
      </c>
      <c r="R841" s="112" t="s">
        <v>2229</v>
      </c>
      <c r="S841" s="112"/>
      <c r="T841" s="102"/>
      <c r="U841" s="102" t="s">
        <v>1215</v>
      </c>
      <c r="V841" s="111" t="s">
        <v>25</v>
      </c>
      <c r="W841" s="111"/>
      <c r="X841" s="112"/>
    </row>
    <row r="842" spans="1:24" s="35" customFormat="1">
      <c r="A842">
        <v>693</v>
      </c>
      <c r="B842" s="102" t="s">
        <v>580</v>
      </c>
      <c r="C842" s="110" t="str">
        <f t="shared" si="35"/>
        <v>'r_eq_dk = 0.02 + r_eq_dk 'Shock 1: Introduce shock</v>
      </c>
      <c r="D842" s="12" t="s">
        <v>4</v>
      </c>
      <c r="E842" s="12" t="s">
        <v>171</v>
      </c>
      <c r="F842" s="112"/>
      <c r="G842" s="5" t="s">
        <v>2261</v>
      </c>
      <c r="H842" s="5"/>
      <c r="I842" s="7"/>
      <c r="J842" s="5" t="s">
        <v>25</v>
      </c>
      <c r="K842" s="5"/>
      <c r="L842" s="5"/>
      <c r="M842" s="112"/>
      <c r="N842" s="112" t="s">
        <v>2065</v>
      </c>
      <c r="O842" s="112"/>
      <c r="P842" s="112" t="s">
        <v>17</v>
      </c>
      <c r="Q842" s="112" t="str">
        <f>CONCATENATE($M$679, " + r_eq_dk")</f>
        <v>0.02 + r_eq_dk</v>
      </c>
      <c r="R842" s="112" t="s">
        <v>2229</v>
      </c>
      <c r="S842" s="112"/>
      <c r="T842" s="102"/>
      <c r="U842" s="102" t="s">
        <v>1215</v>
      </c>
      <c r="V842" s="111" t="s">
        <v>25</v>
      </c>
      <c r="W842" s="111"/>
      <c r="X842" s="112"/>
    </row>
    <row r="843" spans="1:24" s="35" customFormat="1">
      <c r="A843">
        <v>693</v>
      </c>
      <c r="B843" s="102" t="s">
        <v>580</v>
      </c>
      <c r="C843" s="110" t="str">
        <f t="shared" si="35"/>
        <v>'r_eq_row = 0.02 + r_eq_row 'Shock 1: Introduce shock</v>
      </c>
      <c r="D843" s="12" t="s">
        <v>4</v>
      </c>
      <c r="E843" s="12" t="s">
        <v>171</v>
      </c>
      <c r="F843" s="112"/>
      <c r="G843" s="5" t="s">
        <v>2261</v>
      </c>
      <c r="H843" s="5"/>
      <c r="I843" s="7"/>
      <c r="J843" s="5" t="s">
        <v>25</v>
      </c>
      <c r="K843" s="5"/>
      <c r="L843" s="5"/>
      <c r="M843" s="112"/>
      <c r="N843" s="112" t="s">
        <v>2066</v>
      </c>
      <c r="O843" s="112"/>
      <c r="P843" s="112" t="s">
        <v>17</v>
      </c>
      <c r="Q843" s="112" t="str">
        <f>CONCATENATE($M$679, " + r_eq_row")</f>
        <v>0.02 + r_eq_row</v>
      </c>
      <c r="R843" s="112" t="s">
        <v>2229</v>
      </c>
      <c r="S843" s="112"/>
      <c r="T843" s="102"/>
      <c r="U843" s="102" t="s">
        <v>1215</v>
      </c>
      <c r="V843" s="111" t="s">
        <v>25</v>
      </c>
      <c r="W843" s="111"/>
      <c r="X843" s="112"/>
    </row>
    <row r="844" spans="1:24" s="35" customFormat="1">
      <c r="A844">
        <v>693</v>
      </c>
      <c r="B844" s="102" t="s">
        <v>580</v>
      </c>
      <c r="C844" s="110" t="str">
        <f t="shared" si="35"/>
        <v>'r_pen = 0.02 + r_pen 'Shock 1: Introduce shock</v>
      </c>
      <c r="D844" s="12" t="s">
        <v>4</v>
      </c>
      <c r="E844" s="12" t="s">
        <v>171</v>
      </c>
      <c r="F844" s="112"/>
      <c r="G844" s="5" t="s">
        <v>2261</v>
      </c>
      <c r="H844" s="5"/>
      <c r="I844" s="7"/>
      <c r="J844" s="5" t="s">
        <v>25</v>
      </c>
      <c r="K844" s="5"/>
      <c r="L844" s="5"/>
      <c r="M844" s="112"/>
      <c r="N844" s="112" t="s">
        <v>318</v>
      </c>
      <c r="O844" s="112"/>
      <c r="P844" s="112" t="s">
        <v>17</v>
      </c>
      <c r="Q844" s="112" t="str">
        <f>CONCATENATE($M$679, " + r_pen")</f>
        <v>0.02 + r_pen</v>
      </c>
      <c r="R844" s="112" t="s">
        <v>2229</v>
      </c>
      <c r="S844" s="112"/>
      <c r="T844" s="102"/>
      <c r="U844" s="102" t="s">
        <v>1215</v>
      </c>
      <c r="V844" s="111" t="s">
        <v>25</v>
      </c>
      <c r="W844" s="111"/>
      <c r="X844" s="112"/>
    </row>
    <row r="845" spans="1:24">
      <c r="A845">
        <v>814</v>
      </c>
      <c r="B845" t="s">
        <v>580</v>
      </c>
      <c r="C845" s="1" t="str">
        <f t="shared" si="35"/>
        <v/>
      </c>
      <c r="D845" s="6" t="s">
        <v>25</v>
      </c>
      <c r="E845" s="6"/>
      <c r="I845" s="7"/>
      <c r="O845" s="5"/>
      <c r="R845" s="5" t="s">
        <v>25</v>
      </c>
      <c r="V845" s="6" t="s">
        <v>25</v>
      </c>
      <c r="W845" s="6"/>
    </row>
    <row r="846" spans="1:24" s="36" customFormat="1">
      <c r="A846">
        <v>815</v>
      </c>
      <c r="B846" s="20" t="s">
        <v>580</v>
      </c>
      <c r="C846" s="11" t="str">
        <f t="shared" si="35"/>
        <v xml:space="preserve"> 'Shock 2: Introduce shock</v>
      </c>
      <c r="D846" s="12" t="s">
        <v>25</v>
      </c>
      <c r="E846" s="12"/>
      <c r="F846" s="14"/>
      <c r="G846" s="14" t="s">
        <v>2262</v>
      </c>
      <c r="H846" s="14"/>
      <c r="I846" s="13"/>
      <c r="J846" s="14"/>
      <c r="K846" s="14"/>
      <c r="L846" s="14"/>
      <c r="M846" s="14"/>
      <c r="N846" s="14"/>
      <c r="O846" s="14"/>
      <c r="P846" s="14"/>
      <c r="Q846" s="14"/>
      <c r="R846" s="134" t="s">
        <v>2229</v>
      </c>
      <c r="S846" s="14"/>
      <c r="T846" s="20"/>
      <c r="U846" s="20"/>
      <c r="V846" s="12" t="s">
        <v>25</v>
      </c>
      <c r="W846" s="12"/>
      <c r="X846" s="14"/>
    </row>
    <row r="847" spans="1:24">
      <c r="A847">
        <v>816</v>
      </c>
      <c r="B847" t="s">
        <v>580</v>
      </c>
      <c r="C847" s="1" t="str">
        <f t="shared" si="35"/>
        <v>smpl 2022 @last</v>
      </c>
      <c r="D847" s="6"/>
      <c r="E847" s="6"/>
      <c r="I847" s="7" t="s">
        <v>2278</v>
      </c>
      <c r="O847" s="5"/>
      <c r="V847" s="6"/>
      <c r="W847" s="6"/>
    </row>
    <row r="848" spans="1:24">
      <c r="A848">
        <v>817</v>
      </c>
      <c r="B848" t="s">
        <v>580</v>
      </c>
      <c r="C848" s="1" t="str">
        <f t="shared" si="35"/>
        <v>zz_i = zz_i * 0.8 'Shock 2: Introduce shock</v>
      </c>
      <c r="D848" s="6"/>
      <c r="E848" s="6"/>
      <c r="G848" s="5" t="s">
        <v>2262</v>
      </c>
      <c r="I848" s="7"/>
      <c r="N848" s="5" t="s">
        <v>222</v>
      </c>
      <c r="O848" s="5"/>
      <c r="P848" s="5" t="s">
        <v>17</v>
      </c>
      <c r="Q848" s="9" t="s">
        <v>2140</v>
      </c>
      <c r="R848" s="112" t="s">
        <v>2229</v>
      </c>
      <c r="V848" s="6"/>
      <c r="W848" s="6"/>
    </row>
    <row r="849" spans="1:24">
      <c r="A849">
        <v>818</v>
      </c>
      <c r="B849" t="s">
        <v>580</v>
      </c>
      <c r="C849" s="1" t="str">
        <f t="shared" si="35"/>
        <v/>
      </c>
      <c r="D849" s="6"/>
      <c r="E849" s="6"/>
      <c r="I849" s="7"/>
      <c r="O849" s="5"/>
      <c r="V849" s="6"/>
      <c r="W849" s="6"/>
    </row>
    <row r="850" spans="1:24" s="36" customFormat="1">
      <c r="A850">
        <v>819</v>
      </c>
      <c r="B850" s="20" t="s">
        <v>580</v>
      </c>
      <c r="C850" s="11" t="str">
        <f t="shared" si="35"/>
        <v xml:space="preserve"> 'Shock 3: Introduce shock</v>
      </c>
      <c r="D850" s="12" t="s">
        <v>25</v>
      </c>
      <c r="E850" s="12"/>
      <c r="F850" s="14"/>
      <c r="G850" s="14" t="s">
        <v>2263</v>
      </c>
      <c r="H850" s="14"/>
      <c r="I850" s="13"/>
      <c r="J850" s="14"/>
      <c r="K850" s="14"/>
      <c r="L850" s="14"/>
      <c r="M850" s="14"/>
      <c r="N850" s="14"/>
      <c r="O850" s="14"/>
      <c r="P850" s="14"/>
      <c r="Q850" s="14"/>
      <c r="R850" s="134" t="s">
        <v>2229</v>
      </c>
      <c r="S850" s="14"/>
      <c r="T850" s="20"/>
      <c r="U850" s="20"/>
      <c r="V850" s="12" t="s">
        <v>25</v>
      </c>
      <c r="W850" s="12"/>
      <c r="X850" s="14"/>
    </row>
    <row r="851" spans="1:24">
      <c r="A851">
        <v>820</v>
      </c>
      <c r="B851" t="s">
        <v>580</v>
      </c>
      <c r="C851" s="1" t="str">
        <f t="shared" si="35"/>
        <v>smpl 2017 @last</v>
      </c>
      <c r="D851" s="6"/>
      <c r="E851" s="6"/>
      <c r="I851" s="7" t="s">
        <v>9</v>
      </c>
      <c r="O851" s="5"/>
      <c r="V851" s="6"/>
      <c r="W851" s="6"/>
      <c r="X851" s="30"/>
    </row>
    <row r="852" spans="1:24">
      <c r="A852">
        <v>821</v>
      </c>
      <c r="B852" t="s">
        <v>580</v>
      </c>
      <c r="C852" s="1" t="str">
        <f t="shared" ref="C852:C857" si="37">CONCATENATE(D852,J852,I852,K852,L852,M852,N852,O852, IF(P852="","",  " "),P852, IF(P852="","",  " "),Q852, IF(R852="","",  " '"), IF(G852="","",  G852), IF(H852="","",  ": "),H852, IF(R852="","",  ": "),R852, IF(S852="","",  ": "),S852, IF(F852="","",  ": "),F852)</f>
        <v>alpha = 0.8 'Shock 3: Introduce shock</v>
      </c>
      <c r="D852" s="6"/>
      <c r="E852" s="6"/>
      <c r="G852" s="5" t="s">
        <v>2263</v>
      </c>
      <c r="I852" s="7"/>
      <c r="N852" s="5" t="s">
        <v>1094</v>
      </c>
      <c r="O852" s="5"/>
      <c r="P852" s="5" t="s">
        <v>17</v>
      </c>
      <c r="Q852" s="9" t="s">
        <v>1217</v>
      </c>
      <c r="R852" s="112" t="s">
        <v>2229</v>
      </c>
      <c r="V852" s="6"/>
      <c r="W852" s="6"/>
      <c r="X852" s="30"/>
    </row>
    <row r="853" spans="1:24">
      <c r="A853">
        <v>822</v>
      </c>
      <c r="B853" t="s">
        <v>580</v>
      </c>
      <c r="C853" s="1" t="str">
        <f t="shared" si="37"/>
        <v/>
      </c>
      <c r="D853" s="6"/>
      <c r="E853" s="6"/>
      <c r="I853" s="7"/>
      <c r="O853" s="5"/>
      <c r="V853" s="6"/>
      <c r="W853" s="6"/>
    </row>
    <row r="854" spans="1:24" s="36" customFormat="1">
      <c r="A854">
        <v>823</v>
      </c>
      <c r="B854" s="20" t="s">
        <v>580</v>
      </c>
      <c r="C854" s="11" t="str">
        <f t="shared" si="37"/>
        <v xml:space="preserve"> 'Sample and solve: Select the sample, scenario and solve</v>
      </c>
      <c r="D854" s="12" t="s">
        <v>25</v>
      </c>
      <c r="E854" s="12"/>
      <c r="F854" s="14"/>
      <c r="G854" s="14" t="s">
        <v>2253</v>
      </c>
      <c r="H854" s="14"/>
      <c r="I854" s="13"/>
      <c r="J854" s="14" t="s">
        <v>25</v>
      </c>
      <c r="K854" s="14"/>
      <c r="L854" s="14"/>
      <c r="M854" s="14"/>
      <c r="N854" s="14"/>
      <c r="O854" s="14"/>
      <c r="P854" s="14"/>
      <c r="Q854" s="14"/>
      <c r="R854" s="134" t="s">
        <v>2252</v>
      </c>
      <c r="S854" s="14"/>
      <c r="T854" s="20"/>
      <c r="U854" s="20"/>
      <c r="V854" s="12" t="s">
        <v>25</v>
      </c>
      <c r="W854" s="12"/>
      <c r="X854" s="14"/>
    </row>
    <row r="855" spans="1:24">
      <c r="A855">
        <v>824</v>
      </c>
      <c r="B855" t="s">
        <v>580</v>
      </c>
      <c r="C855" s="1" t="str">
        <f t="shared" si="37"/>
        <v>smpl @all</v>
      </c>
      <c r="D855" s="6"/>
      <c r="E855" s="6"/>
      <c r="I855" s="7" t="s">
        <v>7</v>
      </c>
      <c r="O855" s="5"/>
      <c r="V855" s="6"/>
      <c r="W855" s="6"/>
    </row>
    <row r="856" spans="1:24">
      <c r="A856">
        <v>825</v>
      </c>
      <c r="B856" t="s">
        <v>580</v>
      </c>
      <c r="C856" s="1" t="str">
        <f t="shared" si="37"/>
        <v>model.scenario(n, a="_4") "Scenario 4"</v>
      </c>
      <c r="D856" s="6"/>
      <c r="E856" s="6"/>
      <c r="I856" s="7" t="s">
        <v>2274</v>
      </c>
      <c r="O856" s="5"/>
      <c r="V856" s="6"/>
      <c r="W856" s="6"/>
    </row>
    <row r="857" spans="1:24">
      <c r="A857">
        <v>826</v>
      </c>
      <c r="B857" t="s">
        <v>580</v>
      </c>
      <c r="C857" s="1" t="str">
        <f t="shared" si="37"/>
        <v>model.solve(i = p)</v>
      </c>
      <c r="D857" s="6"/>
      <c r="E857" s="6"/>
      <c r="I857" s="7" t="s">
        <v>27</v>
      </c>
      <c r="O857" s="5"/>
      <c r="V857" s="6"/>
      <c r="W857" s="6"/>
    </row>
    <row r="858" spans="1:24">
      <c r="A858">
        <v>827</v>
      </c>
      <c r="B858" t="s">
        <v>580</v>
      </c>
      <c r="C858" s="1" t="str">
        <f t="shared" ref="C858:C866" si="38">CONCATENATE(D858,J858,I858,K858,L858,M858,N858,O858, IF(P858="","",  " "),P858, IF(P858="","",  " "),Q858, IF(R858="","",  " '"), IF(G858="","",  G858), IF(H858="","",  ": "),H858, IF(R858="","",  ": "),R858, IF(S858="","",  ": "),S858, IF(F858="","",  ": "),F858)</f>
        <v/>
      </c>
      <c r="D858" s="6" t="s">
        <v>25</v>
      </c>
      <c r="E858" s="6"/>
      <c r="I858" s="7"/>
      <c r="J858" s="5" t="s">
        <v>25</v>
      </c>
      <c r="O858" s="5"/>
      <c r="R858" s="5" t="s">
        <v>25</v>
      </c>
      <c r="V858" s="6" t="s">
        <v>25</v>
      </c>
      <c r="W858" s="6"/>
    </row>
    <row r="859" spans="1:24" s="36" customFormat="1">
      <c r="A859">
        <v>828</v>
      </c>
      <c r="B859" s="20" t="s">
        <v>580</v>
      </c>
      <c r="C859" s="11" t="str">
        <f t="shared" si="38"/>
        <v xml:space="preserve"> 'Preserve scenario 4 values: Save Scenario 1 values to new variables</v>
      </c>
      <c r="D859" s="12" t="s">
        <v>25</v>
      </c>
      <c r="E859" s="12"/>
      <c r="F859" s="14"/>
      <c r="G859" s="14" t="s">
        <v>2288</v>
      </c>
      <c r="H859" s="14"/>
      <c r="I859" s="13"/>
      <c r="J859" s="14"/>
      <c r="K859" s="14"/>
      <c r="L859" s="14"/>
      <c r="M859" s="14"/>
      <c r="N859" s="14"/>
      <c r="O859" s="14"/>
      <c r="P859" s="14"/>
      <c r="Q859" s="14"/>
      <c r="R859" s="134" t="s">
        <v>2237</v>
      </c>
      <c r="S859" s="14"/>
      <c r="T859" s="20"/>
      <c r="U859" s="20"/>
      <c r="V859" s="12" t="s">
        <v>25</v>
      </c>
      <c r="W859" s="12"/>
      <c r="X859" s="14"/>
    </row>
    <row r="860" spans="1:24" s="35" customFormat="1">
      <c r="A860">
        <v>829</v>
      </c>
      <c r="B860" s="102" t="s">
        <v>580</v>
      </c>
      <c r="C860" s="110" t="str">
        <f t="shared" si="38"/>
        <v>genr r_ibl_fl_h_4 = r_ibl_fl_h 'Preserve scenario 4 values: Save Scenario 1 values to new variables</v>
      </c>
      <c r="D860" s="111"/>
      <c r="E860" s="111"/>
      <c r="F860" s="112"/>
      <c r="G860" s="5" t="s">
        <v>2288</v>
      </c>
      <c r="H860" s="5"/>
      <c r="I860" s="7"/>
      <c r="J860" s="5" t="s">
        <v>25</v>
      </c>
      <c r="K860" s="5" t="s">
        <v>2223</v>
      </c>
      <c r="L860" s="5"/>
      <c r="M860" s="112"/>
      <c r="N860" s="113" t="s">
        <v>2268</v>
      </c>
      <c r="O860" s="112"/>
      <c r="P860" s="112" t="s">
        <v>17</v>
      </c>
      <c r="Q860" s="113" t="s">
        <v>649</v>
      </c>
      <c r="R860" s="112" t="s">
        <v>2237</v>
      </c>
      <c r="S860" s="112"/>
      <c r="T860" s="102"/>
      <c r="U860" s="102" t="s">
        <v>1216</v>
      </c>
      <c r="V860" s="111"/>
      <c r="W860" s="111"/>
      <c r="X860" s="112"/>
    </row>
    <row r="861" spans="1:24" s="35" customFormat="1">
      <c r="A861">
        <v>830</v>
      </c>
      <c r="B861" s="102" t="s">
        <v>580</v>
      </c>
      <c r="C861" s="110" t="str">
        <f t="shared" si="38"/>
        <v>genr r_iba_h_4 = r_iba_h 'Preserve scenario 4 values: Save Scenario 1 values to new variables</v>
      </c>
      <c r="D861" s="111"/>
      <c r="E861" s="111"/>
      <c r="F861" s="112"/>
      <c r="G861" s="5" t="s">
        <v>2288</v>
      </c>
      <c r="H861" s="5"/>
      <c r="I861" s="7"/>
      <c r="J861" s="5" t="s">
        <v>25</v>
      </c>
      <c r="K861" s="5" t="s">
        <v>2223</v>
      </c>
      <c r="L861" s="5"/>
      <c r="M861" s="112"/>
      <c r="N861" s="112" t="s">
        <v>2269</v>
      </c>
      <c r="O861" s="112"/>
      <c r="P861" s="112" t="s">
        <v>17</v>
      </c>
      <c r="Q861" s="112" t="s">
        <v>323</v>
      </c>
      <c r="R861" s="112" t="s">
        <v>2237</v>
      </c>
      <c r="S861" s="112"/>
      <c r="T861" s="102"/>
      <c r="U861" s="102" t="s">
        <v>1214</v>
      </c>
      <c r="V861" s="111"/>
      <c r="W861" s="111"/>
      <c r="X861" s="112"/>
    </row>
    <row r="862" spans="1:24" s="35" customFormat="1">
      <c r="A862">
        <v>831</v>
      </c>
      <c r="B862" s="102" t="s">
        <v>580</v>
      </c>
      <c r="C862" s="110" t="str">
        <f t="shared" si="38"/>
        <v>genr r_ibl_fi_h_4 = r_ibl_fi_h 'Preserve scenario 4 values: Save Scenario 1 values to new variables</v>
      </c>
      <c r="D862" s="111"/>
      <c r="E862" s="111"/>
      <c r="F862" s="112"/>
      <c r="G862" s="5" t="s">
        <v>2288</v>
      </c>
      <c r="H862" s="5"/>
      <c r="I862" s="7"/>
      <c r="J862" s="5" t="s">
        <v>25</v>
      </c>
      <c r="K862" s="5" t="s">
        <v>2223</v>
      </c>
      <c r="L862" s="5"/>
      <c r="M862" s="112"/>
      <c r="N862" s="114" t="s">
        <v>2270</v>
      </c>
      <c r="O862" s="112"/>
      <c r="P862" s="112" t="s">
        <v>17</v>
      </c>
      <c r="Q862" s="114" t="s">
        <v>648</v>
      </c>
      <c r="R862" s="112" t="s">
        <v>2237</v>
      </c>
      <c r="S862" s="112"/>
      <c r="T862" s="102"/>
      <c r="U862" s="102"/>
      <c r="V862" s="111"/>
      <c r="W862" s="111"/>
      <c r="X862" s="112"/>
    </row>
    <row r="863" spans="1:24" s="35" customFormat="1">
      <c r="A863">
        <v>832</v>
      </c>
      <c r="B863" s="102" t="s">
        <v>580</v>
      </c>
      <c r="C863" s="110" t="str">
        <f t="shared" si="38"/>
        <v>genr r_n_4 = r_n 'Preserve scenario 4 values: Save Scenario 1 values to new variables</v>
      </c>
      <c r="D863" s="111" t="s">
        <v>25</v>
      </c>
      <c r="E863" s="111"/>
      <c r="F863" s="112"/>
      <c r="G863" s="5" t="s">
        <v>2288</v>
      </c>
      <c r="H863" s="5"/>
      <c r="I863" s="7"/>
      <c r="J863" s="5" t="s">
        <v>25</v>
      </c>
      <c r="K863" s="5" t="s">
        <v>2223</v>
      </c>
      <c r="L863" s="5"/>
      <c r="M863" s="112"/>
      <c r="N863" s="112" t="s">
        <v>2271</v>
      </c>
      <c r="O863" s="112"/>
      <c r="P863" s="112" t="s">
        <v>17</v>
      </c>
      <c r="Q863" s="112" t="s">
        <v>319</v>
      </c>
      <c r="R863" s="112" t="s">
        <v>2237</v>
      </c>
      <c r="S863" s="112"/>
      <c r="T863" s="102"/>
      <c r="U863" s="102" t="s">
        <v>1215</v>
      </c>
      <c r="V863" s="111" t="s">
        <v>25</v>
      </c>
      <c r="W863" s="111"/>
      <c r="X863" s="112"/>
    </row>
    <row r="864" spans="1:24" s="35" customFormat="1">
      <c r="A864">
        <v>705</v>
      </c>
      <c r="B864" s="102" t="s">
        <v>580</v>
      </c>
      <c r="C864" s="110" t="str">
        <f t="shared" si="38"/>
        <v>'genr r_eq_dk_4 = r_eq_dk 'Preserve scenario 4 values: Save Scenario 1 values to new variables</v>
      </c>
      <c r="D864" s="12" t="s">
        <v>4</v>
      </c>
      <c r="E864" s="12" t="s">
        <v>171</v>
      </c>
      <c r="F864" s="112"/>
      <c r="G864" s="5" t="s">
        <v>2288</v>
      </c>
      <c r="H864" s="5"/>
      <c r="I864" s="7"/>
      <c r="J864" s="5" t="s">
        <v>25</v>
      </c>
      <c r="K864" s="5" t="s">
        <v>2223</v>
      </c>
      <c r="L864" s="5"/>
      <c r="M864" s="112"/>
      <c r="N864" s="112" t="s">
        <v>2289</v>
      </c>
      <c r="O864" s="112"/>
      <c r="P864" s="112" t="s">
        <v>17</v>
      </c>
      <c r="Q864" s="112" t="s">
        <v>2065</v>
      </c>
      <c r="R864" s="112" t="s">
        <v>2237</v>
      </c>
      <c r="S864" s="112"/>
      <c r="T864" s="102"/>
      <c r="U864" s="102" t="s">
        <v>1215</v>
      </c>
      <c r="V864" s="111" t="s">
        <v>25</v>
      </c>
      <c r="W864" s="111"/>
      <c r="X864" s="112"/>
    </row>
    <row r="865" spans="1:24" s="35" customFormat="1">
      <c r="A865">
        <v>705</v>
      </c>
      <c r="B865" s="102" t="s">
        <v>580</v>
      </c>
      <c r="C865" s="110" t="str">
        <f t="shared" si="38"/>
        <v>'genr r_eq_row_4 = r_eq_row 'Preserve scenario 4 values: Save Scenario 1 values to new variables</v>
      </c>
      <c r="D865" s="12" t="s">
        <v>4</v>
      </c>
      <c r="E865" s="12" t="s">
        <v>171</v>
      </c>
      <c r="F865" s="112"/>
      <c r="G865" s="5" t="s">
        <v>2288</v>
      </c>
      <c r="H865" s="5"/>
      <c r="I865" s="7"/>
      <c r="J865" s="5" t="s">
        <v>25</v>
      </c>
      <c r="K865" s="5" t="s">
        <v>2223</v>
      </c>
      <c r="L865" s="5"/>
      <c r="M865" s="112"/>
      <c r="N865" s="112" t="s">
        <v>2290</v>
      </c>
      <c r="O865" s="112"/>
      <c r="P865" s="112" t="s">
        <v>17</v>
      </c>
      <c r="Q865" s="112" t="s">
        <v>2066</v>
      </c>
      <c r="R865" s="112" t="s">
        <v>2237</v>
      </c>
      <c r="S865" s="112"/>
      <c r="T865" s="102"/>
      <c r="U865" s="102" t="s">
        <v>1215</v>
      </c>
      <c r="V865" s="111" t="s">
        <v>25</v>
      </c>
      <c r="W865" s="111"/>
      <c r="X865" s="112"/>
    </row>
    <row r="866" spans="1:24" s="35" customFormat="1">
      <c r="A866">
        <v>705</v>
      </c>
      <c r="B866" s="102" t="s">
        <v>580</v>
      </c>
      <c r="C866" s="110" t="str">
        <f t="shared" si="38"/>
        <v>'genr r_pen_4 = r_pen 'Preserve scenario 4 values: Save Scenario 1 values to new variables</v>
      </c>
      <c r="D866" s="12" t="s">
        <v>4</v>
      </c>
      <c r="E866" s="12" t="s">
        <v>171</v>
      </c>
      <c r="F866" s="112"/>
      <c r="G866" s="5" t="s">
        <v>2288</v>
      </c>
      <c r="H866" s="5"/>
      <c r="I866" s="7"/>
      <c r="J866" s="5" t="s">
        <v>25</v>
      </c>
      <c r="K866" s="5" t="s">
        <v>2223</v>
      </c>
      <c r="L866" s="5"/>
      <c r="M866" s="112"/>
      <c r="N866" s="112" t="s">
        <v>2291</v>
      </c>
      <c r="O866" s="112"/>
      <c r="P866" s="112" t="s">
        <v>17</v>
      </c>
      <c r="Q866" s="112" t="s">
        <v>318</v>
      </c>
      <c r="R866" s="112" t="s">
        <v>2237</v>
      </c>
      <c r="S866" s="112"/>
      <c r="T866" s="102"/>
      <c r="U866" s="102" t="s">
        <v>1215</v>
      </c>
      <c r="V866" s="111" t="s">
        <v>25</v>
      </c>
      <c r="W866" s="111"/>
      <c r="X866" s="112"/>
    </row>
    <row r="867" spans="1:24">
      <c r="A867">
        <v>833</v>
      </c>
      <c r="B867" t="s">
        <v>580</v>
      </c>
      <c r="C867" s="1" t="str">
        <f>CONCATENATE(D867,J867,I867,K867,L867,M867,N867,O867, IF(P867="","",  " "),P867, IF(P867="","",  " "),Q867, IF(R867="","",  " '"), IF(G867="","",  G867), IF(H867="","",  ": "),H867, IF(R867="","",  ": "),R867, IF(S867="","",  ": "),S867, IF(F867="","",  ": "),F867)</f>
        <v/>
      </c>
      <c r="D867" s="6"/>
      <c r="E867" s="6"/>
      <c r="I867" s="7"/>
      <c r="O867" s="5"/>
      <c r="V867" s="6"/>
      <c r="W867" s="6"/>
    </row>
    <row r="868" spans="1:24" s="36" customFormat="1">
      <c r="A868">
        <v>834</v>
      </c>
      <c r="B868" s="20" t="s">
        <v>580</v>
      </c>
      <c r="C868" s="11" t="str">
        <f t="shared" ref="C868:C869" si="39">CONCATENATE(D868,J868,I868,K868,L868,M868,N868,O868, IF(P868="","",  " "),P868, IF(P868="","",  " "),Q868, IF(R868="","",  " '"), IF(G868="","",  G868), IF(H868="","",  ": "),H868, IF(R868="","",  ": "),R868, IF(S868="","",  ": "),S868, IF(F868="","",  ": "),F868)</f>
        <v xml:space="preserve"> 'Preserve scenario 4 values: Save Scenario 2 values to new variables</v>
      </c>
      <c r="D868" s="12" t="s">
        <v>25</v>
      </c>
      <c r="E868" s="12"/>
      <c r="F868" s="14"/>
      <c r="G868" s="14" t="s">
        <v>2288</v>
      </c>
      <c r="H868" s="14"/>
      <c r="I868" s="13"/>
      <c r="J868" s="14"/>
      <c r="K868" s="14"/>
      <c r="L868" s="14"/>
      <c r="M868" s="14"/>
      <c r="N868" s="14"/>
      <c r="O868" s="14"/>
      <c r="P868" s="14"/>
      <c r="Q868" s="14"/>
      <c r="R868" s="134" t="s">
        <v>2238</v>
      </c>
      <c r="S868" s="14"/>
      <c r="T868" s="20"/>
      <c r="U868" s="20"/>
      <c r="V868" s="12" t="s">
        <v>25</v>
      </c>
      <c r="W868" s="12"/>
      <c r="X868" s="14"/>
    </row>
    <row r="869" spans="1:24">
      <c r="A869">
        <v>835</v>
      </c>
      <c r="B869" t="s">
        <v>580</v>
      </c>
      <c r="C869" s="1" t="str">
        <f t="shared" si="39"/>
        <v>genr zz_i_4 = zz_i 'Preserve scenario 4 values: Save Scenario 2 values to a new variable</v>
      </c>
      <c r="D869" s="6"/>
      <c r="E869" s="6"/>
      <c r="G869" s="5" t="s">
        <v>2288</v>
      </c>
      <c r="I869" s="7"/>
      <c r="K869" s="5" t="s">
        <v>2223</v>
      </c>
      <c r="N869" s="5" t="s">
        <v>2272</v>
      </c>
      <c r="O869" s="5"/>
      <c r="P869" s="5" t="s">
        <v>17</v>
      </c>
      <c r="Q869" s="9" t="s">
        <v>222</v>
      </c>
      <c r="R869" s="112" t="s">
        <v>2240</v>
      </c>
      <c r="V869" s="6"/>
      <c r="W869" s="6"/>
    </row>
    <row r="870" spans="1:24">
      <c r="A870">
        <v>836</v>
      </c>
      <c r="B870" t="s">
        <v>580</v>
      </c>
      <c r="C870" s="1" t="str">
        <f>CONCATENATE(D870,J870,I870,K870,L870,M870,N870,O870, IF(P870="","",  " "),P870, IF(P870="","",  " "),Q870, IF(R870="","",  " '"), IF(G870="","",  G870), IF(H870="","",  ": "),H870, IF(R870="","",  ": "),R870, IF(S870="","",  ": "),S870, IF(F870="","",  ": "),F870)</f>
        <v/>
      </c>
      <c r="D870" s="6"/>
      <c r="E870" s="6"/>
      <c r="I870" s="7"/>
      <c r="O870" s="5"/>
      <c r="V870" s="6"/>
      <c r="W870" s="6"/>
      <c r="X870" s="30"/>
    </row>
    <row r="871" spans="1:24" s="36" customFormat="1">
      <c r="A871">
        <v>837</v>
      </c>
      <c r="B871" s="20" t="s">
        <v>580</v>
      </c>
      <c r="C871" s="11" t="str">
        <f t="shared" ref="C871" si="40">CONCATENATE(D871,J871,I871,K871,L871,M871,N871,O871, IF(P871="","",  " "),P871, IF(P871="","",  " "),Q871, IF(R871="","",  " '"), IF(G871="","",  G871), IF(H871="","",  ": "),H871, IF(R871="","",  ": "),R871, IF(S871="","",  ": "),S871, IF(F871="","",  ": "),F871)</f>
        <v xml:space="preserve"> 'Preserve scenario 4 values: Save Scenario 3 values to new variables</v>
      </c>
      <c r="D871" s="12" t="s">
        <v>25</v>
      </c>
      <c r="E871" s="12"/>
      <c r="F871" s="14"/>
      <c r="G871" s="14" t="s">
        <v>2288</v>
      </c>
      <c r="H871" s="14"/>
      <c r="I871" s="13"/>
      <c r="J871" s="14"/>
      <c r="K871" s="14"/>
      <c r="L871" s="14"/>
      <c r="M871" s="14"/>
      <c r="N871" s="14"/>
      <c r="O871" s="14"/>
      <c r="P871" s="14"/>
      <c r="Q871" s="14"/>
      <c r="R871" s="134" t="s">
        <v>2239</v>
      </c>
      <c r="S871" s="14"/>
      <c r="T871" s="20"/>
      <c r="U871" s="20"/>
      <c r="V871" s="12" t="s">
        <v>25</v>
      </c>
      <c r="W871" s="12"/>
      <c r="X871" s="14"/>
    </row>
    <row r="872" spans="1:24">
      <c r="A872">
        <v>838</v>
      </c>
      <c r="B872" t="s">
        <v>580</v>
      </c>
      <c r="C872" s="1" t="str">
        <f t="shared" ref="C872" si="41">CONCATENATE(D872,J872,I872,K872,L872,M872,N872,O872, IF(P872="","",  " "),P872, IF(P872="","",  " "),Q872, IF(R872="","",  " '"), IF(G872="","",  G872), IF(H872="","",  ": "),H872, IF(R872="","",  ": "),R872, IF(S872="","",  ": "),S872, IF(F872="","",  ": "),F872)</f>
        <v>genr alpha_4 = alpha 'Preserve scenario 4 values: Save Scenario 3 values to new variables</v>
      </c>
      <c r="D872" s="6"/>
      <c r="E872" s="6"/>
      <c r="G872" s="5" t="s">
        <v>2288</v>
      </c>
      <c r="I872" s="7"/>
      <c r="K872" s="5" t="s">
        <v>2223</v>
      </c>
      <c r="N872" s="5" t="s">
        <v>2273</v>
      </c>
      <c r="O872" s="5"/>
      <c r="P872" s="5" t="s">
        <v>17</v>
      </c>
      <c r="Q872" s="9" t="s">
        <v>1094</v>
      </c>
      <c r="R872" s="112" t="s">
        <v>2239</v>
      </c>
      <c r="V872" s="6"/>
      <c r="W872" s="6"/>
      <c r="X872" s="30"/>
    </row>
    <row r="873" spans="1:24">
      <c r="A873">
        <v>839</v>
      </c>
      <c r="B873" t="s">
        <v>580</v>
      </c>
      <c r="C873" s="1" t="str">
        <f>CONCATENATE(D873,J873,I873,K873,L873,M873,N873,O873, IF(P873="","",  " "),P873, IF(P873="","",  " "),Q873, IF(R873="","",  " '"), IF(G873="","",  G873), IF(H873="","",  ": "),H873, IF(R873="","",  ": "),R873, IF(S873="","",  ": "),S873, IF(F873="","",  ": "),F873)</f>
        <v/>
      </c>
      <c r="D873" s="6"/>
      <c r="E873" s="6"/>
      <c r="I873" s="7"/>
      <c r="O873" s="5"/>
      <c r="V873" s="6"/>
      <c r="W873" s="6"/>
      <c r="X873" s="30"/>
    </row>
    <row r="874" spans="1:24" s="36" customFormat="1">
      <c r="A874">
        <v>840</v>
      </c>
      <c r="B874" s="20" t="s">
        <v>580</v>
      </c>
      <c r="C874" s="11" t="str">
        <f t="shared" ref="C874" si="42">CONCATENATE(D874,J874,I874,K874,L874,M874,N874,O874, IF(P874="","",  " "),P874, IF(P874="","",  " "),Q874, IF(R874="","",  " '"), IF(G874="","",  G874), IF(H874="","",  ": "),H874, IF(R874="","",  ": "),R874, IF(S874="","",  ": "),S874, IF(F874="","",  ": "),F874)</f>
        <v xml:space="preserve"> 'Restore baseline: Replace baseline values to the model</v>
      </c>
      <c r="D874" s="12" t="s">
        <v>25</v>
      </c>
      <c r="E874" s="12"/>
      <c r="F874" s="14"/>
      <c r="G874" s="14" t="s">
        <v>2255</v>
      </c>
      <c r="H874" s="14"/>
      <c r="I874" s="13"/>
      <c r="J874" s="14" t="s">
        <v>25</v>
      </c>
      <c r="K874" s="14"/>
      <c r="L874" s="14"/>
      <c r="M874" s="14"/>
      <c r="N874" s="14"/>
      <c r="O874" s="14"/>
      <c r="P874" s="14"/>
      <c r="Q874" s="14"/>
      <c r="R874" s="134" t="s">
        <v>2254</v>
      </c>
      <c r="S874" s="14"/>
      <c r="T874" s="20"/>
      <c r="U874" s="20"/>
      <c r="V874" s="12" t="s">
        <v>25</v>
      </c>
      <c r="W874" s="12"/>
      <c r="X874" s="14"/>
    </row>
    <row r="875" spans="1:24">
      <c r="A875">
        <v>841</v>
      </c>
      <c r="B875" t="s">
        <v>580</v>
      </c>
      <c r="C875" s="1" t="str">
        <f t="shared" ref="C875:C886" si="43">CONCATENATE(D875,J875,I875,K875,L875,M875,N875,O875, IF(P875="","",  " "),P875, IF(P875="","",  " "),Q875, IF(R875="","",  " '"), IF(G875="","",  G875), IF(H875="","",  ": "),H875, IF(R875="","",  ": "),R875, IF(S875="","",  ": "),S875, IF(F875="","",  ": "),F875)</f>
        <v>smpl @all</v>
      </c>
      <c r="D875" s="12"/>
      <c r="E875" s="12"/>
      <c r="I875" s="7" t="s">
        <v>7</v>
      </c>
      <c r="O875" s="5"/>
      <c r="V875" s="6"/>
      <c r="W875" s="6"/>
    </row>
    <row r="876" spans="1:24" s="35" customFormat="1">
      <c r="A876">
        <v>842</v>
      </c>
      <c r="B876" s="102" t="s">
        <v>580</v>
      </c>
      <c r="C876" s="110" t="str">
        <f>CONCATENATE(D876,J876,I876,K876,L876,M876,N876,O876, IF(P876="","",  " "),P876, IF(P876="","",  " "),Q876, IF(R876="","",  " '"), IF(G876="","",  G876), IF(H876="","",  ": "),H876, IF(R876="","",  ": "),R876, IF(S876="","",  ": "),S876, IF(F876="","",  ": "),F876)</f>
        <v>r_ibl_fl_h = r_ibl_fl_h_0 'Restore baseline: Replace baseline values to the model</v>
      </c>
      <c r="D876" s="12"/>
      <c r="E876" s="12"/>
      <c r="F876" s="112"/>
      <c r="G876" s="5" t="s">
        <v>2255</v>
      </c>
      <c r="H876" s="5"/>
      <c r="I876" s="7"/>
      <c r="J876" s="5" t="s">
        <v>25</v>
      </c>
      <c r="K876" s="5"/>
      <c r="L876" s="5"/>
      <c r="M876" s="112"/>
      <c r="N876" s="113" t="s">
        <v>649</v>
      </c>
      <c r="O876" s="112"/>
      <c r="P876" s="112" t="s">
        <v>17</v>
      </c>
      <c r="Q876" s="113" t="s">
        <v>2224</v>
      </c>
      <c r="R876" s="112" t="s">
        <v>2254</v>
      </c>
      <c r="S876" s="112"/>
      <c r="T876" s="102"/>
      <c r="U876" s="102" t="s">
        <v>1216</v>
      </c>
      <c r="V876" s="111"/>
      <c r="W876" s="111"/>
      <c r="X876" s="112"/>
    </row>
    <row r="877" spans="1:24" s="35" customFormat="1">
      <c r="A877">
        <v>843</v>
      </c>
      <c r="B877" s="102" t="s">
        <v>580</v>
      </c>
      <c r="C877" s="110" t="str">
        <f>CONCATENATE(D877,J877,I877,K877,L877,M877,N877,O877, IF(P877="","",  " "),P877, IF(P877="","",  " "),Q877, IF(R877="","",  " '"), IF(G877="","",  G877), IF(H877="","",  ": "),H877, IF(R877="","",  ": "),R877, IF(S877="","",  ": "),S877, IF(F877="","",  ": "),F877)</f>
        <v>r_iba_h = r_iba_h_0 'Restore baseline: Replace baseline values to the model</v>
      </c>
      <c r="D877" s="12"/>
      <c r="E877" s="12"/>
      <c r="F877" s="112"/>
      <c r="G877" s="5" t="s">
        <v>2255</v>
      </c>
      <c r="H877" s="5"/>
      <c r="I877" s="7"/>
      <c r="J877" s="5" t="s">
        <v>25</v>
      </c>
      <c r="K877" s="5"/>
      <c r="L877" s="5"/>
      <c r="M877" s="112"/>
      <c r="N877" s="112" t="s">
        <v>323</v>
      </c>
      <c r="O877" s="112"/>
      <c r="P877" s="112" t="s">
        <v>17</v>
      </c>
      <c r="Q877" s="112" t="s">
        <v>2225</v>
      </c>
      <c r="R877" s="112" t="s">
        <v>2254</v>
      </c>
      <c r="S877" s="112"/>
      <c r="T877" s="102"/>
      <c r="U877" s="102" t="s">
        <v>1214</v>
      </c>
      <c r="V877" s="111"/>
      <c r="W877" s="111"/>
      <c r="X877" s="112"/>
    </row>
    <row r="878" spans="1:24" s="35" customFormat="1">
      <c r="A878">
        <v>844</v>
      </c>
      <c r="B878" s="102" t="s">
        <v>580</v>
      </c>
      <c r="C878" s="110" t="str">
        <f>CONCATENATE(D878,J878,I878,K878,L878,M878,N878,O878, IF(P878="","",  " "),P878, IF(P878="","",  " "),Q878, IF(R878="","",  " '"), IF(G878="","",  G878), IF(H878="","",  ": "),H878, IF(R878="","",  ": "),R878, IF(S878="","",  ": "),S878, IF(F878="","",  ": "),F878)</f>
        <v>r_ibl_fi_h = r_ibl_fi_h_0 'Restore baseline: Replace baseline values to the model</v>
      </c>
      <c r="D878" s="12"/>
      <c r="E878" s="12"/>
      <c r="F878" s="112"/>
      <c r="G878" s="5" t="s">
        <v>2255</v>
      </c>
      <c r="H878" s="5"/>
      <c r="I878" s="7"/>
      <c r="J878" s="5" t="s">
        <v>25</v>
      </c>
      <c r="K878" s="5"/>
      <c r="L878" s="5"/>
      <c r="M878" s="112"/>
      <c r="N878" s="114" t="s">
        <v>648</v>
      </c>
      <c r="O878" s="112"/>
      <c r="P878" s="112" t="s">
        <v>17</v>
      </c>
      <c r="Q878" s="114" t="s">
        <v>2226</v>
      </c>
      <c r="R878" s="112" t="s">
        <v>2254</v>
      </c>
      <c r="S878" s="112"/>
      <c r="T878" s="102"/>
      <c r="U878" s="102"/>
      <c r="V878" s="111"/>
      <c r="W878" s="111"/>
      <c r="X878" s="112"/>
    </row>
    <row r="879" spans="1:24" s="35" customFormat="1">
      <c r="A879">
        <v>845</v>
      </c>
      <c r="B879" s="102" t="s">
        <v>580</v>
      </c>
      <c r="C879" s="110" t="str">
        <f>CONCATENATE(D879,J879,I879,K879,L879,M879,N879,O879, IF(P879="","",  " "),P879, IF(P879="","",  " "),Q879, IF(R879="","",  " '"), IF(G879="","",  G879), IF(H879="","",  ": "),H879, IF(R879="","",  ": "),R879, IF(S879="","",  ": "),S879, IF(F879="","",  ": "),F879)</f>
        <v>r_n = r_n_0 'Restore baseline: Replace baseline values to the model</v>
      </c>
      <c r="D879" s="12"/>
      <c r="E879" s="12"/>
      <c r="F879" s="112"/>
      <c r="G879" s="5" t="s">
        <v>2255</v>
      </c>
      <c r="H879" s="5"/>
      <c r="I879" s="7"/>
      <c r="J879" s="5" t="s">
        <v>25</v>
      </c>
      <c r="K879" s="5"/>
      <c r="L879" s="5"/>
      <c r="M879" s="112"/>
      <c r="N879" s="112" t="s">
        <v>319</v>
      </c>
      <c r="O879" s="112"/>
      <c r="P879" s="112" t="s">
        <v>17</v>
      </c>
      <c r="Q879" s="112" t="s">
        <v>2227</v>
      </c>
      <c r="R879" s="112" t="s">
        <v>2254</v>
      </c>
      <c r="S879" s="112"/>
      <c r="T879" s="102"/>
      <c r="U879" s="102" t="s">
        <v>1215</v>
      </c>
      <c r="V879" s="111" t="s">
        <v>25</v>
      </c>
      <c r="W879" s="111"/>
      <c r="X879" s="112"/>
    </row>
    <row r="880" spans="1:24" s="35" customFormat="1">
      <c r="A880">
        <v>712</v>
      </c>
      <c r="B880" s="102" t="s">
        <v>580</v>
      </c>
      <c r="C880" s="110" t="str">
        <f t="shared" ref="C880:C882" si="44">CONCATENATE(D880,J880,I880,K880,L880,M880,N880,O880, IF(P880="","",  " "),P880, IF(P880="","",  " "),Q880, IF(R880="","",  " '"), IF(G880="","",  G880), IF(H880="","",  ": "),H880, IF(R880="","",  ": "),R880, IF(S880="","",  ": "),S880, IF(F880="","",  ": "),F880)</f>
        <v>'r_eq_dk = r_eq_dk_0 'Restore baseline: Replace baseline values to the model</v>
      </c>
      <c r="D880" s="12" t="s">
        <v>4</v>
      </c>
      <c r="E880" s="12" t="s">
        <v>171</v>
      </c>
      <c r="F880" s="112"/>
      <c r="G880" s="5" t="s">
        <v>2255</v>
      </c>
      <c r="H880" s="5"/>
      <c r="I880" s="7"/>
      <c r="J880" s="5" t="s">
        <v>25</v>
      </c>
      <c r="K880" s="5"/>
      <c r="L880" s="5"/>
      <c r="M880" s="112"/>
      <c r="N880" s="112" t="s">
        <v>2065</v>
      </c>
      <c r="O880" s="112"/>
      <c r="P880" s="112" t="s">
        <v>17</v>
      </c>
      <c r="Q880" s="112" t="s">
        <v>2279</v>
      </c>
      <c r="R880" s="112" t="s">
        <v>2254</v>
      </c>
      <c r="S880" s="112"/>
      <c r="T880" s="102"/>
      <c r="U880" s="102" t="s">
        <v>1215</v>
      </c>
      <c r="V880" s="111" t="s">
        <v>25</v>
      </c>
      <c r="W880" s="111"/>
      <c r="X880" s="112"/>
    </row>
    <row r="881" spans="1:24" s="35" customFormat="1">
      <c r="A881">
        <v>712</v>
      </c>
      <c r="B881" s="102" t="s">
        <v>580</v>
      </c>
      <c r="C881" s="110" t="str">
        <f t="shared" si="44"/>
        <v>'r_eq_row = r_eq_row_0 'Restore baseline: Replace baseline values to the model</v>
      </c>
      <c r="D881" s="12" t="s">
        <v>4</v>
      </c>
      <c r="E881" s="12" t="s">
        <v>171</v>
      </c>
      <c r="F881" s="112"/>
      <c r="G881" s="5" t="s">
        <v>2255</v>
      </c>
      <c r="H881" s="5"/>
      <c r="I881" s="7"/>
      <c r="J881" s="5" t="s">
        <v>25</v>
      </c>
      <c r="K881" s="5"/>
      <c r="L881" s="5"/>
      <c r="M881" s="112"/>
      <c r="N881" s="112" t="s">
        <v>2066</v>
      </c>
      <c r="O881" s="112"/>
      <c r="P881" s="112" t="s">
        <v>17</v>
      </c>
      <c r="Q881" s="112" t="s">
        <v>2280</v>
      </c>
      <c r="R881" s="112" t="s">
        <v>2254</v>
      </c>
      <c r="S881" s="112"/>
      <c r="T881" s="102"/>
      <c r="U881" s="102" t="s">
        <v>1215</v>
      </c>
      <c r="V881" s="111" t="s">
        <v>25</v>
      </c>
      <c r="W881" s="111"/>
      <c r="X881" s="112"/>
    </row>
    <row r="882" spans="1:24" s="35" customFormat="1">
      <c r="A882">
        <v>712</v>
      </c>
      <c r="B882" s="102" t="s">
        <v>580</v>
      </c>
      <c r="C882" s="110" t="str">
        <f t="shared" si="44"/>
        <v>'r_pen = r_pen_0 'Restore baseline: Replace baseline values to the model</v>
      </c>
      <c r="D882" s="12" t="s">
        <v>4</v>
      </c>
      <c r="E882" s="12" t="s">
        <v>171</v>
      </c>
      <c r="F882" s="112"/>
      <c r="G882" s="5" t="s">
        <v>2255</v>
      </c>
      <c r="H882" s="5"/>
      <c r="I882" s="7"/>
      <c r="J882" s="5" t="s">
        <v>25</v>
      </c>
      <c r="K882" s="5"/>
      <c r="L882" s="5"/>
      <c r="M882" s="112"/>
      <c r="N882" s="112" t="s">
        <v>318</v>
      </c>
      <c r="O882" s="112"/>
      <c r="P882" s="112" t="s">
        <v>17</v>
      </c>
      <c r="Q882" s="112" t="s">
        <v>2281</v>
      </c>
      <c r="R882" s="112" t="s">
        <v>2254</v>
      </c>
      <c r="S882" s="112"/>
      <c r="T882" s="102"/>
      <c r="U882" s="102" t="s">
        <v>1215</v>
      </c>
      <c r="V882" s="111" t="s">
        <v>25</v>
      </c>
      <c r="W882" s="111"/>
      <c r="X882" s="112"/>
    </row>
    <row r="883" spans="1:24">
      <c r="A883">
        <v>846</v>
      </c>
      <c r="B883" t="s">
        <v>580</v>
      </c>
      <c r="C883" s="1" t="str">
        <f t="shared" ref="C883:C884" si="45">CONCATENATE(D883,J883,I883,K883,L883,M883,N883,O883, IF(P883="","",  " "),P883, IF(P883="","",  " "),Q883, IF(R883="","",  " '"), IF(G883="","",  G883), IF(H883="","",  ": "),H883, IF(R883="","",  ": "),R883, IF(S883="","",  ": "),S883, IF(F883="","",  ": "),F883)</f>
        <v/>
      </c>
      <c r="D883" s="6" t="s">
        <v>25</v>
      </c>
      <c r="E883" s="6"/>
      <c r="J883" s="5" t="s">
        <v>25</v>
      </c>
      <c r="O883" s="5"/>
      <c r="R883" s="5" t="s">
        <v>25</v>
      </c>
      <c r="V883" s="6" t="s">
        <v>25</v>
      </c>
      <c r="W883" s="6"/>
    </row>
    <row r="884" spans="1:24">
      <c r="A884">
        <v>847</v>
      </c>
      <c r="B884" t="s">
        <v>580</v>
      </c>
      <c r="C884" s="1" t="str">
        <f t="shared" si="45"/>
        <v>zz_i = zz_i_0 'Restore baseline: Replace baseline values to the model</v>
      </c>
      <c r="D884" s="12"/>
      <c r="E884" s="12"/>
      <c r="G884" s="5" t="s">
        <v>2255</v>
      </c>
      <c r="I884" s="7"/>
      <c r="N884" s="5" t="s">
        <v>222</v>
      </c>
      <c r="O884" s="5"/>
      <c r="P884" s="5" t="s">
        <v>17</v>
      </c>
      <c r="Q884" s="9" t="s">
        <v>2236</v>
      </c>
      <c r="R884" s="112" t="s">
        <v>2254</v>
      </c>
      <c r="V884" s="6"/>
      <c r="W884" s="6"/>
    </row>
    <row r="885" spans="1:24">
      <c r="A885">
        <v>848</v>
      </c>
      <c r="B885" t="s">
        <v>580</v>
      </c>
      <c r="C885" s="1" t="str">
        <f t="shared" ref="C885" si="46">CONCATENATE(D885,J885,I885,K885,L885,M885,N885,O885, IF(P885="","",  " "),P885, IF(P885="","",  " "),Q885, IF(R885="","",  " '"), IF(G885="","",  G885), IF(H885="","",  ": "),H885, IF(R885="","",  ": "),R885, IF(S885="","",  ": "),S885, IF(F885="","",  ": "),F885)</f>
        <v/>
      </c>
      <c r="D885" s="6" t="s">
        <v>25</v>
      </c>
      <c r="E885" s="6"/>
      <c r="J885" s="5" t="s">
        <v>25</v>
      </c>
      <c r="O885" s="5"/>
      <c r="R885" s="5" t="s">
        <v>25</v>
      </c>
      <c r="V885" s="6" t="s">
        <v>25</v>
      </c>
      <c r="W885" s="6"/>
    </row>
    <row r="886" spans="1:24">
      <c r="A886">
        <v>849</v>
      </c>
      <c r="B886" t="s">
        <v>580</v>
      </c>
      <c r="C886" s="1" t="str">
        <f t="shared" si="43"/>
        <v>alpha = alpha_0 'Restore baseline: Replace baseline values to the model</v>
      </c>
      <c r="D886" s="12"/>
      <c r="E886" s="12"/>
      <c r="G886" s="5" t="s">
        <v>2255</v>
      </c>
      <c r="I886" s="7"/>
      <c r="N886" s="9" t="s">
        <v>1094</v>
      </c>
      <c r="O886" s="5"/>
      <c r="P886" s="5" t="s">
        <v>17</v>
      </c>
      <c r="Q886" s="5" t="s">
        <v>2241</v>
      </c>
      <c r="R886" s="112" t="s">
        <v>2254</v>
      </c>
      <c r="V886" s="6"/>
      <c r="W886" s="6"/>
    </row>
    <row r="887" spans="1:24">
      <c r="A887">
        <v>850</v>
      </c>
      <c r="C887" s="1" t="str">
        <f>CONCATENATE(D887,J887,I887,K887,L887,M887,N887,O887, IF(P887="","",  " "),P887, IF(P887="","",  " "),Q887, IF(R887="","",  " '"), IF(G887="","",  G887), IF(H887="","",  ": "),H887, IF(R887="","",  ": "),R887, IF(S887="","",  ": "),S887, IF(F887="","",  ": "),F887)</f>
        <v/>
      </c>
      <c r="D887" s="6"/>
      <c r="E887" s="6"/>
      <c r="I887" s="7"/>
      <c r="O887" s="5"/>
      <c r="V887" s="6"/>
      <c r="W887" s="6"/>
      <c r="X887" s="30"/>
    </row>
    <row r="888" spans="1:24">
      <c r="A888">
        <v>850</v>
      </c>
      <c r="C888" s="1" t="str">
        <f>CONCATENATE(D888,J888,I888,K888,L888,M888,N888,O888, IF(P888="","",  " "),P888, IF(P888="","",  " "),Q888, IF(R888="","",  " '"), IF(G888="","",  G888), IF(H888="","",  ": "),H888, IF(R888="","",  ": "),R888, IF(S888="","",  ": "),S888, IF(F888="","",  ": "),F888)</f>
        <v/>
      </c>
      <c r="D888" s="6"/>
      <c r="E888" s="6"/>
      <c r="I888" s="7"/>
      <c r="O888" s="5"/>
      <c r="V888" s="6"/>
      <c r="W888" s="6"/>
      <c r="X888" s="30"/>
    </row>
    <row r="889" spans="1:24">
      <c r="A889">
        <v>851</v>
      </c>
      <c r="B889" t="s">
        <v>580</v>
      </c>
      <c r="C889" s="3" t="str">
        <f t="shared" ref="C889:C892" si="47">CONCATENATE(D889,J889,I889,K889,L889,M889,N889,O889, IF(P889="","",  " "),P889, IF(P889="","",  " "),Q889, IF(R889="","",  " '"), IF(G889="","",  G889), IF(H889="","",  ": "),H889, IF(R889="","",  ": "),R889, IF(S889="","",  ": "),S889, IF(F889="","",  ": "),F889)</f>
        <v>'##############################</v>
      </c>
      <c r="D889" s="10" t="s">
        <v>4</v>
      </c>
      <c r="E889" s="10" t="s">
        <v>170</v>
      </c>
      <c r="F889" s="8"/>
      <c r="G889" s="8"/>
      <c r="H889" s="8"/>
      <c r="I889" s="8"/>
      <c r="J889" s="8" t="s">
        <v>176</v>
      </c>
      <c r="K889" s="8"/>
      <c r="L889" s="8"/>
      <c r="M889" s="8"/>
      <c r="N889" s="8"/>
      <c r="O889" s="8"/>
      <c r="P889" s="8"/>
      <c r="Q889" s="8"/>
      <c r="R889" s="8" t="s">
        <v>25</v>
      </c>
      <c r="S889" s="8"/>
      <c r="T889" s="109"/>
      <c r="U889" s="109"/>
      <c r="V889" s="10" t="s">
        <v>4</v>
      </c>
      <c r="W889" s="10" t="s">
        <v>170</v>
      </c>
      <c r="X889" s="8"/>
    </row>
    <row r="890" spans="1:24">
      <c r="A890">
        <v>852</v>
      </c>
      <c r="B890" t="s">
        <v>580</v>
      </c>
      <c r="C890" s="3" t="str">
        <f t="shared" si="47"/>
        <v>'Create new variables for later analysis</v>
      </c>
      <c r="D890" s="10" t="s">
        <v>4</v>
      </c>
      <c r="E890" s="10" t="s">
        <v>170</v>
      </c>
      <c r="F890" s="8"/>
      <c r="G890" s="8"/>
      <c r="H890" s="8"/>
      <c r="I890" s="8"/>
      <c r="J890" s="8" t="s">
        <v>2251</v>
      </c>
      <c r="K890" s="8"/>
      <c r="L890" s="8"/>
      <c r="M890" s="8"/>
      <c r="N890" s="8"/>
      <c r="O890" s="8"/>
      <c r="P890" s="8"/>
      <c r="Q890" s="8"/>
      <c r="R890" s="8" t="s">
        <v>25</v>
      </c>
      <c r="S890" s="8"/>
      <c r="T890" s="109"/>
      <c r="U890" s="109"/>
      <c r="V890" s="10" t="s">
        <v>4</v>
      </c>
      <c r="W890" s="10" t="s">
        <v>170</v>
      </c>
      <c r="X890" s="8"/>
    </row>
    <row r="891" spans="1:24">
      <c r="A891">
        <v>853</v>
      </c>
      <c r="B891" t="s">
        <v>580</v>
      </c>
      <c r="C891" s="3" t="str">
        <f t="shared" si="47"/>
        <v>'##############################</v>
      </c>
      <c r="D891" s="10" t="s">
        <v>4</v>
      </c>
      <c r="E891" s="10" t="s">
        <v>170</v>
      </c>
      <c r="F891" s="8"/>
      <c r="G891" s="8"/>
      <c r="H891" s="8"/>
      <c r="I891" s="8"/>
      <c r="J891" s="8" t="s">
        <v>176</v>
      </c>
      <c r="K891" s="8"/>
      <c r="L891" s="8"/>
      <c r="M891" s="8"/>
      <c r="N891" s="8"/>
      <c r="O891" s="8"/>
      <c r="P891" s="8"/>
      <c r="Q891" s="8"/>
      <c r="R891" s="8" t="s">
        <v>25</v>
      </c>
      <c r="S891" s="8"/>
      <c r="T891" s="109"/>
      <c r="U891" s="109"/>
      <c r="V891" s="10" t="s">
        <v>4</v>
      </c>
      <c r="W891" s="10" t="s">
        <v>170</v>
      </c>
      <c r="X891" s="8"/>
    </row>
    <row r="892" spans="1:24">
      <c r="A892">
        <v>854</v>
      </c>
      <c r="C892" s="1" t="str">
        <f t="shared" si="47"/>
        <v/>
      </c>
      <c r="D892" s="6"/>
      <c r="E892" s="6"/>
      <c r="I892" s="7"/>
      <c r="O892" s="5"/>
      <c r="V892" s="6"/>
      <c r="W892" s="6"/>
      <c r="X892" s="30"/>
    </row>
    <row r="893" spans="1:24" s="36" customFormat="1">
      <c r="A893">
        <v>855</v>
      </c>
      <c r="B893" s="20"/>
      <c r="C893" s="11" t="str">
        <f t="shared" si="20"/>
        <v>'genr debt_coverage_0 = pip ': Generate additional variables</v>
      </c>
      <c r="D893" s="12" t="s">
        <v>4</v>
      </c>
      <c r="E893" s="12" t="s">
        <v>171</v>
      </c>
      <c r="F893" s="14"/>
      <c r="G893" s="14"/>
      <c r="H893" s="14"/>
      <c r="I893" s="29"/>
      <c r="J893" s="14"/>
      <c r="K893" s="5" t="s">
        <v>2223</v>
      </c>
      <c r="L893" s="5"/>
      <c r="M893" s="5"/>
      <c r="N893" s="5" t="s">
        <v>2245</v>
      </c>
      <c r="O893" s="5"/>
      <c r="P893" s="5" t="s">
        <v>17</v>
      </c>
      <c r="Q893" s="9" t="s">
        <v>2246</v>
      </c>
      <c r="R893" s="112" t="s">
        <v>2244</v>
      </c>
      <c r="S893" s="14"/>
      <c r="T893" s="20"/>
      <c r="U893" s="20"/>
      <c r="V893" s="12" t="s">
        <v>4</v>
      </c>
      <c r="W893" s="12" t="s">
        <v>171</v>
      </c>
      <c r="X893" s="14"/>
    </row>
    <row r="894" spans="1:24" s="36" customFormat="1">
      <c r="A894">
        <v>856</v>
      </c>
      <c r="B894" s="20"/>
      <c r="C894" s="11" t="str">
        <f t="shared" si="20"/>
        <v>'genr inv_cap_ratio_0 = alpha ': Generate additional variables</v>
      </c>
      <c r="D894" s="12" t="s">
        <v>4</v>
      </c>
      <c r="E894" s="12" t="s">
        <v>171</v>
      </c>
      <c r="F894" s="14"/>
      <c r="G894" s="14"/>
      <c r="H894" s="14"/>
      <c r="I894" s="29"/>
      <c r="J894" s="14"/>
      <c r="K894" s="5" t="s">
        <v>2223</v>
      </c>
      <c r="L894" s="5"/>
      <c r="M894" s="5"/>
      <c r="N894" s="5" t="s">
        <v>2247</v>
      </c>
      <c r="O894" s="5"/>
      <c r="P894" s="5" t="s">
        <v>17</v>
      </c>
      <c r="Q894" s="9" t="s">
        <v>1094</v>
      </c>
      <c r="R894" s="112" t="s">
        <v>2244</v>
      </c>
      <c r="S894" s="14"/>
      <c r="T894" s="20"/>
      <c r="U894" s="20"/>
      <c r="V894" s="12" t="s">
        <v>4</v>
      </c>
      <c r="W894" s="12" t="s">
        <v>171</v>
      </c>
      <c r="X894" s="14"/>
    </row>
    <row r="895" spans="1:24" s="36" customFormat="1">
      <c r="A895">
        <v>857</v>
      </c>
      <c r="B895" s="20"/>
      <c r="C895" s="11" t="str">
        <f t="shared" si="20"/>
        <v>'genr sav_cap_ratio_0 = alpha ': Generate additional variables</v>
      </c>
      <c r="D895" s="12" t="s">
        <v>4</v>
      </c>
      <c r="E895" s="12" t="s">
        <v>171</v>
      </c>
      <c r="F895" s="14"/>
      <c r="G895" s="14"/>
      <c r="H895" s="14"/>
      <c r="I895" s="29"/>
      <c r="J895" s="14"/>
      <c r="K895" s="5" t="s">
        <v>2223</v>
      </c>
      <c r="L895" s="5"/>
      <c r="M895" s="5"/>
      <c r="N895" s="5" t="s">
        <v>2248</v>
      </c>
      <c r="O895" s="5"/>
      <c r="P895" s="5" t="s">
        <v>17</v>
      </c>
      <c r="Q895" s="9" t="s">
        <v>1094</v>
      </c>
      <c r="R895" s="112" t="s">
        <v>2244</v>
      </c>
      <c r="S895" s="14"/>
      <c r="T895" s="20"/>
      <c r="U895" s="20"/>
      <c r="V895" s="12" t="s">
        <v>4</v>
      </c>
      <c r="W895" s="12" t="s">
        <v>171</v>
      </c>
      <c r="X895" s="14"/>
    </row>
    <row r="896" spans="1:24" s="36" customFormat="1">
      <c r="A896">
        <v>858</v>
      </c>
      <c r="B896" s="20"/>
      <c r="C896" s="11" t="str">
        <f t="shared" si="20"/>
        <v>'genr alpha_2 = alpha ': Generate additional variables</v>
      </c>
      <c r="D896" s="12" t="s">
        <v>4</v>
      </c>
      <c r="E896" s="12" t="s">
        <v>171</v>
      </c>
      <c r="F896" s="14"/>
      <c r="G896" s="14"/>
      <c r="H896" s="14"/>
      <c r="I896" s="29"/>
      <c r="J896" s="14"/>
      <c r="K896" s="5" t="s">
        <v>2223</v>
      </c>
      <c r="L896" s="5"/>
      <c r="M896" s="5"/>
      <c r="N896" s="5" t="s">
        <v>2230</v>
      </c>
      <c r="O896" s="5"/>
      <c r="P896" s="5" t="s">
        <v>17</v>
      </c>
      <c r="Q896" s="9" t="s">
        <v>1094</v>
      </c>
      <c r="R896" s="112" t="s">
        <v>2244</v>
      </c>
      <c r="S896" s="14"/>
      <c r="T896" s="20"/>
      <c r="U896" s="20"/>
      <c r="V896" s="12" t="s">
        <v>4</v>
      </c>
      <c r="W896" s="12" t="s">
        <v>171</v>
      </c>
      <c r="X896" s="14"/>
    </row>
    <row r="897" spans="1:24" s="36" customFormat="1">
      <c r="A897">
        <v>859</v>
      </c>
      <c r="B897" s="20"/>
      <c r="C897" s="11" t="str">
        <f t="shared" si="20"/>
        <v>'genr alpha_2 = alpha ': Generate additional variables</v>
      </c>
      <c r="D897" s="12" t="s">
        <v>4</v>
      </c>
      <c r="E897" s="12" t="s">
        <v>171</v>
      </c>
      <c r="F897" s="14"/>
      <c r="G897" s="14"/>
      <c r="H897" s="14"/>
      <c r="I897" s="29"/>
      <c r="J897" s="14"/>
      <c r="K897" s="5" t="s">
        <v>2223</v>
      </c>
      <c r="L897" s="5"/>
      <c r="M897" s="5"/>
      <c r="N897" s="5" t="s">
        <v>2230</v>
      </c>
      <c r="O897" s="5"/>
      <c r="P897" s="5" t="s">
        <v>17</v>
      </c>
      <c r="Q897" s="9" t="s">
        <v>1094</v>
      </c>
      <c r="R897" s="112" t="s">
        <v>2244</v>
      </c>
      <c r="S897" s="14"/>
      <c r="T897" s="20"/>
      <c r="U897" s="20"/>
      <c r="V897" s="12" t="s">
        <v>4</v>
      </c>
      <c r="W897" s="12" t="s">
        <v>171</v>
      </c>
      <c r="X897" s="14"/>
    </row>
    <row r="898" spans="1:24" s="36" customFormat="1">
      <c r="A898">
        <v>860</v>
      </c>
      <c r="B898" s="20"/>
      <c r="C898" s="11" t="str">
        <f t="shared" si="20"/>
        <v>'genr alpha_2 = alpha ': Generate additional variables</v>
      </c>
      <c r="D898" s="12" t="s">
        <v>4</v>
      </c>
      <c r="E898" s="12" t="s">
        <v>171</v>
      </c>
      <c r="F898" s="14"/>
      <c r="G898" s="14"/>
      <c r="H898" s="14"/>
      <c r="I898" s="29"/>
      <c r="J898" s="14"/>
      <c r="K898" s="5" t="s">
        <v>2223</v>
      </c>
      <c r="L898" s="5"/>
      <c r="M898" s="5"/>
      <c r="N898" s="5" t="s">
        <v>2230</v>
      </c>
      <c r="O898" s="5"/>
      <c r="P898" s="5" t="s">
        <v>17</v>
      </c>
      <c r="Q898" s="9" t="s">
        <v>1094</v>
      </c>
      <c r="R898" s="112" t="s">
        <v>2244</v>
      </c>
      <c r="S898" s="14"/>
      <c r="T898" s="20"/>
      <c r="U898" s="20"/>
      <c r="V898" s="12" t="s">
        <v>4</v>
      </c>
      <c r="W898" s="12" t="s">
        <v>171</v>
      </c>
      <c r="X898" s="14"/>
    </row>
    <row r="899" spans="1:24" s="36" customFormat="1">
      <c r="A899">
        <v>861</v>
      </c>
      <c r="B899" s="20"/>
      <c r="C899" s="11" t="str">
        <f t="shared" si="20"/>
        <v>'genr alpha_2 = alpha ': Generate additional variables</v>
      </c>
      <c r="D899" s="12" t="s">
        <v>4</v>
      </c>
      <c r="E899" s="12" t="s">
        <v>171</v>
      </c>
      <c r="F899" s="14"/>
      <c r="G899" s="14"/>
      <c r="H899" s="14"/>
      <c r="I899" s="29"/>
      <c r="J899" s="14"/>
      <c r="K899" s="5" t="s">
        <v>2223</v>
      </c>
      <c r="L899" s="5"/>
      <c r="M899" s="5"/>
      <c r="N899" s="5" t="s">
        <v>2230</v>
      </c>
      <c r="O899" s="5"/>
      <c r="P899" s="5" t="s">
        <v>17</v>
      </c>
      <c r="Q899" s="9" t="s">
        <v>1094</v>
      </c>
      <c r="R899" s="112" t="s">
        <v>2244</v>
      </c>
      <c r="S899" s="14"/>
      <c r="T899" s="20"/>
      <c r="U899" s="20"/>
      <c r="V899" s="12" t="s">
        <v>4</v>
      </c>
      <c r="W899" s="12" t="s">
        <v>171</v>
      </c>
      <c r="X899" s="14"/>
    </row>
    <row r="900" spans="1:24" s="36" customFormat="1">
      <c r="A900">
        <v>862</v>
      </c>
      <c r="B900" s="20"/>
      <c r="C900" s="11" t="str">
        <f t="shared" si="20"/>
        <v>'genr alpha_2 = alpha ': Generate additional variables</v>
      </c>
      <c r="D900" s="12" t="s">
        <v>4</v>
      </c>
      <c r="E900" s="12" t="s">
        <v>171</v>
      </c>
      <c r="F900" s="14"/>
      <c r="G900" s="14"/>
      <c r="H900" s="14"/>
      <c r="I900" s="13"/>
      <c r="J900" s="14"/>
      <c r="K900" s="5" t="s">
        <v>2223</v>
      </c>
      <c r="L900" s="5"/>
      <c r="M900" s="5"/>
      <c r="N900" s="5" t="s">
        <v>2230</v>
      </c>
      <c r="O900" s="5"/>
      <c r="P900" s="5" t="s">
        <v>17</v>
      </c>
      <c r="Q900" s="9" t="s">
        <v>1094</v>
      </c>
      <c r="R900" s="112" t="s">
        <v>2244</v>
      </c>
      <c r="S900" s="14"/>
      <c r="T900" s="20"/>
      <c r="U900" s="20"/>
      <c r="V900" s="12" t="s">
        <v>4</v>
      </c>
      <c r="W900" s="12" t="s">
        <v>171</v>
      </c>
      <c r="X900" s="14"/>
    </row>
    <row r="901" spans="1:24" s="36" customFormat="1">
      <c r="A901">
        <v>863</v>
      </c>
      <c r="B901" s="20"/>
      <c r="C901" s="11" t="str">
        <f t="shared" si="20"/>
        <v>'genr alpha_2 = alpha ': Generate additional variables</v>
      </c>
      <c r="D901" s="12" t="s">
        <v>4</v>
      </c>
      <c r="E901" s="12" t="s">
        <v>171</v>
      </c>
      <c r="F901" s="14"/>
      <c r="G901" s="14"/>
      <c r="H901" s="14"/>
      <c r="I901" s="13"/>
      <c r="J901" s="14"/>
      <c r="K901" s="5" t="s">
        <v>2223</v>
      </c>
      <c r="L901" s="5"/>
      <c r="M901" s="5"/>
      <c r="N901" s="5" t="s">
        <v>2230</v>
      </c>
      <c r="O901" s="5"/>
      <c r="P901" s="5" t="s">
        <v>17</v>
      </c>
      <c r="Q901" s="9" t="s">
        <v>1094</v>
      </c>
      <c r="R901" s="112" t="s">
        <v>2244</v>
      </c>
      <c r="S901" s="14"/>
      <c r="T901" s="20"/>
      <c r="U901" s="20"/>
      <c r="V901" s="12" t="s">
        <v>4</v>
      </c>
      <c r="W901" s="12" t="s">
        <v>171</v>
      </c>
      <c r="X901" s="14"/>
    </row>
    <row r="902" spans="1:24" s="36" customFormat="1">
      <c r="A902">
        <v>864</v>
      </c>
      <c r="B902" s="20"/>
      <c r="C902" s="11" t="str">
        <f t="shared" si="20"/>
        <v>'genr alpha_2 = alpha ': Generate additional variables</v>
      </c>
      <c r="D902" s="12" t="s">
        <v>4</v>
      </c>
      <c r="E902" s="12" t="s">
        <v>171</v>
      </c>
      <c r="F902" s="14"/>
      <c r="G902" s="14"/>
      <c r="H902" s="14"/>
      <c r="I902" s="13"/>
      <c r="J902" s="14"/>
      <c r="K902" s="5" t="s">
        <v>2223</v>
      </c>
      <c r="L902" s="5"/>
      <c r="M902" s="5"/>
      <c r="N902" s="5" t="s">
        <v>2230</v>
      </c>
      <c r="O902" s="5"/>
      <c r="P902" s="5" t="s">
        <v>17</v>
      </c>
      <c r="Q902" s="9" t="s">
        <v>1094</v>
      </c>
      <c r="R902" s="112" t="s">
        <v>2244</v>
      </c>
      <c r="S902" s="14"/>
      <c r="T902" s="20"/>
      <c r="U902" s="20"/>
      <c r="V902" s="12" t="s">
        <v>4</v>
      </c>
      <c r="W902" s="12" t="s">
        <v>171</v>
      </c>
      <c r="X902" s="14"/>
    </row>
    <row r="903" spans="1:24" s="36" customFormat="1">
      <c r="A903">
        <v>865</v>
      </c>
      <c r="B903" s="20"/>
      <c r="C903" s="11" t="str">
        <f t="shared" si="20"/>
        <v>'genr alpha_2 = alpha ': Generate additional variables</v>
      </c>
      <c r="D903" s="12" t="s">
        <v>4</v>
      </c>
      <c r="E903" s="12" t="s">
        <v>171</v>
      </c>
      <c r="F903" s="14"/>
      <c r="G903" s="14"/>
      <c r="H903" s="14"/>
      <c r="I903" s="29"/>
      <c r="J903" s="14"/>
      <c r="K903" s="5" t="s">
        <v>2223</v>
      </c>
      <c r="L903" s="5"/>
      <c r="M903" s="5"/>
      <c r="N903" s="5" t="s">
        <v>2230</v>
      </c>
      <c r="O903" s="5"/>
      <c r="P903" s="5" t="s">
        <v>17</v>
      </c>
      <c r="Q903" s="9" t="s">
        <v>1094</v>
      </c>
      <c r="R903" s="112" t="s">
        <v>2244</v>
      </c>
      <c r="S903" s="14"/>
      <c r="T903" s="20"/>
      <c r="U903" s="20"/>
      <c r="V903" s="12" t="s">
        <v>4</v>
      </c>
      <c r="W903" s="12" t="s">
        <v>171</v>
      </c>
      <c r="X903" s="14"/>
    </row>
    <row r="904" spans="1:24" s="36" customFormat="1">
      <c r="A904">
        <v>866</v>
      </c>
      <c r="B904" s="20"/>
      <c r="C904" s="11" t="str">
        <f t="shared" si="20"/>
        <v>'genr alpha_2 = alpha ': Generate additional variables</v>
      </c>
      <c r="D904" s="12" t="s">
        <v>4</v>
      </c>
      <c r="E904" s="12" t="s">
        <v>171</v>
      </c>
      <c r="F904" s="14"/>
      <c r="G904" s="14"/>
      <c r="H904" s="14"/>
      <c r="I904" s="29"/>
      <c r="J904" s="14"/>
      <c r="K904" s="5" t="s">
        <v>2223</v>
      </c>
      <c r="L904" s="5"/>
      <c r="M904" s="5"/>
      <c r="N904" s="5" t="s">
        <v>2230</v>
      </c>
      <c r="O904" s="5"/>
      <c r="P904" s="5" t="s">
        <v>17</v>
      </c>
      <c r="Q904" s="9" t="s">
        <v>1094</v>
      </c>
      <c r="R904" s="112" t="s">
        <v>2244</v>
      </c>
      <c r="S904" s="14"/>
      <c r="T904" s="20"/>
      <c r="U904" s="20"/>
      <c r="V904" s="12" t="s">
        <v>4</v>
      </c>
      <c r="W904" s="12" t="s">
        <v>171</v>
      </c>
      <c r="X904" s="14"/>
    </row>
    <row r="905" spans="1:24" s="36" customFormat="1">
      <c r="A905">
        <v>867</v>
      </c>
      <c r="B905" s="20"/>
      <c r="C905" s="11" t="str">
        <f t="shared" si="20"/>
        <v>'genr alpha_2 = alpha ': Generate additional variables</v>
      </c>
      <c r="D905" s="12" t="s">
        <v>4</v>
      </c>
      <c r="E905" s="12" t="s">
        <v>171</v>
      </c>
      <c r="F905" s="14"/>
      <c r="G905" s="14"/>
      <c r="H905" s="14"/>
      <c r="I905" s="29"/>
      <c r="J905" s="14"/>
      <c r="K905" s="5" t="s">
        <v>2223</v>
      </c>
      <c r="L905" s="5"/>
      <c r="M905" s="5"/>
      <c r="N905" s="5" t="s">
        <v>2230</v>
      </c>
      <c r="O905" s="5"/>
      <c r="P905" s="5" t="s">
        <v>17</v>
      </c>
      <c r="Q905" s="9" t="s">
        <v>1094</v>
      </c>
      <c r="R905" s="112" t="s">
        <v>2244</v>
      </c>
      <c r="S905" s="14"/>
      <c r="T905" s="20"/>
      <c r="U905" s="20"/>
      <c r="V905" s="12" t="s">
        <v>4</v>
      </c>
      <c r="W905" s="12" t="s">
        <v>171</v>
      </c>
      <c r="X905" s="14"/>
    </row>
    <row r="906" spans="1:24" s="36" customFormat="1">
      <c r="A906">
        <v>868</v>
      </c>
      <c r="B906" s="20"/>
      <c r="C906" s="11" t="str">
        <f t="shared" si="20"/>
        <v>'genr alpha_2 = alpha ': Generate additional variables</v>
      </c>
      <c r="D906" s="12" t="s">
        <v>4</v>
      </c>
      <c r="E906" s="12" t="s">
        <v>171</v>
      </c>
      <c r="F906" s="14"/>
      <c r="G906" s="14"/>
      <c r="H906" s="14"/>
      <c r="I906" s="29"/>
      <c r="J906" s="14"/>
      <c r="K906" s="5" t="s">
        <v>2223</v>
      </c>
      <c r="L906" s="5"/>
      <c r="M906" s="5"/>
      <c r="N906" s="5" t="s">
        <v>2230</v>
      </c>
      <c r="O906" s="5"/>
      <c r="P906" s="5" t="s">
        <v>17</v>
      </c>
      <c r="Q906" s="9" t="s">
        <v>1094</v>
      </c>
      <c r="R906" s="112" t="s">
        <v>2244</v>
      </c>
      <c r="S906" s="14"/>
      <c r="T906" s="20"/>
      <c r="U906" s="20"/>
      <c r="V906" s="12" t="s">
        <v>4</v>
      </c>
      <c r="W906" s="12" t="s">
        <v>171</v>
      </c>
      <c r="X906" s="14"/>
    </row>
    <row r="907" spans="1:24">
      <c r="A907">
        <v>869</v>
      </c>
      <c r="C907" s="1" t="str">
        <f t="shared" ref="C907:C908" si="48">CONCATENATE(D907,J907,I907,K907,L907,M907,N907,O907, IF(P907="","",  " "),P907, IF(P907="","",  " "),Q907, IF(R907="","",  " '"), IF(G907="","",  G907), IF(H907="","",  ": "),H907, IF(R907="","",  ": "),R907, IF(S907="","",  ": "),S907, IF(F907="","",  ": "),F907)</f>
        <v/>
      </c>
      <c r="D907" s="6" t="s">
        <v>25</v>
      </c>
      <c r="E907" s="6"/>
      <c r="I907" s="7"/>
      <c r="J907" s="5" t="s">
        <v>25</v>
      </c>
      <c r="O907" s="5"/>
      <c r="R907" s="5" t="s">
        <v>25</v>
      </c>
      <c r="V907" s="6" t="s">
        <v>25</v>
      </c>
      <c r="W907" s="6"/>
    </row>
    <row r="908" spans="1:24">
      <c r="A908">
        <v>870</v>
      </c>
      <c r="B908" t="s">
        <v>580</v>
      </c>
      <c r="C908" s="1" t="str">
        <f t="shared" si="48"/>
        <v>'smpl @all</v>
      </c>
      <c r="D908" s="12" t="s">
        <v>4</v>
      </c>
      <c r="E908" s="12" t="s">
        <v>171</v>
      </c>
      <c r="I908" s="7" t="s">
        <v>7</v>
      </c>
      <c r="O908" s="5"/>
      <c r="V908" s="6"/>
      <c r="W908" s="6"/>
      <c r="X908" s="30"/>
    </row>
    <row r="909" spans="1:24">
      <c r="A909">
        <v>871</v>
      </c>
      <c r="B909" t="s">
        <v>580</v>
      </c>
      <c r="C909" s="1" t="str">
        <f>CONCATENATE(D909,J909,I909,K909,L909,M909,N909,O909, IF(P909="","",  " "),P909, IF(P909="","",  " "),Q909, IF(R909="","",  " '"), IF(G909="","",  G909), IF(H909="","",  ": "),H909, IF(R909="","",  ": "),R909, IF(S909="","",  ": "),S909, IF(F909="","",  ": "),F909)</f>
        <v>'model.solve(i = p)</v>
      </c>
      <c r="D909" s="12" t="s">
        <v>4</v>
      </c>
      <c r="E909" s="12" t="s">
        <v>171</v>
      </c>
      <c r="I909" s="7" t="s">
        <v>27</v>
      </c>
      <c r="O909" s="5"/>
      <c r="V909" s="6"/>
      <c r="W909" s="6"/>
      <c r="X909" s="30"/>
    </row>
    <row r="910" spans="1:24">
      <c r="A910">
        <v>872</v>
      </c>
      <c r="B910" t="s">
        <v>580</v>
      </c>
      <c r="C910" s="1" t="str">
        <f>CONCATENATE(D910,J910,I910,K910,L910,M910,N910,O910, IF(P910="","",  " "),P910, IF(P910="","",  " "),Q910, IF(R910="","",  " '"), IF(G910="","",  G910), IF(H910="","",  ": "),H910, IF(R910="","",  ": "),R910, IF(S910="","",  ": "),S910, IF(F910="","",  ": "),F910)</f>
        <v/>
      </c>
      <c r="D910" s="6"/>
      <c r="E910" s="6"/>
      <c r="I910" s="7"/>
      <c r="O910" s="5"/>
      <c r="V910" s="6"/>
      <c r="W910" s="6"/>
      <c r="X910" s="30"/>
    </row>
    <row r="911" spans="1:24">
      <c r="A911">
        <v>873</v>
      </c>
      <c r="C911" s="1" t="str">
        <f t="shared" si="20"/>
        <v/>
      </c>
      <c r="D911" s="6" t="s">
        <v>25</v>
      </c>
      <c r="E911" s="6"/>
      <c r="J911" s="5" t="s">
        <v>25</v>
      </c>
      <c r="O911" s="5"/>
      <c r="R911" s="5" t="s">
        <v>25</v>
      </c>
      <c r="V911" s="6" t="s">
        <v>25</v>
      </c>
      <c r="W911" s="6"/>
    </row>
    <row r="912" spans="1:24">
      <c r="A912">
        <v>874</v>
      </c>
      <c r="C912" s="3" t="str">
        <f t="shared" si="20"/>
        <v>'##############################</v>
      </c>
      <c r="D912" s="10" t="s">
        <v>4</v>
      </c>
      <c r="E912" s="10" t="s">
        <v>170</v>
      </c>
      <c r="F912" s="8"/>
      <c r="G912" s="8"/>
      <c r="H912" s="8"/>
      <c r="I912" s="8"/>
      <c r="J912" s="8" t="s">
        <v>176</v>
      </c>
      <c r="K912" s="8"/>
      <c r="L912" s="8"/>
      <c r="M912" s="8"/>
      <c r="N912" s="8"/>
      <c r="O912" s="8"/>
      <c r="P912" s="8"/>
      <c r="Q912" s="8"/>
      <c r="R912" s="8" t="s">
        <v>25</v>
      </c>
      <c r="S912" s="8"/>
      <c r="T912" s="109"/>
      <c r="U912" s="109"/>
      <c r="V912" s="10" t="s">
        <v>4</v>
      </c>
      <c r="W912" s="10" t="s">
        <v>170</v>
      </c>
      <c r="X912" s="8"/>
    </row>
    <row r="913" spans="1:24">
      <c r="A913">
        <v>875</v>
      </c>
      <c r="C913" s="3" t="str">
        <f t="shared" si="20"/>
        <v>'Export data to CSV file</v>
      </c>
      <c r="D913" s="10" t="s">
        <v>4</v>
      </c>
      <c r="E913" s="10" t="s">
        <v>170</v>
      </c>
      <c r="F913" s="8"/>
      <c r="G913" s="8"/>
      <c r="H913" s="8"/>
      <c r="I913" s="8"/>
      <c r="J913" s="8" t="s">
        <v>1110</v>
      </c>
      <c r="K913" s="8"/>
      <c r="L913" s="8"/>
      <c r="M913" s="8"/>
      <c r="N913" s="8"/>
      <c r="O913" s="8"/>
      <c r="P913" s="8"/>
      <c r="Q913" s="8"/>
      <c r="R913" s="8" t="s">
        <v>25</v>
      </c>
      <c r="S913" s="8"/>
      <c r="T913" s="109"/>
      <c r="U913" s="109"/>
      <c r="V913" s="10" t="s">
        <v>4</v>
      </c>
      <c r="W913" s="10" t="s">
        <v>170</v>
      </c>
      <c r="X913" s="8"/>
    </row>
    <row r="914" spans="1:24">
      <c r="A914">
        <v>876</v>
      </c>
      <c r="C914" s="3" t="str">
        <f t="shared" si="20"/>
        <v>'##############################</v>
      </c>
      <c r="D914" s="10" t="s">
        <v>4</v>
      </c>
      <c r="E914" s="10" t="s">
        <v>170</v>
      </c>
      <c r="F914" s="8"/>
      <c r="G914" s="8"/>
      <c r="H914" s="8"/>
      <c r="I914" s="8"/>
      <c r="J914" s="8" t="s">
        <v>176</v>
      </c>
      <c r="K914" s="8"/>
      <c r="L914" s="8"/>
      <c r="M914" s="8"/>
      <c r="N914" s="8"/>
      <c r="O914" s="8"/>
      <c r="P914" s="8"/>
      <c r="Q914" s="8"/>
      <c r="R914" s="8" t="s">
        <v>25</v>
      </c>
      <c r="S914" s="8"/>
      <c r="T914" s="109"/>
      <c r="U914" s="109"/>
      <c r="V914" s="10" t="s">
        <v>4</v>
      </c>
      <c r="W914" s="10" t="s">
        <v>170</v>
      </c>
      <c r="X914" s="8"/>
    </row>
    <row r="915" spans="1:24">
      <c r="A915">
        <v>877</v>
      </c>
      <c r="C915" s="1" t="str">
        <f t="shared" si="20"/>
        <v>'wfsave(type = txt) scenario-compounded.csv na = "", delim = ","</v>
      </c>
      <c r="D915" s="12" t="s">
        <v>4</v>
      </c>
      <c r="E915" s="12" t="s">
        <v>171</v>
      </c>
      <c r="I915" s="7" t="s">
        <v>2242</v>
      </c>
      <c r="O915" s="5"/>
      <c r="R915" s="5" t="s">
        <v>25</v>
      </c>
      <c r="V915" s="12"/>
      <c r="W915" s="12"/>
    </row>
    <row r="916" spans="1:24">
      <c r="A916">
        <v>878</v>
      </c>
      <c r="C916" s="1" t="str">
        <f t="shared" ref="C916" si="49">CONCATENATE(D916,J916,I916,K916,L916,M916,N916,O916, IF(P916="","",  " "),P916, IF(P916="","",  " "),Q916, IF(R916="","",  " '"), IF(G916="","",  G916), IF(H916="","",  ": "),H916, IF(R916="","",  ": "),R916, IF(S916="","",  ": "),S916, IF(F916="","",  ": "),F916)</f>
        <v>wfsave(type = txt) scenario-isolated.csv na = "", delim = ","</v>
      </c>
      <c r="D916" s="12"/>
      <c r="E916" s="12"/>
      <c r="I916" s="7" t="s">
        <v>2243</v>
      </c>
      <c r="O916" s="5"/>
      <c r="R916" s="5" t="s">
        <v>25</v>
      </c>
      <c r="V916" s="12"/>
      <c r="W916" s="12"/>
    </row>
    <row r="917" spans="1:24">
      <c r="A917">
        <v>879</v>
      </c>
      <c r="C917" s="1" t="str">
        <f t="shared" si="20"/>
        <v/>
      </c>
      <c r="D917" s="12"/>
      <c r="E917" s="12"/>
      <c r="I917" s="7"/>
      <c r="O917" s="5"/>
      <c r="V917" s="12"/>
      <c r="W917" s="12"/>
    </row>
    <row r="918" spans="1:24">
      <c r="A918">
        <v>880</v>
      </c>
      <c r="C918" s="1" t="str">
        <f t="shared" si="20"/>
        <v/>
      </c>
      <c r="D918" s="6" t="s">
        <v>25</v>
      </c>
      <c r="E918" s="6"/>
      <c r="J918" s="5" t="s">
        <v>25</v>
      </c>
      <c r="O918" s="5"/>
      <c r="R918" s="5" t="s">
        <v>25</v>
      </c>
      <c r="V918" s="6" t="s">
        <v>25</v>
      </c>
      <c r="W918" s="6"/>
    </row>
    <row r="919" spans="1:24">
      <c r="A919">
        <v>881</v>
      </c>
      <c r="B919" t="s">
        <v>580</v>
      </c>
      <c r="C919" s="3" t="str">
        <f t="shared" si="20"/>
        <v>'##############################</v>
      </c>
      <c r="D919" s="10" t="s">
        <v>4</v>
      </c>
      <c r="E919" s="10" t="s">
        <v>170</v>
      </c>
      <c r="F919" s="8"/>
      <c r="G919" s="8"/>
      <c r="H919" s="8"/>
      <c r="I919" s="8"/>
      <c r="J919" s="8" t="s">
        <v>176</v>
      </c>
      <c r="K919" s="8"/>
      <c r="L919" s="8"/>
      <c r="M919" s="8"/>
      <c r="N919" s="8"/>
      <c r="O919" s="8"/>
      <c r="P919" s="8"/>
      <c r="Q919" s="8"/>
      <c r="R919" s="8" t="s">
        <v>25</v>
      </c>
      <c r="S919" s="8"/>
      <c r="T919" s="109"/>
      <c r="U919" s="109"/>
      <c r="V919" s="10" t="s">
        <v>4</v>
      </c>
      <c r="W919" s="10" t="s">
        <v>170</v>
      </c>
      <c r="X919" s="8"/>
    </row>
    <row r="920" spans="1:24">
      <c r="A920">
        <v>882</v>
      </c>
      <c r="B920" t="s">
        <v>580</v>
      </c>
      <c r="C920" s="3" t="str">
        <f t="shared" si="20"/>
        <v>'Figure 1</v>
      </c>
      <c r="D920" s="10" t="s">
        <v>4</v>
      </c>
      <c r="E920" s="10" t="s">
        <v>170</v>
      </c>
      <c r="F920" s="8"/>
      <c r="G920" s="8"/>
      <c r="H920" s="8"/>
      <c r="I920" s="8"/>
      <c r="J920" s="8" t="s">
        <v>1100</v>
      </c>
      <c r="K920" s="8"/>
      <c r="L920" s="8"/>
      <c r="M920" s="8"/>
      <c r="N920" s="8"/>
      <c r="O920" s="8"/>
      <c r="P920" s="8"/>
      <c r="Q920" s="8"/>
      <c r="R920" s="8" t="s">
        <v>25</v>
      </c>
      <c r="S920" s="8"/>
      <c r="T920" s="109"/>
      <c r="U920" s="109"/>
      <c r="V920" s="10" t="s">
        <v>4</v>
      </c>
      <c r="W920" s="10" t="s">
        <v>170</v>
      </c>
      <c r="X920" s="8"/>
    </row>
    <row r="921" spans="1:24">
      <c r="A921">
        <v>883</v>
      </c>
      <c r="B921" t="s">
        <v>580</v>
      </c>
      <c r="C921" s="1" t="str">
        <f t="shared" si="20"/>
        <v>'smpl 2014 2030</v>
      </c>
      <c r="D921" s="12" t="s">
        <v>4</v>
      </c>
      <c r="E921" s="12" t="s">
        <v>171</v>
      </c>
      <c r="I921" s="7" t="s">
        <v>1222</v>
      </c>
      <c r="O921" s="5"/>
      <c r="V921" s="12" t="s">
        <v>4</v>
      </c>
      <c r="W921" s="12" t="s">
        <v>171</v>
      </c>
    </row>
    <row r="922" spans="1:24">
      <c r="A922">
        <v>884</v>
      </c>
      <c r="B922" t="s">
        <v>580</v>
      </c>
      <c r="C922" s="1" t="str">
        <f t="shared" si="20"/>
        <v>'graph fig1.line d(c_h_k_0) d(c_h_k_1) d(c_h_k_2) d(c_h_k_3)</v>
      </c>
      <c r="D922" s="12" t="s">
        <v>4</v>
      </c>
      <c r="E922" s="12" t="s">
        <v>171</v>
      </c>
      <c r="I922" s="5" t="s">
        <v>1111</v>
      </c>
      <c r="J922" s="5" t="s">
        <v>1112</v>
      </c>
      <c r="K922" s="5" t="s">
        <v>1121</v>
      </c>
      <c r="O922" s="5"/>
      <c r="Q922" s="5" t="s">
        <v>2163</v>
      </c>
      <c r="V922" s="12" t="s">
        <v>4</v>
      </c>
      <c r="W922" s="12" t="s">
        <v>171</v>
      </c>
    </row>
    <row r="923" spans="1:24">
      <c r="A923">
        <v>885</v>
      </c>
      <c r="B923" t="s">
        <v>580</v>
      </c>
      <c r="C923" s="1" t="str">
        <f t="shared" si="20"/>
        <v>'fig1.options linepat</v>
      </c>
      <c r="D923" s="12" t="s">
        <v>4</v>
      </c>
      <c r="E923" s="12" t="s">
        <v>171</v>
      </c>
      <c r="I923" s="5" t="s">
        <v>1111</v>
      </c>
      <c r="K923" s="5" t="s">
        <v>1114</v>
      </c>
      <c r="L923" s="5" t="s">
        <v>1113</v>
      </c>
      <c r="O923" s="5"/>
      <c r="V923" s="12" t="s">
        <v>4</v>
      </c>
      <c r="W923" s="12" t="s">
        <v>171</v>
      </c>
    </row>
    <row r="924" spans="1:24">
      <c r="A924">
        <v>886</v>
      </c>
      <c r="B924" t="s">
        <v>580</v>
      </c>
      <c r="C924" s="1" t="str">
        <f t="shared" si="20"/>
        <v>'fig1.setelem(1) lcolor(0, 0, 0) lwidth(1) lpat(1)</v>
      </c>
      <c r="D924" s="12" t="s">
        <v>4</v>
      </c>
      <c r="E924" s="12" t="s">
        <v>171</v>
      </c>
      <c r="I924" s="5" t="s">
        <v>1111</v>
      </c>
      <c r="K924" s="5" t="s">
        <v>1128</v>
      </c>
      <c r="L924" s="5">
        <v>1</v>
      </c>
      <c r="M924" s="5" t="s">
        <v>1122</v>
      </c>
      <c r="N924" s="18" t="s">
        <v>2152</v>
      </c>
      <c r="O924" s="5" t="s">
        <v>1213</v>
      </c>
      <c r="Q924" s="5" t="s">
        <v>1129</v>
      </c>
      <c r="V924" s="12" t="s">
        <v>4</v>
      </c>
      <c r="W924" s="12" t="s">
        <v>171</v>
      </c>
    </row>
    <row r="925" spans="1:24">
      <c r="A925">
        <v>887</v>
      </c>
      <c r="B925" t="s">
        <v>580</v>
      </c>
      <c r="C925" s="1" t="str">
        <f t="shared" si="20"/>
        <v>'fig1.setelem(2) lcolor(89, 89, 89) lwidth(1) lpat(2)</v>
      </c>
      <c r="D925" s="12" t="s">
        <v>4</v>
      </c>
      <c r="E925" s="12" t="s">
        <v>171</v>
      </c>
      <c r="I925" s="5" t="s">
        <v>1111</v>
      </c>
      <c r="K925" s="5" t="s">
        <v>1128</v>
      </c>
      <c r="L925" s="5">
        <v>2</v>
      </c>
      <c r="M925" s="5" t="s">
        <v>1122</v>
      </c>
      <c r="N925" s="124" t="s">
        <v>2141</v>
      </c>
      <c r="O925" s="5" t="s">
        <v>1213</v>
      </c>
      <c r="Q925" s="5" t="s">
        <v>1199</v>
      </c>
      <c r="V925" s="12" t="s">
        <v>4</v>
      </c>
      <c r="W925" s="12" t="s">
        <v>171</v>
      </c>
    </row>
    <row r="926" spans="1:24">
      <c r="A926">
        <v>888</v>
      </c>
      <c r="B926" t="s">
        <v>580</v>
      </c>
      <c r="C926" s="1" t="str">
        <f t="shared" si="20"/>
        <v>'fig1.setelem(3) lcolor(166, 166, 166) lwidth(1) lpat(4)</v>
      </c>
      <c r="D926" s="12" t="s">
        <v>4</v>
      </c>
      <c r="E926" s="12" t="s">
        <v>171</v>
      </c>
      <c r="I926" s="5" t="s">
        <v>1111</v>
      </c>
      <c r="K926" s="5" t="s">
        <v>1128</v>
      </c>
      <c r="L926" s="5">
        <v>3</v>
      </c>
      <c r="M926" s="5" t="s">
        <v>1122</v>
      </c>
      <c r="N926" s="123" t="s">
        <v>2142</v>
      </c>
      <c r="O926" s="5" t="s">
        <v>1213</v>
      </c>
      <c r="Q926" s="5" t="s">
        <v>1200</v>
      </c>
      <c r="V926" s="12" t="s">
        <v>4</v>
      </c>
      <c r="W926" s="12" t="s">
        <v>171</v>
      </c>
    </row>
    <row r="927" spans="1:24">
      <c r="A927">
        <v>889</v>
      </c>
      <c r="B927" t="s">
        <v>580</v>
      </c>
      <c r="C927" s="1" t="str">
        <f t="shared" si="20"/>
        <v>'fig1.setelem(4) lcolor(225, 30, 0) lwidth(1) lpat(5)</v>
      </c>
      <c r="D927" s="12" t="s">
        <v>4</v>
      </c>
      <c r="E927" s="12" t="s">
        <v>171</v>
      </c>
      <c r="I927" s="5" t="s">
        <v>1111</v>
      </c>
      <c r="K927" s="5" t="s">
        <v>1128</v>
      </c>
      <c r="L927" s="5">
        <v>4</v>
      </c>
      <c r="M927" s="5" t="s">
        <v>1122</v>
      </c>
      <c r="N927" s="128" t="s">
        <v>2169</v>
      </c>
      <c r="O927" s="5" t="s">
        <v>1213</v>
      </c>
      <c r="Q927" s="5" t="s">
        <v>2143</v>
      </c>
      <c r="V927" s="12" t="s">
        <v>4</v>
      </c>
      <c r="W927" s="12" t="s">
        <v>171</v>
      </c>
    </row>
    <row r="928" spans="1:24">
      <c r="A928">
        <v>890</v>
      </c>
      <c r="B928" t="s">
        <v>580</v>
      </c>
      <c r="C928" s="1" t="str">
        <f t="shared" si="20"/>
        <v>'show fig1</v>
      </c>
      <c r="D928" s="12" t="s">
        <v>4</v>
      </c>
      <c r="E928" s="12" t="s">
        <v>171</v>
      </c>
      <c r="I928" s="5" t="s">
        <v>1111</v>
      </c>
      <c r="J928" s="5" t="s">
        <v>1115</v>
      </c>
      <c r="O928" s="5"/>
      <c r="V928" s="12" t="s">
        <v>4</v>
      </c>
      <c r="W928" s="12" t="s">
        <v>171</v>
      </c>
    </row>
    <row r="929" spans="1:24">
      <c r="A929">
        <v>891</v>
      </c>
      <c r="B929" t="s">
        <v>580</v>
      </c>
      <c r="C929" s="1" t="str">
        <f t="shared" si="20"/>
        <v/>
      </c>
      <c r="D929" s="12"/>
      <c r="E929" s="12"/>
      <c r="J929" s="5" t="s">
        <v>25</v>
      </c>
      <c r="O929" s="5"/>
      <c r="V929" s="12"/>
      <c r="W929" s="12"/>
    </row>
    <row r="930" spans="1:24">
      <c r="A930">
        <v>892</v>
      </c>
      <c r="B930" t="s">
        <v>580</v>
      </c>
      <c r="C930" s="3" t="str">
        <f t="shared" si="20"/>
        <v>'##############################</v>
      </c>
      <c r="D930" s="10" t="s">
        <v>4</v>
      </c>
      <c r="E930" s="10" t="s">
        <v>170</v>
      </c>
      <c r="F930" s="8"/>
      <c r="G930" s="8"/>
      <c r="H930" s="8"/>
      <c r="I930" s="8"/>
      <c r="J930" s="8" t="s">
        <v>176</v>
      </c>
      <c r="K930" s="8"/>
      <c r="L930" s="8"/>
      <c r="M930" s="8"/>
      <c r="N930" s="8"/>
      <c r="O930" s="8"/>
      <c r="P930" s="8"/>
      <c r="Q930" s="8"/>
      <c r="R930" s="8" t="s">
        <v>25</v>
      </c>
      <c r="S930" s="8"/>
      <c r="T930" s="109"/>
      <c r="U930" s="109"/>
      <c r="V930" s="10" t="s">
        <v>4</v>
      </c>
      <c r="W930" s="10" t="s">
        <v>170</v>
      </c>
      <c r="X930" s="8"/>
    </row>
    <row r="931" spans="1:24">
      <c r="A931">
        <v>893</v>
      </c>
      <c r="B931" t="s">
        <v>580</v>
      </c>
      <c r="C931" s="3" t="str">
        <f t="shared" si="20"/>
        <v>'Figure 1.a</v>
      </c>
      <c r="D931" s="10" t="s">
        <v>4</v>
      </c>
      <c r="E931" s="10" t="s">
        <v>170</v>
      </c>
      <c r="F931" s="8"/>
      <c r="G931" s="8"/>
      <c r="H931" s="8"/>
      <c r="I931" s="8"/>
      <c r="J931" s="8" t="s">
        <v>1107</v>
      </c>
      <c r="K931" s="8"/>
      <c r="L931" s="8"/>
      <c r="M931" s="8"/>
      <c r="N931" s="8"/>
      <c r="O931" s="8"/>
      <c r="P931" s="8"/>
      <c r="Q931" s="8"/>
      <c r="R931" s="8" t="s">
        <v>25</v>
      </c>
      <c r="S931" s="8"/>
      <c r="T931" s="109"/>
      <c r="U931" s="109"/>
      <c r="V931" s="10" t="s">
        <v>4</v>
      </c>
      <c r="W931" s="10" t="s">
        <v>170</v>
      </c>
      <c r="X931" s="8"/>
    </row>
    <row r="932" spans="1:24">
      <c r="A932">
        <v>894</v>
      </c>
      <c r="B932" t="s">
        <v>580</v>
      </c>
      <c r="C932" s="1" t="str">
        <f t="shared" si="20"/>
        <v>'smpl 2014 2030</v>
      </c>
      <c r="D932" s="12" t="s">
        <v>4</v>
      </c>
      <c r="E932" s="12" t="s">
        <v>171</v>
      </c>
      <c r="I932" s="7" t="s">
        <v>1222</v>
      </c>
      <c r="O932" s="5"/>
      <c r="V932" s="12" t="s">
        <v>4</v>
      </c>
      <c r="W932" s="12" t="s">
        <v>171</v>
      </c>
    </row>
    <row r="933" spans="1:24">
      <c r="A933">
        <v>895</v>
      </c>
      <c r="B933" t="s">
        <v>580</v>
      </c>
      <c r="C933" s="1" t="str">
        <f t="shared" si="20"/>
        <v>'graph fig1a.line d(c_h_k_0) d(c_h_k_1) d(c_h_k_2) d(c_h_k_3)</v>
      </c>
      <c r="D933" s="12" t="s">
        <v>4</v>
      </c>
      <c r="E933" s="12" t="s">
        <v>171</v>
      </c>
      <c r="I933" s="5" t="s">
        <v>1116</v>
      </c>
      <c r="J933" s="5" t="s">
        <v>1112</v>
      </c>
      <c r="K933" s="5" t="s">
        <v>1121</v>
      </c>
      <c r="O933" s="5"/>
      <c r="Q933" s="5" t="s">
        <v>2163</v>
      </c>
      <c r="V933" s="12" t="s">
        <v>4</v>
      </c>
      <c r="W933" s="12" t="s">
        <v>171</v>
      </c>
    </row>
    <row r="934" spans="1:24">
      <c r="A934">
        <v>896</v>
      </c>
      <c r="B934" t="s">
        <v>580</v>
      </c>
      <c r="C934" s="1" t="str">
        <f t="shared" si="20"/>
        <v>'fig1a.options linepat</v>
      </c>
      <c r="D934" s="12" t="s">
        <v>4</v>
      </c>
      <c r="E934" s="12" t="s">
        <v>171</v>
      </c>
      <c r="I934" s="5" t="s">
        <v>1116</v>
      </c>
      <c r="K934" s="5" t="s">
        <v>1114</v>
      </c>
      <c r="L934" s="5" t="s">
        <v>1113</v>
      </c>
      <c r="O934" s="5"/>
      <c r="R934" s="5" t="s">
        <v>25</v>
      </c>
      <c r="V934" s="12" t="s">
        <v>4</v>
      </c>
      <c r="W934" s="12" t="s">
        <v>171</v>
      </c>
    </row>
    <row r="935" spans="1:24">
      <c r="A935">
        <v>897</v>
      </c>
      <c r="B935" t="s">
        <v>580</v>
      </c>
      <c r="C935" s="1" t="str">
        <f t="shared" ref="C935:C998" si="50">CONCATENATE(D935,J935,I935,K935,L935,M935,N935,O935, IF(P935="","",  " "),P935, IF(P935="","",  " "),Q935, IF(R935="","",  " '"), IF(G935="","",  G935), IF(H935="","",  ": "),H935, IF(R935="","",  ": "),R935, IF(S935="","",  ": "),S935, IF(F935="","",  ": "),F935)</f>
        <v>'fig1a.setelem(1) lcolor(0, 0, 0) lwidth(1) lpat(1)</v>
      </c>
      <c r="D935" s="12" t="s">
        <v>4</v>
      </c>
      <c r="E935" s="12" t="s">
        <v>171</v>
      </c>
      <c r="I935" s="5" t="s">
        <v>1116</v>
      </c>
      <c r="K935" s="5" t="s">
        <v>1128</v>
      </c>
      <c r="L935" s="5">
        <v>1</v>
      </c>
      <c r="M935" s="5" t="s">
        <v>1122</v>
      </c>
      <c r="N935" s="18" t="s">
        <v>2152</v>
      </c>
      <c r="O935" s="5" t="s">
        <v>1213</v>
      </c>
      <c r="Q935" s="5" t="s">
        <v>1129</v>
      </c>
      <c r="R935" s="5" t="s">
        <v>25</v>
      </c>
      <c r="V935" s="12" t="s">
        <v>4</v>
      </c>
      <c r="W935" s="12" t="s">
        <v>171</v>
      </c>
    </row>
    <row r="936" spans="1:24">
      <c r="A936">
        <v>898</v>
      </c>
      <c r="B936" t="s">
        <v>580</v>
      </c>
      <c r="C936" s="1" t="str">
        <f t="shared" si="50"/>
        <v>'fig1a.setelem(2) lcolor(89, 89, 89) lwidth(1) lpat(2)</v>
      </c>
      <c r="D936" s="12" t="s">
        <v>4</v>
      </c>
      <c r="E936" s="12" t="s">
        <v>171</v>
      </c>
      <c r="I936" s="5" t="s">
        <v>1116</v>
      </c>
      <c r="K936" s="5" t="s">
        <v>1128</v>
      </c>
      <c r="L936" s="5">
        <v>2</v>
      </c>
      <c r="M936" s="5" t="s">
        <v>1122</v>
      </c>
      <c r="N936" s="124" t="s">
        <v>2141</v>
      </c>
      <c r="O936" s="5" t="s">
        <v>1213</v>
      </c>
      <c r="Q936" s="5" t="s">
        <v>1199</v>
      </c>
      <c r="R936" s="5" t="s">
        <v>25</v>
      </c>
      <c r="V936" s="12" t="s">
        <v>4</v>
      </c>
      <c r="W936" s="12" t="s">
        <v>171</v>
      </c>
    </row>
    <row r="937" spans="1:24">
      <c r="A937">
        <v>899</v>
      </c>
      <c r="B937" t="s">
        <v>580</v>
      </c>
      <c r="C937" s="1" t="str">
        <f t="shared" si="50"/>
        <v>'fig1a.setelem(3) lcolor(166, 166, 166) lwidth(1) lpat(4)</v>
      </c>
      <c r="D937" s="12" t="s">
        <v>4</v>
      </c>
      <c r="E937" s="12" t="s">
        <v>171</v>
      </c>
      <c r="I937" s="5" t="s">
        <v>1116</v>
      </c>
      <c r="K937" s="5" t="s">
        <v>1128</v>
      </c>
      <c r="L937" s="5">
        <v>3</v>
      </c>
      <c r="M937" s="5" t="s">
        <v>1122</v>
      </c>
      <c r="N937" s="123" t="s">
        <v>2142</v>
      </c>
      <c r="O937" s="5" t="s">
        <v>1213</v>
      </c>
      <c r="Q937" s="5" t="s">
        <v>1200</v>
      </c>
      <c r="R937" s="5" t="s">
        <v>25</v>
      </c>
      <c r="V937" s="12" t="s">
        <v>4</v>
      </c>
      <c r="W937" s="12" t="s">
        <v>171</v>
      </c>
    </row>
    <row r="938" spans="1:24">
      <c r="A938">
        <v>900</v>
      </c>
      <c r="B938" t="s">
        <v>580</v>
      </c>
      <c r="C938" s="1" t="str">
        <f t="shared" si="50"/>
        <v>'fig1a.setelem(4) lcolor(225, 30, 0) lwidth(1) lpat(5)</v>
      </c>
      <c r="D938" s="12" t="s">
        <v>4</v>
      </c>
      <c r="E938" s="12" t="s">
        <v>171</v>
      </c>
      <c r="I938" s="5" t="s">
        <v>1116</v>
      </c>
      <c r="K938" s="5" t="s">
        <v>1128</v>
      </c>
      <c r="L938" s="5">
        <v>4</v>
      </c>
      <c r="M938" s="5" t="s">
        <v>1122</v>
      </c>
      <c r="N938" s="128" t="s">
        <v>2169</v>
      </c>
      <c r="O938" s="5" t="s">
        <v>1213</v>
      </c>
      <c r="Q938" s="5" t="s">
        <v>2143</v>
      </c>
      <c r="V938" s="12" t="s">
        <v>4</v>
      </c>
      <c r="W938" s="12" t="s">
        <v>171</v>
      </c>
    </row>
    <row r="939" spans="1:24">
      <c r="A939">
        <v>901</v>
      </c>
      <c r="B939" t="s">
        <v>580</v>
      </c>
      <c r="C939" s="1" t="str">
        <f t="shared" si="50"/>
        <v>'show fig1a</v>
      </c>
      <c r="D939" s="12" t="s">
        <v>4</v>
      </c>
      <c r="E939" s="12" t="s">
        <v>171</v>
      </c>
      <c r="I939" s="5" t="s">
        <v>1116</v>
      </c>
      <c r="J939" s="5" t="s">
        <v>1115</v>
      </c>
      <c r="O939" s="5"/>
      <c r="V939" s="12" t="s">
        <v>4</v>
      </c>
      <c r="W939" s="12" t="s">
        <v>171</v>
      </c>
    </row>
    <row r="940" spans="1:24">
      <c r="A940">
        <v>902</v>
      </c>
      <c r="B940" t="s">
        <v>580</v>
      </c>
      <c r="C940" s="1" t="str">
        <f t="shared" si="50"/>
        <v/>
      </c>
      <c r="D940" s="12"/>
      <c r="E940" s="12"/>
      <c r="J940" s="5" t="s">
        <v>25</v>
      </c>
      <c r="O940" s="5"/>
      <c r="R940" s="5" t="s">
        <v>25</v>
      </c>
      <c r="V940" s="12"/>
      <c r="W940" s="12"/>
    </row>
    <row r="941" spans="1:24">
      <c r="A941">
        <v>903</v>
      </c>
      <c r="B941" t="s">
        <v>580</v>
      </c>
      <c r="C941" s="3" t="str">
        <f t="shared" si="50"/>
        <v>'##############################</v>
      </c>
      <c r="D941" s="10" t="s">
        <v>4</v>
      </c>
      <c r="E941" s="10" t="s">
        <v>170</v>
      </c>
      <c r="F941" s="8"/>
      <c r="G941" s="8"/>
      <c r="H941" s="8"/>
      <c r="I941" s="8"/>
      <c r="J941" s="8" t="s">
        <v>176</v>
      </c>
      <c r="K941" s="8"/>
      <c r="L941" s="8"/>
      <c r="M941" s="8"/>
      <c r="N941" s="8"/>
      <c r="O941" s="8"/>
      <c r="P941" s="8"/>
      <c r="Q941" s="8"/>
      <c r="R941" s="8" t="s">
        <v>25</v>
      </c>
      <c r="S941" s="8"/>
      <c r="T941" s="109"/>
      <c r="U941" s="109"/>
      <c r="V941" s="10" t="s">
        <v>4</v>
      </c>
      <c r="W941" s="10" t="s">
        <v>170</v>
      </c>
      <c r="X941" s="8"/>
    </row>
    <row r="942" spans="1:24">
      <c r="A942">
        <v>904</v>
      </c>
      <c r="B942" t="s">
        <v>580</v>
      </c>
      <c r="C942" s="3" t="str">
        <f t="shared" si="50"/>
        <v>'Figure 1.b</v>
      </c>
      <c r="D942" s="10" t="s">
        <v>4</v>
      </c>
      <c r="E942" s="10" t="s">
        <v>170</v>
      </c>
      <c r="F942" s="8"/>
      <c r="G942" s="8"/>
      <c r="H942" s="8"/>
      <c r="I942" s="8"/>
      <c r="J942" s="8" t="s">
        <v>1218</v>
      </c>
      <c r="K942" s="8"/>
      <c r="L942" s="8"/>
      <c r="M942" s="8"/>
      <c r="N942" s="8"/>
      <c r="O942" s="8"/>
      <c r="P942" s="8"/>
      <c r="Q942" s="8"/>
      <c r="R942" s="8" t="s">
        <v>25</v>
      </c>
      <c r="S942" s="8"/>
      <c r="T942" s="109"/>
      <c r="U942" s="109"/>
      <c r="V942" s="10" t="s">
        <v>4</v>
      </c>
      <c r="W942" s="10" t="s">
        <v>170</v>
      </c>
      <c r="X942" s="8"/>
    </row>
    <row r="943" spans="1:24">
      <c r="A943">
        <v>905</v>
      </c>
      <c r="B943" t="s">
        <v>580</v>
      </c>
      <c r="C943" s="1" t="str">
        <f t="shared" si="50"/>
        <v>'smpl 2014 2030</v>
      </c>
      <c r="D943" s="12" t="s">
        <v>4</v>
      </c>
      <c r="E943" s="12" t="s">
        <v>171</v>
      </c>
      <c r="I943" s="7" t="s">
        <v>1222</v>
      </c>
      <c r="O943" s="5"/>
      <c r="V943" s="12" t="s">
        <v>4</v>
      </c>
      <c r="W943" s="12" t="s">
        <v>171</v>
      </c>
    </row>
    <row r="944" spans="1:24">
      <c r="A944">
        <v>906</v>
      </c>
      <c r="B944" t="s">
        <v>580</v>
      </c>
      <c r="C944" s="1" t="str">
        <f t="shared" si="50"/>
        <v>'graph fig1b.line d(y_d_h_k_0) d(y_d_h_k_1) d(y_d_h_k_2) d(y_d_h_k_3)</v>
      </c>
      <c r="D944" s="12" t="s">
        <v>4</v>
      </c>
      <c r="E944" s="12" t="s">
        <v>171</v>
      </c>
      <c r="I944" s="5" t="s">
        <v>1221</v>
      </c>
      <c r="J944" s="5" t="s">
        <v>1112</v>
      </c>
      <c r="K944" s="5" t="s">
        <v>1121</v>
      </c>
      <c r="O944" s="5"/>
      <c r="Q944" s="5" t="s">
        <v>2168</v>
      </c>
      <c r="V944" s="12" t="s">
        <v>4</v>
      </c>
      <c r="W944" s="12" t="s">
        <v>171</v>
      </c>
    </row>
    <row r="945" spans="1:24">
      <c r="A945">
        <v>907</v>
      </c>
      <c r="B945" t="s">
        <v>580</v>
      </c>
      <c r="C945" s="1" t="str">
        <f t="shared" si="50"/>
        <v>'fig1b.options linepat</v>
      </c>
      <c r="D945" s="12" t="s">
        <v>4</v>
      </c>
      <c r="E945" s="12" t="s">
        <v>171</v>
      </c>
      <c r="I945" s="5" t="s">
        <v>1221</v>
      </c>
      <c r="K945" s="5" t="s">
        <v>1114</v>
      </c>
      <c r="L945" s="5" t="s">
        <v>1113</v>
      </c>
      <c r="O945" s="5"/>
      <c r="R945" s="5" t="s">
        <v>25</v>
      </c>
      <c r="V945" s="12" t="s">
        <v>4</v>
      </c>
      <c r="W945" s="12" t="s">
        <v>171</v>
      </c>
    </row>
    <row r="946" spans="1:24">
      <c r="A946">
        <v>908</v>
      </c>
      <c r="B946" t="s">
        <v>580</v>
      </c>
      <c r="C946" s="1" t="str">
        <f t="shared" si="50"/>
        <v>'fig1b.setelem(1) lcolor(0, 0, 0) lwidth(1) lpat(1)</v>
      </c>
      <c r="D946" s="12" t="s">
        <v>4</v>
      </c>
      <c r="E946" s="12" t="s">
        <v>171</v>
      </c>
      <c r="I946" s="5" t="s">
        <v>1221</v>
      </c>
      <c r="K946" s="5" t="s">
        <v>1128</v>
      </c>
      <c r="L946" s="5">
        <v>1</v>
      </c>
      <c r="M946" s="5" t="s">
        <v>1122</v>
      </c>
      <c r="N946" s="18" t="s">
        <v>2152</v>
      </c>
      <c r="O946" s="5" t="s">
        <v>1213</v>
      </c>
      <c r="Q946" s="5" t="s">
        <v>1129</v>
      </c>
      <c r="R946" s="5" t="s">
        <v>25</v>
      </c>
      <c r="V946" s="12" t="s">
        <v>4</v>
      </c>
      <c r="W946" s="12" t="s">
        <v>171</v>
      </c>
    </row>
    <row r="947" spans="1:24">
      <c r="A947">
        <v>909</v>
      </c>
      <c r="B947" t="s">
        <v>580</v>
      </c>
      <c r="C947" s="1" t="str">
        <f t="shared" si="50"/>
        <v>'fig1b.setelem(2) lcolor(89, 89, 89) lwidth(1) lpat(2)</v>
      </c>
      <c r="D947" s="12" t="s">
        <v>4</v>
      </c>
      <c r="E947" s="12" t="s">
        <v>171</v>
      </c>
      <c r="I947" s="5" t="s">
        <v>1221</v>
      </c>
      <c r="K947" s="5" t="s">
        <v>1128</v>
      </c>
      <c r="L947" s="5">
        <v>2</v>
      </c>
      <c r="M947" s="5" t="s">
        <v>1122</v>
      </c>
      <c r="N947" s="124" t="s">
        <v>2141</v>
      </c>
      <c r="O947" s="5" t="s">
        <v>1213</v>
      </c>
      <c r="Q947" s="5" t="s">
        <v>1199</v>
      </c>
      <c r="R947" s="5" t="s">
        <v>25</v>
      </c>
      <c r="V947" s="12" t="s">
        <v>4</v>
      </c>
      <c r="W947" s="12" t="s">
        <v>171</v>
      </c>
    </row>
    <row r="948" spans="1:24">
      <c r="A948">
        <v>910</v>
      </c>
      <c r="B948" t="s">
        <v>580</v>
      </c>
      <c r="C948" s="1" t="str">
        <f t="shared" si="50"/>
        <v>'fig1b.setelem(3) lcolor(166, 166, 166) lwidth(1) lpat(4)</v>
      </c>
      <c r="D948" s="12" t="s">
        <v>4</v>
      </c>
      <c r="E948" s="12" t="s">
        <v>171</v>
      </c>
      <c r="I948" s="5" t="s">
        <v>1221</v>
      </c>
      <c r="K948" s="5" t="s">
        <v>1128</v>
      </c>
      <c r="L948" s="5">
        <v>3</v>
      </c>
      <c r="M948" s="5" t="s">
        <v>1122</v>
      </c>
      <c r="N948" s="123" t="s">
        <v>2142</v>
      </c>
      <c r="O948" s="5" t="s">
        <v>1213</v>
      </c>
      <c r="Q948" s="5" t="s">
        <v>1200</v>
      </c>
      <c r="R948" s="5" t="s">
        <v>25</v>
      </c>
      <c r="V948" s="12" t="s">
        <v>4</v>
      </c>
      <c r="W948" s="12" t="s">
        <v>171</v>
      </c>
    </row>
    <row r="949" spans="1:24">
      <c r="A949">
        <v>911</v>
      </c>
      <c r="B949" t="s">
        <v>580</v>
      </c>
      <c r="C949" s="1" t="str">
        <f t="shared" si="50"/>
        <v>'fig1b.setelem(4) lcolor(225, 30, 0) lwidth(1) lpat(5)</v>
      </c>
      <c r="D949" s="12" t="s">
        <v>4</v>
      </c>
      <c r="E949" s="12" t="s">
        <v>171</v>
      </c>
      <c r="I949" s="5" t="s">
        <v>1221</v>
      </c>
      <c r="K949" s="5" t="s">
        <v>1128</v>
      </c>
      <c r="L949" s="5">
        <v>4</v>
      </c>
      <c r="M949" s="5" t="s">
        <v>1122</v>
      </c>
      <c r="N949" s="128" t="s">
        <v>2169</v>
      </c>
      <c r="O949" s="5" t="s">
        <v>1213</v>
      </c>
      <c r="Q949" s="5" t="s">
        <v>2143</v>
      </c>
      <c r="V949" s="12" t="s">
        <v>4</v>
      </c>
      <c r="W949" s="12" t="s">
        <v>171</v>
      </c>
    </row>
    <row r="950" spans="1:24">
      <c r="A950">
        <v>912</v>
      </c>
      <c r="B950" t="s">
        <v>580</v>
      </c>
      <c r="C950" s="1" t="str">
        <f t="shared" si="50"/>
        <v>'show fig1b</v>
      </c>
      <c r="D950" s="12" t="s">
        <v>4</v>
      </c>
      <c r="E950" s="12" t="s">
        <v>171</v>
      </c>
      <c r="I950" s="5" t="s">
        <v>1221</v>
      </c>
      <c r="J950" s="5" t="s">
        <v>1115</v>
      </c>
      <c r="O950" s="5"/>
      <c r="V950" s="12" t="s">
        <v>4</v>
      </c>
      <c r="W950" s="12" t="s">
        <v>171</v>
      </c>
    </row>
    <row r="951" spans="1:24">
      <c r="A951">
        <v>913</v>
      </c>
      <c r="B951" t="s">
        <v>580</v>
      </c>
      <c r="C951" s="1" t="str">
        <f t="shared" si="50"/>
        <v/>
      </c>
      <c r="D951" s="12"/>
      <c r="E951" s="12"/>
      <c r="J951" s="5" t="s">
        <v>25</v>
      </c>
      <c r="O951" s="5"/>
      <c r="R951" s="5" t="s">
        <v>25</v>
      </c>
      <c r="V951" s="12"/>
      <c r="W951" s="12"/>
    </row>
    <row r="952" spans="1:24">
      <c r="A952">
        <v>914</v>
      </c>
      <c r="B952" t="s">
        <v>580</v>
      </c>
      <c r="C952" s="3" t="str">
        <f t="shared" si="50"/>
        <v>'##############################</v>
      </c>
      <c r="D952" s="10" t="s">
        <v>4</v>
      </c>
      <c r="E952" s="10" t="s">
        <v>170</v>
      </c>
      <c r="F952" s="8"/>
      <c r="G952" s="8"/>
      <c r="H952" s="8"/>
      <c r="I952" s="8"/>
      <c r="J952" s="8" t="s">
        <v>176</v>
      </c>
      <c r="K952" s="8"/>
      <c r="L952" s="8"/>
      <c r="M952" s="8"/>
      <c r="N952" s="8"/>
      <c r="O952" s="8"/>
      <c r="P952" s="8"/>
      <c r="Q952" s="8"/>
      <c r="R952" s="8" t="s">
        <v>25</v>
      </c>
      <c r="S952" s="8"/>
      <c r="T952" s="109"/>
      <c r="U952" s="109"/>
      <c r="V952" s="10" t="s">
        <v>4</v>
      </c>
      <c r="W952" s="10" t="s">
        <v>170</v>
      </c>
      <c r="X952" s="8"/>
    </row>
    <row r="953" spans="1:24">
      <c r="A953">
        <v>915</v>
      </c>
      <c r="B953" t="s">
        <v>580</v>
      </c>
      <c r="C953" s="3" t="str">
        <f t="shared" si="50"/>
        <v>'Figure 1.c</v>
      </c>
      <c r="D953" s="10" t="s">
        <v>4</v>
      </c>
      <c r="E953" s="10" t="s">
        <v>170</v>
      </c>
      <c r="F953" s="8"/>
      <c r="G953" s="8"/>
      <c r="H953" s="8"/>
      <c r="I953" s="8"/>
      <c r="J953" s="8" t="s">
        <v>1219</v>
      </c>
      <c r="K953" s="8"/>
      <c r="L953" s="8"/>
      <c r="M953" s="8"/>
      <c r="N953" s="8"/>
      <c r="O953" s="8"/>
      <c r="P953" s="8"/>
      <c r="Q953" s="8"/>
      <c r="R953" s="8" t="s">
        <v>25</v>
      </c>
      <c r="S953" s="8"/>
      <c r="T953" s="109"/>
      <c r="U953" s="109"/>
      <c r="V953" s="10" t="s">
        <v>4</v>
      </c>
      <c r="W953" s="10" t="s">
        <v>170</v>
      </c>
      <c r="X953" s="8"/>
    </row>
    <row r="954" spans="1:24">
      <c r="A954">
        <v>916</v>
      </c>
      <c r="B954" t="s">
        <v>580</v>
      </c>
      <c r="C954" s="1" t="str">
        <f t="shared" si="50"/>
        <v>'smpl 2014 2030</v>
      </c>
      <c r="D954" s="12" t="s">
        <v>4</v>
      </c>
      <c r="E954" s="12" t="s">
        <v>171</v>
      </c>
      <c r="I954" s="7" t="s">
        <v>1222</v>
      </c>
      <c r="O954" s="5"/>
      <c r="V954" s="12" t="s">
        <v>4</v>
      </c>
      <c r="W954" s="12" t="s">
        <v>171</v>
      </c>
    </row>
    <row r="955" spans="1:24">
      <c r="A955">
        <v>917</v>
      </c>
      <c r="B955" t="s">
        <v>580</v>
      </c>
      <c r="C955" s="1" t="str">
        <f t="shared" si="50"/>
        <v>'graph fig1c.line (inv_h_k_0) (inv_h_k_1) (inv_h_k_2) (inv_h_k_3)</v>
      </c>
      <c r="D955" s="12" t="s">
        <v>4</v>
      </c>
      <c r="E955" s="12" t="s">
        <v>171</v>
      </c>
      <c r="I955" s="5" t="s">
        <v>1220</v>
      </c>
      <c r="J955" s="5" t="s">
        <v>1112</v>
      </c>
      <c r="K955" s="5" t="s">
        <v>1121</v>
      </c>
      <c r="O955" s="5"/>
      <c r="Q955" s="5" t="s">
        <v>2162</v>
      </c>
      <c r="V955" s="12" t="s">
        <v>4</v>
      </c>
      <c r="W955" s="12" t="s">
        <v>171</v>
      </c>
    </row>
    <row r="956" spans="1:24">
      <c r="A956">
        <v>918</v>
      </c>
      <c r="B956" t="s">
        <v>580</v>
      </c>
      <c r="C956" s="1" t="str">
        <f t="shared" si="50"/>
        <v>'fig1c.options linepat</v>
      </c>
      <c r="D956" s="12" t="s">
        <v>4</v>
      </c>
      <c r="E956" s="12" t="s">
        <v>171</v>
      </c>
      <c r="I956" s="5" t="s">
        <v>1220</v>
      </c>
      <c r="K956" s="5" t="s">
        <v>1114</v>
      </c>
      <c r="L956" s="5" t="s">
        <v>1113</v>
      </c>
      <c r="O956" s="5"/>
      <c r="V956" s="12" t="s">
        <v>4</v>
      </c>
      <c r="W956" s="12" t="s">
        <v>171</v>
      </c>
    </row>
    <row r="957" spans="1:24">
      <c r="A957">
        <v>919</v>
      </c>
      <c r="B957" t="s">
        <v>580</v>
      </c>
      <c r="C957" s="1" t="str">
        <f t="shared" si="50"/>
        <v>'fig1c.setelem(1) lcolor(0, 0, 0) lwidth(1) lpat(1)</v>
      </c>
      <c r="D957" s="12" t="s">
        <v>4</v>
      </c>
      <c r="E957" s="12" t="s">
        <v>171</v>
      </c>
      <c r="I957" s="5" t="s">
        <v>1220</v>
      </c>
      <c r="K957" s="5" t="s">
        <v>1128</v>
      </c>
      <c r="L957" s="5">
        <v>1</v>
      </c>
      <c r="M957" s="5" t="s">
        <v>1122</v>
      </c>
      <c r="N957" s="18" t="s">
        <v>2152</v>
      </c>
      <c r="O957" s="5" t="s">
        <v>1213</v>
      </c>
      <c r="Q957" s="5" t="s">
        <v>1129</v>
      </c>
      <c r="R957" s="18"/>
      <c r="V957" s="12" t="s">
        <v>4</v>
      </c>
      <c r="W957" s="12" t="s">
        <v>171</v>
      </c>
    </row>
    <row r="958" spans="1:24">
      <c r="A958">
        <v>920</v>
      </c>
      <c r="B958" t="s">
        <v>580</v>
      </c>
      <c r="C958" s="1" t="str">
        <f t="shared" si="50"/>
        <v>'fig1c.setelem(2) lcolor(89, 89, 89) lwidth(1) lpat(2)</v>
      </c>
      <c r="D958" s="12" t="s">
        <v>4</v>
      </c>
      <c r="E958" s="12" t="s">
        <v>171</v>
      </c>
      <c r="I958" s="5" t="s">
        <v>1220</v>
      </c>
      <c r="K958" s="5" t="s">
        <v>1128</v>
      </c>
      <c r="L958" s="5">
        <v>2</v>
      </c>
      <c r="M958" s="5" t="s">
        <v>1122</v>
      </c>
      <c r="N958" s="124" t="s">
        <v>2141</v>
      </c>
      <c r="O958" s="5" t="s">
        <v>1213</v>
      </c>
      <c r="Q958" s="5" t="s">
        <v>1199</v>
      </c>
      <c r="R958" s="124"/>
      <c r="V958" s="12" t="s">
        <v>4</v>
      </c>
      <c r="W958" s="12" t="s">
        <v>171</v>
      </c>
    </row>
    <row r="959" spans="1:24">
      <c r="A959">
        <v>921</v>
      </c>
      <c r="B959" t="s">
        <v>580</v>
      </c>
      <c r="C959" s="1" t="str">
        <f t="shared" si="50"/>
        <v>'fig1c.setelem(3) lcolor(166, 166, 166) lwidth(1) lpat(4)</v>
      </c>
      <c r="D959" s="12" t="s">
        <v>4</v>
      </c>
      <c r="E959" s="12" t="s">
        <v>171</v>
      </c>
      <c r="I959" s="5" t="s">
        <v>1220</v>
      </c>
      <c r="K959" s="5" t="s">
        <v>1128</v>
      </c>
      <c r="L959" s="5">
        <v>3</v>
      </c>
      <c r="M959" s="5" t="s">
        <v>1122</v>
      </c>
      <c r="N959" s="123" t="s">
        <v>2142</v>
      </c>
      <c r="O959" s="5" t="s">
        <v>1213</v>
      </c>
      <c r="Q959" s="5" t="s">
        <v>1200</v>
      </c>
      <c r="R959" s="123"/>
      <c r="V959" s="12" t="s">
        <v>4</v>
      </c>
      <c r="W959" s="12" t="s">
        <v>171</v>
      </c>
    </row>
    <row r="960" spans="1:24">
      <c r="A960">
        <v>922</v>
      </c>
      <c r="B960" t="s">
        <v>580</v>
      </c>
      <c r="C960" s="1" t="str">
        <f t="shared" si="50"/>
        <v>'fig1c.setelem(4) lcolor(225, 30, 0) lwidth(1) lpat(5)</v>
      </c>
      <c r="D960" s="12" t="s">
        <v>4</v>
      </c>
      <c r="E960" s="12" t="s">
        <v>171</v>
      </c>
      <c r="I960" s="5" t="s">
        <v>1220</v>
      </c>
      <c r="K960" s="5" t="s">
        <v>1128</v>
      </c>
      <c r="L960" s="5">
        <v>4</v>
      </c>
      <c r="M960" s="5" t="s">
        <v>1122</v>
      </c>
      <c r="N960" s="128" t="s">
        <v>2169</v>
      </c>
      <c r="O960" s="5" t="s">
        <v>1213</v>
      </c>
      <c r="Q960" s="5" t="s">
        <v>2143</v>
      </c>
      <c r="R960" s="126"/>
      <c r="V960" s="12" t="s">
        <v>4</v>
      </c>
      <c r="W960" s="12" t="s">
        <v>171</v>
      </c>
    </row>
    <row r="961" spans="1:24">
      <c r="A961">
        <v>923</v>
      </c>
      <c r="B961" t="s">
        <v>580</v>
      </c>
      <c r="C961" s="1" t="str">
        <f t="shared" si="50"/>
        <v>'show fig1c</v>
      </c>
      <c r="D961" s="12" t="s">
        <v>4</v>
      </c>
      <c r="E961" s="12" t="s">
        <v>171</v>
      </c>
      <c r="I961" s="5" t="s">
        <v>1220</v>
      </c>
      <c r="J961" s="5" t="s">
        <v>1115</v>
      </c>
      <c r="O961" s="5"/>
      <c r="V961" s="12" t="s">
        <v>4</v>
      </c>
      <c r="W961" s="12" t="s">
        <v>171</v>
      </c>
    </row>
    <row r="962" spans="1:24">
      <c r="A962">
        <v>924</v>
      </c>
      <c r="B962" t="s">
        <v>580</v>
      </c>
      <c r="C962" s="1" t="str">
        <f t="shared" si="50"/>
        <v/>
      </c>
      <c r="D962" s="12"/>
      <c r="E962" s="12"/>
      <c r="J962" s="5" t="s">
        <v>25</v>
      </c>
      <c r="O962" s="5"/>
      <c r="R962" s="5" t="s">
        <v>25</v>
      </c>
      <c r="V962" s="12"/>
      <c r="W962" s="12"/>
    </row>
    <row r="963" spans="1:24">
      <c r="A963">
        <v>925</v>
      </c>
      <c r="B963" t="s">
        <v>580</v>
      </c>
      <c r="C963" s="3" t="str">
        <f t="shared" si="50"/>
        <v>'##############################</v>
      </c>
      <c r="D963" s="10" t="s">
        <v>4</v>
      </c>
      <c r="E963" s="10" t="s">
        <v>170</v>
      </c>
      <c r="F963" s="8"/>
      <c r="G963" s="8"/>
      <c r="H963" s="8"/>
      <c r="I963" s="8"/>
      <c r="J963" s="8" t="s">
        <v>176</v>
      </c>
      <c r="K963" s="8"/>
      <c r="L963" s="8"/>
      <c r="M963" s="8"/>
      <c r="N963" s="8"/>
      <c r="O963" s="8"/>
      <c r="P963" s="8"/>
      <c r="Q963" s="8"/>
      <c r="R963" s="8" t="s">
        <v>25</v>
      </c>
      <c r="S963" s="8"/>
      <c r="T963" s="109"/>
      <c r="U963" s="109"/>
      <c r="V963" s="10" t="s">
        <v>4</v>
      </c>
      <c r="W963" s="10" t="s">
        <v>170</v>
      </c>
      <c r="X963" s="8"/>
    </row>
    <row r="964" spans="1:24">
      <c r="A964">
        <v>926</v>
      </c>
      <c r="B964" t="s">
        <v>580</v>
      </c>
      <c r="C964" s="3" t="str">
        <f t="shared" si="50"/>
        <v>'Figure 2</v>
      </c>
      <c r="D964" s="10" t="s">
        <v>4</v>
      </c>
      <c r="E964" s="10" t="s">
        <v>170</v>
      </c>
      <c r="F964" s="8"/>
      <c r="G964" s="8"/>
      <c r="H964" s="8"/>
      <c r="I964" s="8"/>
      <c r="J964" s="8" t="s">
        <v>1101</v>
      </c>
      <c r="K964" s="8"/>
      <c r="L964" s="8"/>
      <c r="M964" s="8"/>
      <c r="N964" s="8"/>
      <c r="O964" s="8"/>
      <c r="P964" s="8"/>
      <c r="Q964" s="8"/>
      <c r="R964" s="8" t="s">
        <v>25</v>
      </c>
      <c r="S964" s="8"/>
      <c r="T964" s="109"/>
      <c r="U964" s="109"/>
      <c r="V964" s="10" t="s">
        <v>4</v>
      </c>
      <c r="W964" s="10" t="s">
        <v>170</v>
      </c>
      <c r="X964" s="8"/>
    </row>
    <row r="965" spans="1:24">
      <c r="A965">
        <v>927</v>
      </c>
      <c r="B965" t="s">
        <v>580</v>
      </c>
      <c r="C965" s="1" t="str">
        <f t="shared" si="50"/>
        <v>'smpl 2014 2030</v>
      </c>
      <c r="D965" s="12" t="s">
        <v>4</v>
      </c>
      <c r="E965" s="12" t="s">
        <v>171</v>
      </c>
      <c r="I965" s="7" t="s">
        <v>1222</v>
      </c>
      <c r="O965" s="5"/>
      <c r="V965" s="12" t="s">
        <v>4</v>
      </c>
      <c r="W965" s="12" t="s">
        <v>171</v>
      </c>
    </row>
    <row r="966" spans="1:24">
      <c r="A966">
        <v>928</v>
      </c>
      <c r="B966" t="s">
        <v>580</v>
      </c>
      <c r="C966" s="1" t="str">
        <f t="shared" si="50"/>
        <v>'graph fig2.line (cab_0) (cab_1) (cab_2) (cab_3)</v>
      </c>
      <c r="D966" s="12" t="s">
        <v>4</v>
      </c>
      <c r="E966" s="12" t="s">
        <v>171</v>
      </c>
      <c r="I966" s="5" t="s">
        <v>1117</v>
      </c>
      <c r="J966" s="5" t="s">
        <v>1112</v>
      </c>
      <c r="K966" s="5" t="s">
        <v>1121</v>
      </c>
      <c r="O966" s="5"/>
      <c r="Q966" s="5" t="s">
        <v>2161</v>
      </c>
      <c r="V966" s="12" t="s">
        <v>4</v>
      </c>
      <c r="W966" s="12" t="s">
        <v>171</v>
      </c>
    </row>
    <row r="967" spans="1:24">
      <c r="A967">
        <v>929</v>
      </c>
      <c r="B967" t="s">
        <v>580</v>
      </c>
      <c r="C967" s="1" t="str">
        <f t="shared" si="50"/>
        <v>'fig2.options linepat</v>
      </c>
      <c r="D967" s="12" t="s">
        <v>4</v>
      </c>
      <c r="E967" s="12" t="s">
        <v>171</v>
      </c>
      <c r="I967" s="5" t="s">
        <v>1117</v>
      </c>
      <c r="K967" s="5" t="s">
        <v>1114</v>
      </c>
      <c r="L967" s="5" t="s">
        <v>1113</v>
      </c>
      <c r="O967" s="5"/>
      <c r="V967" s="12" t="s">
        <v>4</v>
      </c>
      <c r="W967" s="12" t="s">
        <v>171</v>
      </c>
    </row>
    <row r="968" spans="1:24">
      <c r="A968">
        <v>930</v>
      </c>
      <c r="B968" t="s">
        <v>580</v>
      </c>
      <c r="C968" s="1" t="str">
        <f t="shared" si="50"/>
        <v>'fig2.setelem(1) lcolor(0, 0, 0) lwidth(1) lpat(1)</v>
      </c>
      <c r="D968" s="12" t="s">
        <v>4</v>
      </c>
      <c r="E968" s="12" t="s">
        <v>171</v>
      </c>
      <c r="I968" s="5" t="s">
        <v>1117</v>
      </c>
      <c r="K968" s="5" t="s">
        <v>1128</v>
      </c>
      <c r="L968" s="5">
        <v>1</v>
      </c>
      <c r="M968" s="5" t="s">
        <v>1122</v>
      </c>
      <c r="N968" s="18" t="s">
        <v>2152</v>
      </c>
      <c r="O968" s="5" t="s">
        <v>1213</v>
      </c>
      <c r="Q968" s="5" t="s">
        <v>1129</v>
      </c>
      <c r="R968" s="5" t="s">
        <v>25</v>
      </c>
      <c r="V968" s="12" t="s">
        <v>4</v>
      </c>
      <c r="W968" s="12" t="s">
        <v>171</v>
      </c>
    </row>
    <row r="969" spans="1:24">
      <c r="A969">
        <v>931</v>
      </c>
      <c r="B969" t="s">
        <v>580</v>
      </c>
      <c r="C969" s="1" t="str">
        <f t="shared" si="50"/>
        <v>'fig2.setelem(2) lcolor(89, 89, 89) lwidth(1) lpat(2)</v>
      </c>
      <c r="D969" s="12" t="s">
        <v>4</v>
      </c>
      <c r="E969" s="12" t="s">
        <v>171</v>
      </c>
      <c r="I969" s="5" t="s">
        <v>1117</v>
      </c>
      <c r="K969" s="5" t="s">
        <v>1128</v>
      </c>
      <c r="L969" s="5">
        <v>2</v>
      </c>
      <c r="M969" s="5" t="s">
        <v>1122</v>
      </c>
      <c r="N969" s="124" t="s">
        <v>2141</v>
      </c>
      <c r="O969" s="5" t="s">
        <v>1213</v>
      </c>
      <c r="Q969" s="5" t="s">
        <v>1199</v>
      </c>
      <c r="R969" s="5" t="s">
        <v>25</v>
      </c>
      <c r="V969" s="12" t="s">
        <v>4</v>
      </c>
      <c r="W969" s="12" t="s">
        <v>171</v>
      </c>
    </row>
    <row r="970" spans="1:24">
      <c r="A970">
        <v>932</v>
      </c>
      <c r="B970" t="s">
        <v>580</v>
      </c>
      <c r="C970" s="1" t="str">
        <f t="shared" si="50"/>
        <v>'fig2.setelem(3) lcolor(166, 166, 166) lwidth(1) lpat(4)</v>
      </c>
      <c r="D970" s="12" t="s">
        <v>4</v>
      </c>
      <c r="E970" s="12" t="s">
        <v>171</v>
      </c>
      <c r="I970" s="5" t="s">
        <v>1117</v>
      </c>
      <c r="K970" s="5" t="s">
        <v>1128</v>
      </c>
      <c r="L970" s="5">
        <v>3</v>
      </c>
      <c r="M970" s="5" t="s">
        <v>1122</v>
      </c>
      <c r="N970" s="123" t="s">
        <v>2142</v>
      </c>
      <c r="O970" s="5" t="s">
        <v>1213</v>
      </c>
      <c r="Q970" s="5" t="s">
        <v>1200</v>
      </c>
      <c r="R970" s="5" t="s">
        <v>25</v>
      </c>
      <c r="V970" s="12" t="s">
        <v>4</v>
      </c>
      <c r="W970" s="12" t="s">
        <v>171</v>
      </c>
    </row>
    <row r="971" spans="1:24">
      <c r="A971">
        <v>933</v>
      </c>
      <c r="B971" t="s">
        <v>580</v>
      </c>
      <c r="C971" s="1" t="str">
        <f t="shared" si="50"/>
        <v>'fig2.setelem(4) lcolor(225, 30, 0) lwidth(1) lpat(5)</v>
      </c>
      <c r="D971" s="12" t="s">
        <v>4</v>
      </c>
      <c r="E971" s="12" t="s">
        <v>171</v>
      </c>
      <c r="I971" s="5" t="s">
        <v>1117</v>
      </c>
      <c r="K971" s="5" t="s">
        <v>1128</v>
      </c>
      <c r="L971" s="5">
        <v>4</v>
      </c>
      <c r="M971" s="5" t="s">
        <v>1122</v>
      </c>
      <c r="N971" s="128" t="s">
        <v>2169</v>
      </c>
      <c r="O971" s="5" t="s">
        <v>1213</v>
      </c>
      <c r="Q971" s="5" t="s">
        <v>2143</v>
      </c>
      <c r="V971" s="12" t="s">
        <v>4</v>
      </c>
      <c r="W971" s="12" t="s">
        <v>171</v>
      </c>
    </row>
    <row r="972" spans="1:24">
      <c r="A972">
        <v>934</v>
      </c>
      <c r="B972" t="s">
        <v>580</v>
      </c>
      <c r="C972" s="1" t="str">
        <f t="shared" si="50"/>
        <v>'show fig2</v>
      </c>
      <c r="D972" s="12" t="s">
        <v>4</v>
      </c>
      <c r="E972" s="12" t="s">
        <v>171</v>
      </c>
      <c r="I972" s="5" t="s">
        <v>1117</v>
      </c>
      <c r="J972" s="5" t="s">
        <v>1115</v>
      </c>
      <c r="O972" s="5"/>
      <c r="V972" s="12" t="s">
        <v>4</v>
      </c>
      <c r="W972" s="12" t="s">
        <v>171</v>
      </c>
    </row>
    <row r="973" spans="1:24">
      <c r="A973">
        <v>935</v>
      </c>
      <c r="B973" t="s">
        <v>580</v>
      </c>
      <c r="C973" s="1" t="str">
        <f t="shared" si="50"/>
        <v/>
      </c>
      <c r="D973" s="12"/>
      <c r="E973" s="12"/>
      <c r="J973" s="5" t="s">
        <v>25</v>
      </c>
      <c r="O973" s="5"/>
      <c r="R973" s="5" t="s">
        <v>25</v>
      </c>
      <c r="V973" s="12"/>
      <c r="W973" s="12"/>
    </row>
    <row r="974" spans="1:24">
      <c r="A974">
        <v>936</v>
      </c>
      <c r="B974" t="s">
        <v>580</v>
      </c>
      <c r="C974" s="3" t="str">
        <f t="shared" si="50"/>
        <v>'##############################</v>
      </c>
      <c r="D974" s="10" t="s">
        <v>4</v>
      </c>
      <c r="E974" s="10" t="s">
        <v>170</v>
      </c>
      <c r="F974" s="8"/>
      <c r="G974" s="8"/>
      <c r="H974" s="8"/>
      <c r="I974" s="8"/>
      <c r="J974" s="8" t="s">
        <v>176</v>
      </c>
      <c r="K974" s="8"/>
      <c r="L974" s="8"/>
      <c r="M974" s="8"/>
      <c r="N974" s="8"/>
      <c r="O974" s="8"/>
      <c r="P974" s="8"/>
      <c r="Q974" s="8"/>
      <c r="R974" s="8" t="s">
        <v>25</v>
      </c>
      <c r="S974" s="8"/>
      <c r="T974" s="109"/>
      <c r="U974" s="109"/>
      <c r="V974" s="10" t="s">
        <v>4</v>
      </c>
      <c r="W974" s="10" t="s">
        <v>170</v>
      </c>
      <c r="X974" s="8"/>
    </row>
    <row r="975" spans="1:24">
      <c r="A975">
        <v>937</v>
      </c>
      <c r="B975" t="s">
        <v>580</v>
      </c>
      <c r="C975" s="3" t="str">
        <f t="shared" si="50"/>
        <v>'Figure 2.a</v>
      </c>
      <c r="D975" s="10" t="s">
        <v>4</v>
      </c>
      <c r="E975" s="10" t="s">
        <v>170</v>
      </c>
      <c r="F975" s="8"/>
      <c r="G975" s="8"/>
      <c r="H975" s="8"/>
      <c r="I975" s="8"/>
      <c r="J975" s="8" t="s">
        <v>1108</v>
      </c>
      <c r="K975" s="8"/>
      <c r="L975" s="8"/>
      <c r="M975" s="8"/>
      <c r="N975" s="8"/>
      <c r="O975" s="8"/>
      <c r="P975" s="8"/>
      <c r="Q975" s="8"/>
      <c r="R975" s="8" t="s">
        <v>25</v>
      </c>
      <c r="S975" s="8"/>
      <c r="T975" s="109"/>
      <c r="U975" s="109"/>
      <c r="V975" s="10" t="s">
        <v>4</v>
      </c>
      <c r="W975" s="10" t="s">
        <v>170</v>
      </c>
      <c r="X975" s="8"/>
    </row>
    <row r="976" spans="1:24">
      <c r="A976">
        <v>938</v>
      </c>
      <c r="B976" t="s">
        <v>580</v>
      </c>
      <c r="C976" s="1" t="str">
        <f t="shared" si="50"/>
        <v>'smpl 2014 2030</v>
      </c>
      <c r="D976" s="12" t="s">
        <v>4</v>
      </c>
      <c r="E976" s="12" t="s">
        <v>171</v>
      </c>
      <c r="I976" s="7" t="s">
        <v>1222</v>
      </c>
      <c r="O976" s="5"/>
      <c r="V976" s="12" t="s">
        <v>4</v>
      </c>
      <c r="W976" s="12" t="s">
        <v>171</v>
      </c>
    </row>
    <row r="977" spans="1:24">
      <c r="A977">
        <v>939</v>
      </c>
      <c r="B977" t="s">
        <v>580</v>
      </c>
      <c r="C977" s="1" t="str">
        <f t="shared" si="50"/>
        <v>'graph fig2a.line (cab_0 / y_k_0) (cab_1 / y_k_1) (cab_2 / y_k_2) (cab_3 / y_k_3)</v>
      </c>
      <c r="D977" s="12" t="s">
        <v>4</v>
      </c>
      <c r="E977" s="12" t="s">
        <v>171</v>
      </c>
      <c r="I977" s="5" t="s">
        <v>1118</v>
      </c>
      <c r="J977" s="5" t="s">
        <v>1112</v>
      </c>
      <c r="K977" s="5" t="s">
        <v>1121</v>
      </c>
      <c r="O977" s="5"/>
      <c r="Q977" s="5" t="s">
        <v>2160</v>
      </c>
      <c r="V977" s="12" t="s">
        <v>4</v>
      </c>
      <c r="W977" s="12" t="s">
        <v>171</v>
      </c>
    </row>
    <row r="978" spans="1:24">
      <c r="A978">
        <v>940</v>
      </c>
      <c r="B978" t="s">
        <v>580</v>
      </c>
      <c r="C978" s="1" t="str">
        <f t="shared" si="50"/>
        <v>'fig2a.options linepat</v>
      </c>
      <c r="D978" s="12" t="s">
        <v>4</v>
      </c>
      <c r="E978" s="12" t="s">
        <v>171</v>
      </c>
      <c r="I978" s="5" t="s">
        <v>1118</v>
      </c>
      <c r="K978" s="5" t="s">
        <v>1114</v>
      </c>
      <c r="L978" s="5" t="s">
        <v>1113</v>
      </c>
      <c r="O978" s="5"/>
      <c r="V978" s="12" t="s">
        <v>4</v>
      </c>
      <c r="W978" s="12" t="s">
        <v>171</v>
      </c>
    </row>
    <row r="979" spans="1:24">
      <c r="A979">
        <v>941</v>
      </c>
      <c r="B979" t="s">
        <v>580</v>
      </c>
      <c r="C979" s="1" t="str">
        <f t="shared" si="50"/>
        <v>'fig2a.setelem(1) lcolor(0, 0, 0) lwidth(1) lpat(1)</v>
      </c>
      <c r="D979" s="12" t="s">
        <v>4</v>
      </c>
      <c r="E979" s="12" t="s">
        <v>171</v>
      </c>
      <c r="I979" s="5" t="s">
        <v>1118</v>
      </c>
      <c r="K979" s="5" t="s">
        <v>1128</v>
      </c>
      <c r="L979" s="5">
        <v>1</v>
      </c>
      <c r="M979" s="5" t="s">
        <v>1122</v>
      </c>
      <c r="N979" s="18" t="s">
        <v>2152</v>
      </c>
      <c r="O979" s="5" t="s">
        <v>1213</v>
      </c>
      <c r="Q979" s="5" t="s">
        <v>1129</v>
      </c>
      <c r="R979" s="5" t="s">
        <v>25</v>
      </c>
      <c r="V979" s="12" t="s">
        <v>4</v>
      </c>
      <c r="W979" s="12" t="s">
        <v>171</v>
      </c>
    </row>
    <row r="980" spans="1:24">
      <c r="A980">
        <v>942</v>
      </c>
      <c r="B980" t="s">
        <v>580</v>
      </c>
      <c r="C980" s="1" t="str">
        <f t="shared" si="50"/>
        <v>'fig2a.setelem(2) lcolor(89, 89, 89) lwidth(1) lpat(2)</v>
      </c>
      <c r="D980" s="12" t="s">
        <v>4</v>
      </c>
      <c r="E980" s="12" t="s">
        <v>171</v>
      </c>
      <c r="I980" s="5" t="s">
        <v>1118</v>
      </c>
      <c r="K980" s="5" t="s">
        <v>1128</v>
      </c>
      <c r="L980" s="5">
        <v>2</v>
      </c>
      <c r="M980" s="5" t="s">
        <v>1122</v>
      </c>
      <c r="N980" s="124" t="s">
        <v>2141</v>
      </c>
      <c r="O980" s="5" t="s">
        <v>1213</v>
      </c>
      <c r="Q980" s="5" t="s">
        <v>1199</v>
      </c>
      <c r="R980" s="5" t="s">
        <v>25</v>
      </c>
      <c r="V980" s="12" t="s">
        <v>4</v>
      </c>
      <c r="W980" s="12" t="s">
        <v>171</v>
      </c>
    </row>
    <row r="981" spans="1:24">
      <c r="A981">
        <v>943</v>
      </c>
      <c r="B981" t="s">
        <v>580</v>
      </c>
      <c r="C981" s="1" t="str">
        <f t="shared" si="50"/>
        <v>'fig2a.setelem(3) lcolor(166, 166, 166) lwidth(1) lpat(4)</v>
      </c>
      <c r="D981" s="12" t="s">
        <v>4</v>
      </c>
      <c r="E981" s="12" t="s">
        <v>171</v>
      </c>
      <c r="I981" s="5" t="s">
        <v>1118</v>
      </c>
      <c r="K981" s="5" t="s">
        <v>1128</v>
      </c>
      <c r="L981" s="5">
        <v>3</v>
      </c>
      <c r="M981" s="5" t="s">
        <v>1122</v>
      </c>
      <c r="N981" s="123" t="s">
        <v>2142</v>
      </c>
      <c r="O981" s="5" t="s">
        <v>1213</v>
      </c>
      <c r="Q981" s="5" t="s">
        <v>1200</v>
      </c>
      <c r="R981" s="5" t="s">
        <v>25</v>
      </c>
      <c r="V981" s="12" t="s">
        <v>4</v>
      </c>
      <c r="W981" s="12" t="s">
        <v>171</v>
      </c>
    </row>
    <row r="982" spans="1:24">
      <c r="A982">
        <v>944</v>
      </c>
      <c r="B982" t="s">
        <v>580</v>
      </c>
      <c r="C982" s="1" t="str">
        <f t="shared" si="50"/>
        <v>'fig2a.setelem(4) lcolor(225, 30, 0) lwidth(1) lpat(5)</v>
      </c>
      <c r="D982" s="12" t="s">
        <v>4</v>
      </c>
      <c r="E982" s="12" t="s">
        <v>171</v>
      </c>
      <c r="I982" s="5" t="s">
        <v>1118</v>
      </c>
      <c r="K982" s="5" t="s">
        <v>1128</v>
      </c>
      <c r="L982" s="5">
        <v>4</v>
      </c>
      <c r="M982" s="5" t="s">
        <v>1122</v>
      </c>
      <c r="N982" s="128" t="s">
        <v>2169</v>
      </c>
      <c r="O982" s="5" t="s">
        <v>1213</v>
      </c>
      <c r="Q982" s="5" t="s">
        <v>2143</v>
      </c>
      <c r="V982" s="12" t="s">
        <v>4</v>
      </c>
      <c r="W982" s="12" t="s">
        <v>171</v>
      </c>
    </row>
    <row r="983" spans="1:24">
      <c r="A983">
        <v>945</v>
      </c>
      <c r="B983" t="s">
        <v>580</v>
      </c>
      <c r="C983" s="1" t="str">
        <f t="shared" si="50"/>
        <v>'show fig2a</v>
      </c>
      <c r="D983" s="12" t="s">
        <v>4</v>
      </c>
      <c r="E983" s="12" t="s">
        <v>171</v>
      </c>
      <c r="I983" s="5" t="s">
        <v>1118</v>
      </c>
      <c r="J983" s="5" t="s">
        <v>1115</v>
      </c>
      <c r="O983" s="5"/>
      <c r="V983" s="12" t="s">
        <v>4</v>
      </c>
      <c r="W983" s="12" t="s">
        <v>171</v>
      </c>
    </row>
    <row r="984" spans="1:24">
      <c r="A984">
        <v>946</v>
      </c>
      <c r="B984" t="s">
        <v>580</v>
      </c>
      <c r="C984" s="1" t="str">
        <f t="shared" si="50"/>
        <v/>
      </c>
      <c r="D984" s="12"/>
      <c r="E984" s="12"/>
      <c r="J984" s="5" t="s">
        <v>25</v>
      </c>
      <c r="O984" s="5"/>
      <c r="R984" s="5" t="s">
        <v>25</v>
      </c>
      <c r="V984" s="12"/>
      <c r="W984" s="12"/>
    </row>
    <row r="985" spans="1:24">
      <c r="A985">
        <v>947</v>
      </c>
      <c r="B985" t="s">
        <v>580</v>
      </c>
      <c r="C985" s="3" t="str">
        <f t="shared" si="50"/>
        <v>'##############################</v>
      </c>
      <c r="D985" s="10" t="s">
        <v>4</v>
      </c>
      <c r="E985" s="10" t="s">
        <v>170</v>
      </c>
      <c r="F985" s="8"/>
      <c r="G985" s="8"/>
      <c r="H985" s="8"/>
      <c r="I985" s="8"/>
      <c r="J985" s="8" t="s">
        <v>176</v>
      </c>
      <c r="K985" s="8"/>
      <c r="L985" s="8"/>
      <c r="M985" s="8"/>
      <c r="N985" s="8"/>
      <c r="O985" s="8"/>
      <c r="P985" s="8"/>
      <c r="Q985" s="8"/>
      <c r="R985" s="8" t="s">
        <v>25</v>
      </c>
      <c r="S985" s="8"/>
      <c r="T985" s="109"/>
      <c r="U985" s="109"/>
      <c r="V985" s="10" t="s">
        <v>4</v>
      </c>
      <c r="W985" s="10" t="s">
        <v>170</v>
      </c>
      <c r="X985" s="8"/>
    </row>
    <row r="986" spans="1:24">
      <c r="A986">
        <v>948</v>
      </c>
      <c r="B986" t="s">
        <v>580</v>
      </c>
      <c r="C986" s="3" t="str">
        <f t="shared" si="50"/>
        <v>'Figure 3</v>
      </c>
      <c r="D986" s="10" t="s">
        <v>4</v>
      </c>
      <c r="E986" s="10" t="s">
        <v>170</v>
      </c>
      <c r="F986" s="8"/>
      <c r="G986" s="8"/>
      <c r="H986" s="8"/>
      <c r="I986" s="8"/>
      <c r="J986" s="8" t="s">
        <v>1102</v>
      </c>
      <c r="K986" s="8"/>
      <c r="L986" s="8"/>
      <c r="M986" s="8"/>
      <c r="N986" s="8"/>
      <c r="O986" s="8"/>
      <c r="P986" s="8"/>
      <c r="Q986" s="8"/>
      <c r="R986" s="8" t="s">
        <v>25</v>
      </c>
      <c r="S986" s="8"/>
      <c r="T986" s="109"/>
      <c r="U986" s="109"/>
      <c r="V986" s="10" t="s">
        <v>4</v>
      </c>
      <c r="W986" s="10" t="s">
        <v>170</v>
      </c>
      <c r="X986" s="8"/>
    </row>
    <row r="987" spans="1:24">
      <c r="A987">
        <v>949</v>
      </c>
      <c r="B987" t="s">
        <v>580</v>
      </c>
      <c r="C987" s="1" t="str">
        <f t="shared" si="50"/>
        <v>'smpl 2014 2030</v>
      </c>
      <c r="D987" s="12" t="s">
        <v>4</v>
      </c>
      <c r="E987" s="12" t="s">
        <v>171</v>
      </c>
      <c r="I987" s="7" t="s">
        <v>1222</v>
      </c>
      <c r="O987" s="5"/>
      <c r="V987" s="12" t="s">
        <v>4</v>
      </c>
      <c r="W987" s="12" t="s">
        <v>171</v>
      </c>
    </row>
    <row r="988" spans="1:24">
      <c r="A988">
        <v>950</v>
      </c>
      <c r="B988" t="s">
        <v>580</v>
      </c>
      <c r="C988" s="1" t="str">
        <f t="shared" si="50"/>
        <v>'graph fig3.line (i_k_0) (i_k_1) (i_k_2) (i_k_3)</v>
      </c>
      <c r="D988" s="12" t="s">
        <v>4</v>
      </c>
      <c r="E988" s="12" t="s">
        <v>171</v>
      </c>
      <c r="I988" s="5" t="s">
        <v>1119</v>
      </c>
      <c r="J988" s="5" t="s">
        <v>1112</v>
      </c>
      <c r="K988" s="5" t="s">
        <v>1121</v>
      </c>
      <c r="O988" s="5"/>
      <c r="Q988" s="5" t="s">
        <v>2159</v>
      </c>
      <c r="V988" s="12" t="s">
        <v>4</v>
      </c>
      <c r="W988" s="12" t="s">
        <v>171</v>
      </c>
    </row>
    <row r="989" spans="1:24">
      <c r="A989">
        <v>951</v>
      </c>
      <c r="B989" t="s">
        <v>580</v>
      </c>
      <c r="C989" s="1" t="str">
        <f t="shared" si="50"/>
        <v>'fig3.options linepat</v>
      </c>
      <c r="D989" s="12" t="s">
        <v>4</v>
      </c>
      <c r="E989" s="12" t="s">
        <v>171</v>
      </c>
      <c r="I989" s="5" t="s">
        <v>1119</v>
      </c>
      <c r="K989" s="5" t="s">
        <v>1114</v>
      </c>
      <c r="L989" s="5" t="s">
        <v>1113</v>
      </c>
      <c r="O989" s="5"/>
      <c r="V989" s="12" t="s">
        <v>4</v>
      </c>
      <c r="W989" s="12" t="s">
        <v>171</v>
      </c>
    </row>
    <row r="990" spans="1:24">
      <c r="A990">
        <v>952</v>
      </c>
      <c r="B990" t="s">
        <v>580</v>
      </c>
      <c r="C990" s="1" t="str">
        <f t="shared" si="50"/>
        <v>'fig3.setelem(1) lcolor(0, 0, 0) lwidth(1) lpat(1)</v>
      </c>
      <c r="D990" s="12" t="s">
        <v>4</v>
      </c>
      <c r="E990" s="12" t="s">
        <v>171</v>
      </c>
      <c r="I990" s="5" t="s">
        <v>1119</v>
      </c>
      <c r="K990" s="5" t="s">
        <v>1128</v>
      </c>
      <c r="L990" s="5">
        <v>1</v>
      </c>
      <c r="M990" s="5" t="s">
        <v>1122</v>
      </c>
      <c r="N990" s="18" t="s">
        <v>2152</v>
      </c>
      <c r="O990" s="5" t="s">
        <v>1213</v>
      </c>
      <c r="Q990" s="5" t="s">
        <v>1129</v>
      </c>
      <c r="R990" s="5" t="s">
        <v>25</v>
      </c>
      <c r="V990" s="12" t="s">
        <v>4</v>
      </c>
      <c r="W990" s="12" t="s">
        <v>171</v>
      </c>
    </row>
    <row r="991" spans="1:24">
      <c r="A991">
        <v>953</v>
      </c>
      <c r="B991" t="s">
        <v>580</v>
      </c>
      <c r="C991" s="1" t="str">
        <f t="shared" si="50"/>
        <v>'fig3.setelem(2) lcolor(89, 89, 89) lwidth(1) lpat(2)</v>
      </c>
      <c r="D991" s="12" t="s">
        <v>4</v>
      </c>
      <c r="E991" s="12" t="s">
        <v>171</v>
      </c>
      <c r="I991" s="5" t="s">
        <v>1119</v>
      </c>
      <c r="K991" s="5" t="s">
        <v>1128</v>
      </c>
      <c r="L991" s="5">
        <v>2</v>
      </c>
      <c r="M991" s="5" t="s">
        <v>1122</v>
      </c>
      <c r="N991" s="124" t="s">
        <v>2141</v>
      </c>
      <c r="O991" s="5" t="s">
        <v>1213</v>
      </c>
      <c r="Q991" s="5" t="s">
        <v>1199</v>
      </c>
      <c r="R991" s="5" t="s">
        <v>25</v>
      </c>
      <c r="V991" s="12" t="s">
        <v>4</v>
      </c>
      <c r="W991" s="12" t="s">
        <v>171</v>
      </c>
    </row>
    <row r="992" spans="1:24">
      <c r="A992">
        <v>954</v>
      </c>
      <c r="B992" t="s">
        <v>580</v>
      </c>
      <c r="C992" s="1" t="str">
        <f t="shared" si="50"/>
        <v>'fig3.setelem(3) lcolor(166, 166, 166) lwidth(1) lpat(4)</v>
      </c>
      <c r="D992" s="12" t="s">
        <v>4</v>
      </c>
      <c r="E992" s="12" t="s">
        <v>171</v>
      </c>
      <c r="I992" s="5" t="s">
        <v>1119</v>
      </c>
      <c r="K992" s="5" t="s">
        <v>1128</v>
      </c>
      <c r="L992" s="5">
        <v>3</v>
      </c>
      <c r="M992" s="5" t="s">
        <v>1122</v>
      </c>
      <c r="N992" s="123" t="s">
        <v>2142</v>
      </c>
      <c r="O992" s="5" t="s">
        <v>1213</v>
      </c>
      <c r="Q992" s="5" t="s">
        <v>1200</v>
      </c>
      <c r="R992" s="5" t="s">
        <v>25</v>
      </c>
      <c r="V992" s="12" t="s">
        <v>4</v>
      </c>
      <c r="W992" s="12" t="s">
        <v>171</v>
      </c>
    </row>
    <row r="993" spans="1:24">
      <c r="A993">
        <v>955</v>
      </c>
      <c r="B993" t="s">
        <v>580</v>
      </c>
      <c r="C993" s="1" t="str">
        <f t="shared" si="50"/>
        <v>'fig3.setelem(4) lcolor(225, 30, 0) lwidth(1) lpat(5)</v>
      </c>
      <c r="D993" s="12" t="s">
        <v>4</v>
      </c>
      <c r="E993" s="12" t="s">
        <v>171</v>
      </c>
      <c r="I993" s="5" t="s">
        <v>1119</v>
      </c>
      <c r="K993" s="5" t="s">
        <v>1128</v>
      </c>
      <c r="L993" s="5">
        <v>4</v>
      </c>
      <c r="M993" s="5" t="s">
        <v>1122</v>
      </c>
      <c r="N993" s="128" t="s">
        <v>2169</v>
      </c>
      <c r="O993" s="5" t="s">
        <v>1213</v>
      </c>
      <c r="Q993" s="5" t="s">
        <v>2143</v>
      </c>
      <c r="V993" s="12" t="s">
        <v>4</v>
      </c>
      <c r="W993" s="12" t="s">
        <v>171</v>
      </c>
    </row>
    <row r="994" spans="1:24">
      <c r="A994">
        <v>956</v>
      </c>
      <c r="B994" t="s">
        <v>580</v>
      </c>
      <c r="C994" s="1" t="str">
        <f t="shared" si="50"/>
        <v>'show fig3</v>
      </c>
      <c r="D994" s="12" t="s">
        <v>4</v>
      </c>
      <c r="E994" s="12" t="s">
        <v>171</v>
      </c>
      <c r="I994" s="5" t="s">
        <v>1119</v>
      </c>
      <c r="J994" s="5" t="s">
        <v>1115</v>
      </c>
      <c r="O994" s="5"/>
      <c r="V994" s="12" t="s">
        <v>4</v>
      </c>
      <c r="W994" s="12" t="s">
        <v>171</v>
      </c>
    </row>
    <row r="995" spans="1:24">
      <c r="A995">
        <v>957</v>
      </c>
      <c r="B995" t="s">
        <v>580</v>
      </c>
      <c r="C995" s="1" t="str">
        <f t="shared" si="50"/>
        <v/>
      </c>
      <c r="D995" s="12"/>
      <c r="E995" s="12"/>
      <c r="J995" s="5" t="s">
        <v>25</v>
      </c>
      <c r="O995" s="5"/>
      <c r="R995" s="5" t="s">
        <v>25</v>
      </c>
      <c r="V995" s="12"/>
      <c r="W995" s="12"/>
    </row>
    <row r="996" spans="1:24">
      <c r="A996">
        <v>958</v>
      </c>
      <c r="B996" t="s">
        <v>580</v>
      </c>
      <c r="C996" s="3" t="str">
        <f t="shared" si="50"/>
        <v>'##############################</v>
      </c>
      <c r="D996" s="10" t="s">
        <v>4</v>
      </c>
      <c r="E996" s="10" t="s">
        <v>170</v>
      </c>
      <c r="F996" s="8"/>
      <c r="G996" s="8"/>
      <c r="H996" s="8"/>
      <c r="I996" s="8"/>
      <c r="J996" s="8" t="s">
        <v>176</v>
      </c>
      <c r="K996" s="8"/>
      <c r="L996" s="8"/>
      <c r="M996" s="8"/>
      <c r="N996" s="8"/>
      <c r="O996" s="8"/>
      <c r="P996" s="8"/>
      <c r="Q996" s="8"/>
      <c r="R996" s="8" t="s">
        <v>25</v>
      </c>
      <c r="S996" s="8"/>
      <c r="T996" s="109"/>
      <c r="U996" s="109"/>
      <c r="V996" s="10" t="s">
        <v>4</v>
      </c>
      <c r="W996" s="10" t="s">
        <v>170</v>
      </c>
      <c r="X996" s="8"/>
    </row>
    <row r="997" spans="1:24">
      <c r="A997">
        <v>959</v>
      </c>
      <c r="B997" t="s">
        <v>580</v>
      </c>
      <c r="C997" s="3" t="str">
        <f t="shared" si="50"/>
        <v>'Figure 3.a</v>
      </c>
      <c r="D997" s="10" t="s">
        <v>4</v>
      </c>
      <c r="E997" s="10" t="s">
        <v>170</v>
      </c>
      <c r="F997" s="8"/>
      <c r="G997" s="8"/>
      <c r="H997" s="8"/>
      <c r="I997" s="8"/>
      <c r="J997" s="8" t="s">
        <v>1109</v>
      </c>
      <c r="K997" s="8"/>
      <c r="L997" s="8"/>
      <c r="M997" s="8"/>
      <c r="N997" s="8"/>
      <c r="O997" s="8"/>
      <c r="P997" s="8"/>
      <c r="Q997" s="8"/>
      <c r="R997" s="8" t="s">
        <v>25</v>
      </c>
      <c r="S997" s="8"/>
      <c r="T997" s="109"/>
      <c r="U997" s="109"/>
      <c r="V997" s="10" t="s">
        <v>4</v>
      </c>
      <c r="W997" s="10" t="s">
        <v>170</v>
      </c>
      <c r="X997" s="8"/>
    </row>
    <row r="998" spans="1:24">
      <c r="A998">
        <v>960</v>
      </c>
      <c r="B998" t="s">
        <v>580</v>
      </c>
      <c r="C998" s="1" t="str">
        <f t="shared" si="50"/>
        <v>'smpl 2014 2030</v>
      </c>
      <c r="D998" s="12" t="s">
        <v>4</v>
      </c>
      <c r="E998" s="12" t="s">
        <v>171</v>
      </c>
      <c r="I998" s="7" t="s">
        <v>1222</v>
      </c>
      <c r="O998" s="5"/>
      <c r="R998" s="5" t="s">
        <v>25</v>
      </c>
      <c r="V998" s="12" t="s">
        <v>4</v>
      </c>
      <c r="W998" s="12" t="s">
        <v>171</v>
      </c>
    </row>
    <row r="999" spans="1:24">
      <c r="A999">
        <v>961</v>
      </c>
      <c r="B999" t="s">
        <v>580</v>
      </c>
      <c r="C999" s="1" t="str">
        <f t="shared" ref="C999:C1062" si="51">CONCATENATE(D999,J999,I999,K999,L999,M999,N999,O999, IF(P999="","",  " "),P999, IF(P999="","",  " "),Q999, IF(R999="","",  " '"), IF(G999="","",  G999), IF(H999="","",  ": "),H999, IF(R999="","",  ": "),R999, IF(S999="","",  ": "),S999, IF(F999="","",  ": "),F999)</f>
        <v>'graph fig3a.line (i_k_0 / y_k_0) (i_k_1 / y_k_1) (i_k_2 / y_k_3) (i_k_2 / y_k_3)</v>
      </c>
      <c r="D999" s="12" t="s">
        <v>4</v>
      </c>
      <c r="E999" s="12" t="s">
        <v>171</v>
      </c>
      <c r="I999" s="5" t="s">
        <v>1120</v>
      </c>
      <c r="J999" s="5" t="s">
        <v>1112</v>
      </c>
      <c r="K999" s="5" t="s">
        <v>1121</v>
      </c>
      <c r="O999" s="5"/>
      <c r="Q999" s="5" t="s">
        <v>2158</v>
      </c>
      <c r="R999" s="5" t="s">
        <v>25</v>
      </c>
      <c r="V999" s="12" t="s">
        <v>4</v>
      </c>
      <c r="W999" s="12" t="s">
        <v>171</v>
      </c>
    </row>
    <row r="1000" spans="1:24">
      <c r="A1000">
        <v>962</v>
      </c>
      <c r="B1000" t="s">
        <v>580</v>
      </c>
      <c r="C1000" s="1" t="str">
        <f t="shared" si="51"/>
        <v>'fig3a.options linepat</v>
      </c>
      <c r="D1000" s="12" t="s">
        <v>4</v>
      </c>
      <c r="E1000" s="12" t="s">
        <v>171</v>
      </c>
      <c r="I1000" s="5" t="s">
        <v>1120</v>
      </c>
      <c r="K1000" s="5" t="s">
        <v>1114</v>
      </c>
      <c r="L1000" s="5" t="s">
        <v>1113</v>
      </c>
      <c r="O1000" s="5"/>
      <c r="R1000" s="5" t="s">
        <v>25</v>
      </c>
      <c r="V1000" s="12" t="s">
        <v>4</v>
      </c>
      <c r="W1000" s="12" t="s">
        <v>171</v>
      </c>
    </row>
    <row r="1001" spans="1:24">
      <c r="A1001">
        <v>963</v>
      </c>
      <c r="B1001" t="s">
        <v>580</v>
      </c>
      <c r="C1001" s="1" t="str">
        <f t="shared" si="51"/>
        <v>'fig3a.setelem(1) lcolor(0, 0, 0) lwidth(1) lpat(1)</v>
      </c>
      <c r="D1001" s="12" t="s">
        <v>4</v>
      </c>
      <c r="E1001" s="12" t="s">
        <v>171</v>
      </c>
      <c r="I1001" s="5" t="s">
        <v>1120</v>
      </c>
      <c r="K1001" s="5" t="s">
        <v>1128</v>
      </c>
      <c r="L1001" s="5">
        <v>1</v>
      </c>
      <c r="M1001" s="5" t="s">
        <v>1122</v>
      </c>
      <c r="N1001" s="18" t="s">
        <v>2152</v>
      </c>
      <c r="O1001" s="5" t="s">
        <v>1213</v>
      </c>
      <c r="Q1001" s="5" t="s">
        <v>1129</v>
      </c>
      <c r="R1001" s="5" t="s">
        <v>25</v>
      </c>
      <c r="V1001" s="12" t="s">
        <v>4</v>
      </c>
      <c r="W1001" s="12" t="s">
        <v>171</v>
      </c>
    </row>
    <row r="1002" spans="1:24">
      <c r="A1002">
        <v>964</v>
      </c>
      <c r="B1002" t="s">
        <v>580</v>
      </c>
      <c r="C1002" s="1" t="str">
        <f t="shared" si="51"/>
        <v>'fig3a.setelem(2) lcolor(89, 89, 89) lwidth(1) lpat(2)</v>
      </c>
      <c r="D1002" s="12" t="s">
        <v>4</v>
      </c>
      <c r="E1002" s="12" t="s">
        <v>171</v>
      </c>
      <c r="I1002" s="5" t="s">
        <v>1120</v>
      </c>
      <c r="K1002" s="5" t="s">
        <v>1128</v>
      </c>
      <c r="L1002" s="5">
        <v>2</v>
      </c>
      <c r="M1002" s="5" t="s">
        <v>1122</v>
      </c>
      <c r="N1002" s="124" t="s">
        <v>2141</v>
      </c>
      <c r="O1002" s="5" t="s">
        <v>1213</v>
      </c>
      <c r="Q1002" s="5" t="s">
        <v>1199</v>
      </c>
      <c r="R1002" s="5" t="s">
        <v>25</v>
      </c>
      <c r="V1002" s="12" t="s">
        <v>4</v>
      </c>
      <c r="W1002" s="12" t="s">
        <v>171</v>
      </c>
    </row>
    <row r="1003" spans="1:24">
      <c r="A1003">
        <v>965</v>
      </c>
      <c r="B1003" t="s">
        <v>580</v>
      </c>
      <c r="C1003" s="1" t="str">
        <f t="shared" si="51"/>
        <v>'fig3a.setelem(3) lcolor(166, 166, 166) lwidth(1) lpat(4)</v>
      </c>
      <c r="D1003" s="12" t="s">
        <v>4</v>
      </c>
      <c r="E1003" s="12" t="s">
        <v>171</v>
      </c>
      <c r="I1003" s="5" t="s">
        <v>1120</v>
      </c>
      <c r="K1003" s="5" t="s">
        <v>1128</v>
      </c>
      <c r="L1003" s="5">
        <v>3</v>
      </c>
      <c r="M1003" s="5" t="s">
        <v>1122</v>
      </c>
      <c r="N1003" s="123" t="s">
        <v>2142</v>
      </c>
      <c r="O1003" s="5" t="s">
        <v>1213</v>
      </c>
      <c r="Q1003" s="5" t="s">
        <v>1200</v>
      </c>
      <c r="R1003" s="5" t="s">
        <v>25</v>
      </c>
      <c r="V1003" s="12" t="s">
        <v>4</v>
      </c>
      <c r="W1003" s="12" t="s">
        <v>171</v>
      </c>
    </row>
    <row r="1004" spans="1:24">
      <c r="A1004">
        <v>966</v>
      </c>
      <c r="B1004" t="s">
        <v>580</v>
      </c>
      <c r="C1004" s="1" t="str">
        <f t="shared" si="51"/>
        <v>'fig3a.setelem(4) lcolor(225, 30, 0) lwidth(1) lpat(5)</v>
      </c>
      <c r="D1004" s="12" t="s">
        <v>4</v>
      </c>
      <c r="E1004" s="12" t="s">
        <v>171</v>
      </c>
      <c r="I1004" s="5" t="s">
        <v>1120</v>
      </c>
      <c r="K1004" s="5" t="s">
        <v>1128</v>
      </c>
      <c r="L1004" s="5">
        <v>4</v>
      </c>
      <c r="M1004" s="5" t="s">
        <v>1122</v>
      </c>
      <c r="N1004" s="128" t="s">
        <v>2169</v>
      </c>
      <c r="O1004" s="5" t="s">
        <v>1213</v>
      </c>
      <c r="Q1004" s="5" t="s">
        <v>2143</v>
      </c>
      <c r="V1004" s="12" t="s">
        <v>4</v>
      </c>
      <c r="W1004" s="12" t="s">
        <v>171</v>
      </c>
    </row>
    <row r="1005" spans="1:24">
      <c r="A1005">
        <v>967</v>
      </c>
      <c r="B1005" t="s">
        <v>580</v>
      </c>
      <c r="C1005" s="1" t="str">
        <f t="shared" si="51"/>
        <v>'show fig3a</v>
      </c>
      <c r="D1005" s="12" t="s">
        <v>4</v>
      </c>
      <c r="E1005" s="12" t="s">
        <v>171</v>
      </c>
      <c r="I1005" s="5" t="s">
        <v>1120</v>
      </c>
      <c r="J1005" s="5" t="s">
        <v>1115</v>
      </c>
      <c r="O1005" s="5"/>
      <c r="R1005" s="5" t="s">
        <v>25</v>
      </c>
      <c r="V1005" s="12" t="s">
        <v>4</v>
      </c>
      <c r="W1005" s="12" t="s">
        <v>171</v>
      </c>
    </row>
    <row r="1006" spans="1:24">
      <c r="A1006">
        <v>968</v>
      </c>
      <c r="B1006" t="s">
        <v>580</v>
      </c>
      <c r="C1006" s="1" t="str">
        <f t="shared" si="51"/>
        <v/>
      </c>
      <c r="D1006" s="12"/>
      <c r="E1006" s="12"/>
      <c r="J1006" s="5" t="s">
        <v>25</v>
      </c>
      <c r="O1006" s="5"/>
      <c r="R1006" s="5" t="s">
        <v>25</v>
      </c>
      <c r="V1006" s="12"/>
      <c r="W1006" s="12"/>
    </row>
    <row r="1007" spans="1:24">
      <c r="A1007">
        <v>969</v>
      </c>
      <c r="B1007" t="s">
        <v>580</v>
      </c>
      <c r="C1007" s="3" t="str">
        <f t="shared" si="51"/>
        <v>'##############################</v>
      </c>
      <c r="D1007" s="10" t="s">
        <v>4</v>
      </c>
      <c r="E1007" s="10" t="s">
        <v>170</v>
      </c>
      <c r="F1007" s="8"/>
      <c r="G1007" s="8"/>
      <c r="H1007" s="8"/>
      <c r="I1007" s="8"/>
      <c r="J1007" s="8" t="s">
        <v>176</v>
      </c>
      <c r="K1007" s="8"/>
      <c r="L1007" s="8"/>
      <c r="M1007" s="8"/>
      <c r="N1007" s="8"/>
      <c r="O1007" s="8"/>
      <c r="P1007" s="8"/>
      <c r="Q1007" s="8"/>
      <c r="R1007" s="8" t="s">
        <v>25</v>
      </c>
      <c r="S1007" s="8"/>
      <c r="T1007" s="109"/>
      <c r="U1007" s="109"/>
      <c r="V1007" s="10" t="s">
        <v>4</v>
      </c>
      <c r="W1007" s="10" t="s">
        <v>170</v>
      </c>
      <c r="X1007" s="8"/>
    </row>
    <row r="1008" spans="1:24">
      <c r="A1008">
        <v>970</v>
      </c>
      <c r="B1008" t="s">
        <v>580</v>
      </c>
      <c r="C1008" s="3" t="str">
        <f t="shared" si="51"/>
        <v>'Figure 4</v>
      </c>
      <c r="D1008" s="10" t="s">
        <v>4</v>
      </c>
      <c r="E1008" s="10" t="s">
        <v>170</v>
      </c>
      <c r="F1008" s="8"/>
      <c r="G1008" s="8"/>
      <c r="H1008" s="8"/>
      <c r="I1008" s="8"/>
      <c r="J1008" s="8" t="s">
        <v>1103</v>
      </c>
      <c r="K1008" s="8"/>
      <c r="L1008" s="8"/>
      <c r="M1008" s="8"/>
      <c r="N1008" s="8"/>
      <c r="O1008" s="8"/>
      <c r="P1008" s="8"/>
      <c r="Q1008" s="8"/>
      <c r="R1008" s="8" t="s">
        <v>25</v>
      </c>
      <c r="S1008" s="8"/>
      <c r="T1008" s="109"/>
      <c r="U1008" s="109"/>
      <c r="V1008" s="10" t="s">
        <v>4</v>
      </c>
      <c r="W1008" s="10" t="s">
        <v>170</v>
      </c>
      <c r="X1008" s="8"/>
    </row>
    <row r="1009" spans="1:24">
      <c r="A1009">
        <v>971</v>
      </c>
      <c r="B1009" t="s">
        <v>580</v>
      </c>
      <c r="C1009" s="1" t="str">
        <f t="shared" si="51"/>
        <v>'smpl 2014 2030</v>
      </c>
      <c r="D1009" s="12" t="s">
        <v>4</v>
      </c>
      <c r="E1009" s="12" t="s">
        <v>171</v>
      </c>
      <c r="I1009" s="7" t="s">
        <v>1222</v>
      </c>
      <c r="O1009" s="5"/>
      <c r="R1009" s="5" t="s">
        <v>25</v>
      </c>
      <c r="V1009" s="12" t="s">
        <v>4</v>
      </c>
      <c r="W1009" s="12" t="s">
        <v>171</v>
      </c>
    </row>
    <row r="1010" spans="1:24">
      <c r="A1010">
        <v>972</v>
      </c>
      <c r="B1010" t="s">
        <v>580</v>
      </c>
      <c r="C1010" s="1" t="str">
        <f t="shared" si="51"/>
        <v>'graph fig4.line (nl_h_0 / y_0) (nl_nf_0 / y_0) (nl_f_0 / y_0) (nl_row_0 / y_0) (nl_g_0 / y_0)</v>
      </c>
      <c r="D1010" s="12" t="s">
        <v>4</v>
      </c>
      <c r="E1010" s="12" t="s">
        <v>171</v>
      </c>
      <c r="I1010" s="5" t="s">
        <v>1127</v>
      </c>
      <c r="J1010" s="5" t="s">
        <v>1112</v>
      </c>
      <c r="K1010" s="5" t="s">
        <v>1121</v>
      </c>
      <c r="O1010" s="5"/>
      <c r="Q1010" s="5" t="s">
        <v>2073</v>
      </c>
      <c r="R1010" s="5" t="s">
        <v>25</v>
      </c>
      <c r="V1010" s="12" t="s">
        <v>4</v>
      </c>
      <c r="W1010" s="12" t="s">
        <v>171</v>
      </c>
    </row>
    <row r="1011" spans="1:24">
      <c r="A1011">
        <v>973</v>
      </c>
      <c r="B1011" t="s">
        <v>580</v>
      </c>
      <c r="C1011" s="1" t="str">
        <f t="shared" si="51"/>
        <v>'fig4.options linepat</v>
      </c>
      <c r="D1011" s="12" t="s">
        <v>4</v>
      </c>
      <c r="E1011" s="12" t="s">
        <v>171</v>
      </c>
      <c r="I1011" s="5" t="s">
        <v>1127</v>
      </c>
      <c r="K1011" s="5" t="s">
        <v>1114</v>
      </c>
      <c r="L1011" s="5" t="s">
        <v>1113</v>
      </c>
      <c r="O1011" s="5"/>
      <c r="R1011" s="5" t="s">
        <v>25</v>
      </c>
      <c r="V1011" s="12" t="s">
        <v>4</v>
      </c>
      <c r="W1011" s="12" t="s">
        <v>171</v>
      </c>
    </row>
    <row r="1012" spans="1:24">
      <c r="A1012">
        <v>974</v>
      </c>
      <c r="B1012" t="s">
        <v>580</v>
      </c>
      <c r="C1012" s="1" t="str">
        <f t="shared" si="51"/>
        <v>'fig4.setelem(1) lcolor(blue) lwidth(1) lpat(1)</v>
      </c>
      <c r="D1012" s="12" t="s">
        <v>4</v>
      </c>
      <c r="E1012" s="12" t="s">
        <v>171</v>
      </c>
      <c r="I1012" s="5" t="s">
        <v>1127</v>
      </c>
      <c r="K1012" s="5" t="s">
        <v>1128</v>
      </c>
      <c r="L1012" s="5">
        <v>1</v>
      </c>
      <c r="M1012" s="5" t="s">
        <v>1122</v>
      </c>
      <c r="N1012" s="5" t="s">
        <v>1123</v>
      </c>
      <c r="O1012" s="5" t="s">
        <v>1213</v>
      </c>
      <c r="Q1012" s="5" t="s">
        <v>1129</v>
      </c>
      <c r="R1012" s="5" t="s">
        <v>25</v>
      </c>
      <c r="V1012" s="12" t="s">
        <v>4</v>
      </c>
      <c r="W1012" s="12" t="s">
        <v>171</v>
      </c>
    </row>
    <row r="1013" spans="1:24">
      <c r="A1013">
        <v>975</v>
      </c>
      <c r="B1013" t="s">
        <v>580</v>
      </c>
      <c r="C1013" s="1" t="str">
        <f t="shared" si="51"/>
        <v>'fig4.setelem(2) lcolor(green) lwidth(1) lpat(1)</v>
      </c>
      <c r="D1013" s="12" t="s">
        <v>4</v>
      </c>
      <c r="E1013" s="12" t="s">
        <v>171</v>
      </c>
      <c r="I1013" s="5" t="s">
        <v>1127</v>
      </c>
      <c r="K1013" s="5" t="s">
        <v>1128</v>
      </c>
      <c r="L1013" s="5">
        <v>2</v>
      </c>
      <c r="M1013" s="5" t="s">
        <v>1122</v>
      </c>
      <c r="N1013" s="5" t="s">
        <v>1124</v>
      </c>
      <c r="O1013" s="5" t="s">
        <v>1213</v>
      </c>
      <c r="Q1013" s="5" t="s">
        <v>1129</v>
      </c>
      <c r="R1013" s="5" t="s">
        <v>25</v>
      </c>
      <c r="V1013" s="12" t="s">
        <v>4</v>
      </c>
      <c r="W1013" s="12" t="s">
        <v>171</v>
      </c>
    </row>
    <row r="1014" spans="1:24">
      <c r="A1014">
        <v>976</v>
      </c>
      <c r="B1014" t="s">
        <v>580</v>
      </c>
      <c r="C1014" s="1" t="str">
        <f t="shared" si="51"/>
        <v>'fig4.setelem(3) lcolor(red) lwidth(1) lpat(1)</v>
      </c>
      <c r="D1014" s="12" t="s">
        <v>4</v>
      </c>
      <c r="E1014" s="12" t="s">
        <v>171</v>
      </c>
      <c r="I1014" s="5" t="s">
        <v>1127</v>
      </c>
      <c r="K1014" s="5" t="s">
        <v>1128</v>
      </c>
      <c r="L1014" s="5">
        <v>3</v>
      </c>
      <c r="M1014" s="5" t="s">
        <v>1122</v>
      </c>
      <c r="N1014" s="5" t="s">
        <v>1125</v>
      </c>
      <c r="O1014" s="5" t="s">
        <v>1213</v>
      </c>
      <c r="Q1014" s="5" t="s">
        <v>1129</v>
      </c>
      <c r="R1014" s="5" t="s">
        <v>25</v>
      </c>
      <c r="V1014" s="12" t="s">
        <v>4</v>
      </c>
      <c r="W1014" s="12" t="s">
        <v>171</v>
      </c>
    </row>
    <row r="1015" spans="1:24">
      <c r="A1015">
        <v>977</v>
      </c>
      <c r="B1015" t="s">
        <v>580</v>
      </c>
      <c r="C1015" s="1" t="str">
        <f t="shared" si="51"/>
        <v>'fig4.setelem(4) lcolor(black) lwidth(1) lpat(1)</v>
      </c>
      <c r="D1015" s="12" t="s">
        <v>4</v>
      </c>
      <c r="E1015" s="12" t="s">
        <v>171</v>
      </c>
      <c r="I1015" s="5" t="s">
        <v>1127</v>
      </c>
      <c r="K1015" s="5" t="s">
        <v>1128</v>
      </c>
      <c r="L1015" s="5">
        <v>4</v>
      </c>
      <c r="M1015" s="5" t="s">
        <v>1122</v>
      </c>
      <c r="N1015" s="5" t="s">
        <v>1126</v>
      </c>
      <c r="O1015" s="5" t="s">
        <v>1213</v>
      </c>
      <c r="Q1015" s="5" t="s">
        <v>1129</v>
      </c>
      <c r="R1015" s="5" t="s">
        <v>25</v>
      </c>
      <c r="V1015" s="12" t="s">
        <v>4</v>
      </c>
      <c r="W1015" s="12" t="s">
        <v>171</v>
      </c>
    </row>
    <row r="1016" spans="1:24">
      <c r="A1016">
        <v>978</v>
      </c>
      <c r="B1016" t="s">
        <v>580</v>
      </c>
      <c r="C1016" s="1" t="str">
        <f t="shared" si="51"/>
        <v>'fig4.setelem(5) lcolor(orange) lwidth(1) lpat(1)</v>
      </c>
      <c r="D1016" s="12" t="s">
        <v>4</v>
      </c>
      <c r="E1016" s="12" t="s">
        <v>171</v>
      </c>
      <c r="I1016" s="5" t="s">
        <v>1127</v>
      </c>
      <c r="K1016" s="5" t="s">
        <v>1128</v>
      </c>
      <c r="L1016" s="5">
        <v>5</v>
      </c>
      <c r="M1016" s="5" t="s">
        <v>1122</v>
      </c>
      <c r="N1016" s="5" t="s">
        <v>1130</v>
      </c>
      <c r="O1016" s="5" t="s">
        <v>1213</v>
      </c>
      <c r="Q1016" s="5" t="s">
        <v>1129</v>
      </c>
      <c r="R1016" s="5" t="s">
        <v>25</v>
      </c>
      <c r="V1016" s="12" t="s">
        <v>4</v>
      </c>
      <c r="W1016" s="12" t="s">
        <v>171</v>
      </c>
    </row>
    <row r="1017" spans="1:24">
      <c r="A1017">
        <v>979</v>
      </c>
      <c r="B1017" t="s">
        <v>580</v>
      </c>
      <c r="C1017" s="1" t="str">
        <f t="shared" si="51"/>
        <v>'show fig4</v>
      </c>
      <c r="D1017" s="12" t="s">
        <v>4</v>
      </c>
      <c r="E1017" s="12" t="s">
        <v>171</v>
      </c>
      <c r="I1017" s="5" t="s">
        <v>1127</v>
      </c>
      <c r="J1017" s="5" t="s">
        <v>1115</v>
      </c>
      <c r="O1017" s="5"/>
      <c r="R1017" s="5" t="s">
        <v>25</v>
      </c>
      <c r="V1017" s="12" t="s">
        <v>4</v>
      </c>
      <c r="W1017" s="12" t="s">
        <v>171</v>
      </c>
    </row>
    <row r="1018" spans="1:24">
      <c r="A1018">
        <v>980</v>
      </c>
      <c r="B1018" t="s">
        <v>580</v>
      </c>
      <c r="C1018" s="1" t="str">
        <f t="shared" si="51"/>
        <v/>
      </c>
      <c r="D1018" s="12"/>
      <c r="E1018" s="12"/>
      <c r="J1018" s="5" t="s">
        <v>25</v>
      </c>
      <c r="O1018" s="5"/>
      <c r="R1018" s="5" t="s">
        <v>25</v>
      </c>
      <c r="V1018" s="12"/>
      <c r="W1018" s="12"/>
    </row>
    <row r="1019" spans="1:24">
      <c r="A1019">
        <v>981</v>
      </c>
      <c r="B1019" t="s">
        <v>580</v>
      </c>
      <c r="C1019" s="3" t="str">
        <f t="shared" si="51"/>
        <v>'##############################</v>
      </c>
      <c r="D1019" s="10" t="s">
        <v>4</v>
      </c>
      <c r="E1019" s="10" t="s">
        <v>170</v>
      </c>
      <c r="F1019" s="8"/>
      <c r="G1019" s="8"/>
      <c r="H1019" s="8"/>
      <c r="I1019" s="8"/>
      <c r="J1019" s="8" t="s">
        <v>176</v>
      </c>
      <c r="K1019" s="8"/>
      <c r="L1019" s="8"/>
      <c r="M1019" s="8"/>
      <c r="N1019" s="8"/>
      <c r="O1019" s="8"/>
      <c r="P1019" s="8"/>
      <c r="Q1019" s="8"/>
      <c r="R1019" s="8" t="s">
        <v>25</v>
      </c>
      <c r="S1019" s="8"/>
      <c r="T1019" s="109"/>
      <c r="U1019" s="109"/>
      <c r="V1019" s="10" t="s">
        <v>4</v>
      </c>
      <c r="W1019" s="10" t="s">
        <v>170</v>
      </c>
      <c r="X1019" s="8"/>
    </row>
    <row r="1020" spans="1:24">
      <c r="A1020">
        <v>982</v>
      </c>
      <c r="B1020" t="s">
        <v>580</v>
      </c>
      <c r="C1020" s="3" t="str">
        <f t="shared" si="51"/>
        <v>'Figure 5</v>
      </c>
      <c r="D1020" s="10" t="s">
        <v>4</v>
      </c>
      <c r="E1020" s="10" t="s">
        <v>170</v>
      </c>
      <c r="F1020" s="8"/>
      <c r="G1020" s="8"/>
      <c r="H1020" s="8"/>
      <c r="I1020" s="8"/>
      <c r="J1020" s="8" t="s">
        <v>1104</v>
      </c>
      <c r="K1020" s="8"/>
      <c r="L1020" s="8"/>
      <c r="M1020" s="8"/>
      <c r="N1020" s="8"/>
      <c r="O1020" s="8"/>
      <c r="P1020" s="8"/>
      <c r="Q1020" s="8"/>
      <c r="R1020" s="8" t="s">
        <v>25</v>
      </c>
      <c r="S1020" s="8"/>
      <c r="T1020" s="109"/>
      <c r="U1020" s="109"/>
      <c r="V1020" s="10" t="s">
        <v>4</v>
      </c>
      <c r="W1020" s="10" t="s">
        <v>170</v>
      </c>
      <c r="X1020" s="8"/>
    </row>
    <row r="1021" spans="1:24">
      <c r="A1021">
        <v>983</v>
      </c>
      <c r="B1021" t="s">
        <v>580</v>
      </c>
      <c r="C1021" s="1" t="str">
        <f t="shared" si="51"/>
        <v>'smpl 2014 2030</v>
      </c>
      <c r="D1021" s="12" t="s">
        <v>4</v>
      </c>
      <c r="E1021" s="12" t="s">
        <v>171</v>
      </c>
      <c r="I1021" s="7" t="s">
        <v>1222</v>
      </c>
      <c r="O1021" s="5"/>
      <c r="R1021" s="5" t="s">
        <v>25</v>
      </c>
      <c r="V1021" s="12" t="s">
        <v>4</v>
      </c>
      <c r="W1021" s="12" t="s">
        <v>171</v>
      </c>
    </row>
    <row r="1022" spans="1:24">
      <c r="A1022">
        <v>984</v>
      </c>
      <c r="B1022" t="s">
        <v>580</v>
      </c>
      <c r="C1022" s="1" t="str">
        <f t="shared" si="51"/>
        <v>'graph fig5.line (c_h_k_0 / y_k_0) (c_h_k_1 / y_k_1) (c_h_k_2 / y_k_2) (c_h_k_3 / y_k_3) (y_d_h_0 / y_k_0) (y_d_h_1 / y_k_1) (y_d_h_2 / y_k_2) (y_d_h_3 / y_k_3)</v>
      </c>
      <c r="D1022" s="12" t="s">
        <v>4</v>
      </c>
      <c r="E1022" s="12" t="s">
        <v>171</v>
      </c>
      <c r="I1022" s="5" t="s">
        <v>1131</v>
      </c>
      <c r="J1022" s="5" t="s">
        <v>1112</v>
      </c>
      <c r="K1022" s="5" t="s">
        <v>1121</v>
      </c>
      <c r="O1022" s="5"/>
      <c r="Q1022" s="5" t="s">
        <v>2157</v>
      </c>
      <c r="R1022" s="5" t="s">
        <v>25</v>
      </c>
      <c r="V1022" s="12" t="s">
        <v>4</v>
      </c>
      <c r="W1022" s="12" t="s">
        <v>171</v>
      </c>
    </row>
    <row r="1023" spans="1:24">
      <c r="A1023">
        <v>985</v>
      </c>
      <c r="B1023" t="s">
        <v>580</v>
      </c>
      <c r="C1023" s="1" t="str">
        <f t="shared" si="51"/>
        <v>'fig5.options linepat</v>
      </c>
      <c r="D1023" s="12" t="s">
        <v>4</v>
      </c>
      <c r="E1023" s="12" t="s">
        <v>171</v>
      </c>
      <c r="I1023" s="5" t="s">
        <v>1131</v>
      </c>
      <c r="K1023" s="5" t="s">
        <v>1114</v>
      </c>
      <c r="L1023" s="5" t="s">
        <v>1113</v>
      </c>
      <c r="O1023" s="5"/>
      <c r="R1023" s="5" t="s">
        <v>25</v>
      </c>
      <c r="V1023" s="12" t="s">
        <v>4</v>
      </c>
      <c r="W1023" s="12" t="s">
        <v>171</v>
      </c>
    </row>
    <row r="1024" spans="1:24">
      <c r="A1024">
        <v>986</v>
      </c>
      <c r="B1024" t="s">
        <v>580</v>
      </c>
      <c r="C1024" s="1" t="str">
        <f t="shared" si="51"/>
        <v>'fig5.setelem(1) lcolor(0, 0, 0) lwidth(1) lpat(1)</v>
      </c>
      <c r="D1024" s="12" t="s">
        <v>4</v>
      </c>
      <c r="E1024" s="12" t="s">
        <v>171</v>
      </c>
      <c r="I1024" s="5" t="s">
        <v>1131</v>
      </c>
      <c r="K1024" s="5" t="s">
        <v>1128</v>
      </c>
      <c r="L1024" s="5">
        <v>1</v>
      </c>
      <c r="M1024" s="5" t="s">
        <v>1122</v>
      </c>
      <c r="N1024" s="18" t="s">
        <v>2152</v>
      </c>
      <c r="O1024" s="5" t="s">
        <v>1213</v>
      </c>
      <c r="Q1024" s="5" t="s">
        <v>1129</v>
      </c>
      <c r="R1024" s="5" t="s">
        <v>25</v>
      </c>
      <c r="V1024" s="12" t="s">
        <v>4</v>
      </c>
      <c r="W1024" s="12" t="s">
        <v>171</v>
      </c>
    </row>
    <row r="1025" spans="1:24">
      <c r="A1025">
        <v>987</v>
      </c>
      <c r="B1025" t="s">
        <v>580</v>
      </c>
      <c r="C1025" s="1" t="str">
        <f t="shared" si="51"/>
        <v>'fig5.setelem(2) lcolor(89, 89, 89) lwidth(1) lpat(2)</v>
      </c>
      <c r="D1025" s="12" t="s">
        <v>4</v>
      </c>
      <c r="E1025" s="12" t="s">
        <v>171</v>
      </c>
      <c r="I1025" s="5" t="s">
        <v>1131</v>
      </c>
      <c r="K1025" s="5" t="s">
        <v>1128</v>
      </c>
      <c r="L1025" s="5">
        <v>2</v>
      </c>
      <c r="M1025" s="5" t="s">
        <v>1122</v>
      </c>
      <c r="N1025" s="124" t="s">
        <v>2141</v>
      </c>
      <c r="O1025" s="5" t="s">
        <v>1213</v>
      </c>
      <c r="Q1025" s="5" t="s">
        <v>1199</v>
      </c>
      <c r="R1025" s="5" t="s">
        <v>25</v>
      </c>
      <c r="V1025" s="12" t="s">
        <v>4</v>
      </c>
      <c r="W1025" s="12" t="s">
        <v>171</v>
      </c>
    </row>
    <row r="1026" spans="1:24">
      <c r="A1026">
        <v>988</v>
      </c>
      <c r="B1026" t="s">
        <v>580</v>
      </c>
      <c r="C1026" s="1" t="str">
        <f t="shared" si="51"/>
        <v>'fig5.setelem(3) lcolor(166, 166, 166) lwidth(1) lpat(4)</v>
      </c>
      <c r="D1026" s="12" t="s">
        <v>4</v>
      </c>
      <c r="E1026" s="12" t="s">
        <v>171</v>
      </c>
      <c r="I1026" s="5" t="s">
        <v>1131</v>
      </c>
      <c r="K1026" s="5" t="s">
        <v>1128</v>
      </c>
      <c r="L1026" s="5">
        <v>3</v>
      </c>
      <c r="M1026" s="5" t="s">
        <v>1122</v>
      </c>
      <c r="N1026" s="123" t="s">
        <v>2142</v>
      </c>
      <c r="O1026" s="5" t="s">
        <v>1213</v>
      </c>
      <c r="Q1026" s="5" t="s">
        <v>1200</v>
      </c>
      <c r="R1026" s="5" t="s">
        <v>25</v>
      </c>
      <c r="V1026" s="12" t="s">
        <v>4</v>
      </c>
      <c r="W1026" s="12" t="s">
        <v>171</v>
      </c>
    </row>
    <row r="1027" spans="1:24">
      <c r="A1027">
        <v>989</v>
      </c>
      <c r="B1027" t="s">
        <v>580</v>
      </c>
      <c r="C1027" s="1" t="str">
        <f t="shared" si="51"/>
        <v>'fig5.setelem(4) lcolor(225, 30, 0) lwidth(1) lpat(5)</v>
      </c>
      <c r="D1027" s="12" t="s">
        <v>4</v>
      </c>
      <c r="E1027" s="12" t="s">
        <v>171</v>
      </c>
      <c r="I1027" s="5" t="s">
        <v>1131</v>
      </c>
      <c r="K1027" s="5" t="s">
        <v>1128</v>
      </c>
      <c r="L1027" s="5">
        <v>4</v>
      </c>
      <c r="M1027" s="5" t="s">
        <v>1122</v>
      </c>
      <c r="N1027" s="128" t="s">
        <v>2169</v>
      </c>
      <c r="O1027" s="5" t="s">
        <v>1213</v>
      </c>
      <c r="Q1027" s="5" t="s">
        <v>2143</v>
      </c>
      <c r="R1027" s="5" t="s">
        <v>25</v>
      </c>
      <c r="V1027" s="12" t="s">
        <v>4</v>
      </c>
      <c r="W1027" s="12" t="s">
        <v>171</v>
      </c>
    </row>
    <row r="1028" spans="1:24">
      <c r="A1028">
        <v>990</v>
      </c>
      <c r="B1028" t="s">
        <v>580</v>
      </c>
      <c r="C1028" s="1" t="str">
        <f t="shared" si="51"/>
        <v>'fig5.setelem(5) lcolor(0, 50, 130) lwidth(1) lpat(1)</v>
      </c>
      <c r="D1028" s="12" t="s">
        <v>4</v>
      </c>
      <c r="E1028" s="12" t="s">
        <v>171</v>
      </c>
      <c r="I1028" s="5" t="s">
        <v>1131</v>
      </c>
      <c r="K1028" s="5" t="s">
        <v>1128</v>
      </c>
      <c r="L1028" s="5">
        <v>5</v>
      </c>
      <c r="M1028" s="5" t="s">
        <v>1122</v>
      </c>
      <c r="N1028" s="125" t="s">
        <v>2153</v>
      </c>
      <c r="O1028" s="5" t="s">
        <v>1213</v>
      </c>
      <c r="Q1028" s="5" t="s">
        <v>1129</v>
      </c>
      <c r="R1028" s="125"/>
      <c r="V1028" s="12" t="s">
        <v>4</v>
      </c>
      <c r="W1028" s="12" t="s">
        <v>171</v>
      </c>
    </row>
    <row r="1029" spans="1:24">
      <c r="A1029">
        <v>991</v>
      </c>
      <c r="B1029" t="s">
        <v>580</v>
      </c>
      <c r="C1029" s="1" t="str">
        <f t="shared" si="51"/>
        <v>'fig5.setelem(6) lcolor(0, 150, 255) lwidth(1) lpat(2)</v>
      </c>
      <c r="D1029" s="12" t="s">
        <v>4</v>
      </c>
      <c r="E1029" s="12" t="s">
        <v>171</v>
      </c>
      <c r="I1029" s="5" t="s">
        <v>1131</v>
      </c>
      <c r="K1029" s="5" t="s">
        <v>1128</v>
      </c>
      <c r="L1029" s="5">
        <v>6</v>
      </c>
      <c r="M1029" s="5" t="s">
        <v>1122</v>
      </c>
      <c r="N1029" s="120" t="s">
        <v>2149</v>
      </c>
      <c r="O1029" s="5" t="s">
        <v>1213</v>
      </c>
      <c r="Q1029" s="5" t="s">
        <v>1199</v>
      </c>
      <c r="R1029" s="120"/>
      <c r="V1029" s="12" t="s">
        <v>4</v>
      </c>
      <c r="W1029" s="12" t="s">
        <v>171</v>
      </c>
    </row>
    <row r="1030" spans="1:24">
      <c r="A1030">
        <v>992</v>
      </c>
      <c r="B1030" t="s">
        <v>580</v>
      </c>
      <c r="C1030" s="1" t="str">
        <f t="shared" si="51"/>
        <v>'fig5.setelem(7) lcolor(0, 200, 255) lwidth(1) lpat(4)</v>
      </c>
      <c r="D1030" s="12" t="s">
        <v>4</v>
      </c>
      <c r="E1030" s="12" t="s">
        <v>171</v>
      </c>
      <c r="I1030" s="5" t="s">
        <v>1131</v>
      </c>
      <c r="K1030" s="5" t="s">
        <v>1128</v>
      </c>
      <c r="L1030" s="5">
        <v>7</v>
      </c>
      <c r="M1030" s="5" t="s">
        <v>1122</v>
      </c>
      <c r="N1030" s="119" t="s">
        <v>2150</v>
      </c>
      <c r="O1030" s="5" t="s">
        <v>1213</v>
      </c>
      <c r="Q1030" s="5" t="s">
        <v>1200</v>
      </c>
      <c r="R1030" s="119"/>
      <c r="V1030" s="12" t="s">
        <v>4</v>
      </c>
      <c r="W1030" s="12" t="s">
        <v>171</v>
      </c>
    </row>
    <row r="1031" spans="1:24">
      <c r="A1031">
        <v>993</v>
      </c>
      <c r="B1031" t="s">
        <v>580</v>
      </c>
      <c r="C1031" s="1" t="str">
        <f t="shared" si="51"/>
        <v>'fig5.setelem(8) lcolor(0, 55, 255) lwidth(1) lpat(5)</v>
      </c>
      <c r="D1031" s="12" t="s">
        <v>4</v>
      </c>
      <c r="E1031" s="12" t="s">
        <v>171</v>
      </c>
      <c r="I1031" s="5" t="s">
        <v>1131</v>
      </c>
      <c r="K1031" s="5" t="s">
        <v>1128</v>
      </c>
      <c r="L1031" s="5">
        <v>8</v>
      </c>
      <c r="M1031" s="5" t="s">
        <v>1122</v>
      </c>
      <c r="N1031" s="121" t="s">
        <v>2151</v>
      </c>
      <c r="O1031" s="5" t="s">
        <v>1213</v>
      </c>
      <c r="Q1031" s="5" t="s">
        <v>2143</v>
      </c>
      <c r="R1031" s="121"/>
      <c r="V1031" s="12" t="s">
        <v>4</v>
      </c>
      <c r="W1031" s="12" t="s">
        <v>171</v>
      </c>
    </row>
    <row r="1032" spans="1:24">
      <c r="A1032">
        <v>994</v>
      </c>
      <c r="B1032" t="s">
        <v>580</v>
      </c>
      <c r="C1032" s="1" t="str">
        <f t="shared" si="51"/>
        <v>'show fig5</v>
      </c>
      <c r="D1032" s="12" t="s">
        <v>4</v>
      </c>
      <c r="E1032" s="12" t="s">
        <v>171</v>
      </c>
      <c r="I1032" s="5" t="s">
        <v>1131</v>
      </c>
      <c r="J1032" s="5" t="s">
        <v>1115</v>
      </c>
      <c r="O1032" s="5"/>
      <c r="R1032" s="5" t="s">
        <v>25</v>
      </c>
      <c r="V1032" s="12" t="s">
        <v>4</v>
      </c>
      <c r="W1032" s="12" t="s">
        <v>171</v>
      </c>
    </row>
    <row r="1033" spans="1:24">
      <c r="A1033">
        <v>995</v>
      </c>
      <c r="B1033" t="s">
        <v>580</v>
      </c>
      <c r="C1033" s="1" t="str">
        <f t="shared" si="51"/>
        <v/>
      </c>
      <c r="D1033" s="12"/>
      <c r="E1033" s="12"/>
      <c r="J1033" s="5" t="s">
        <v>25</v>
      </c>
      <c r="O1033" s="5"/>
      <c r="R1033" s="5" t="s">
        <v>25</v>
      </c>
      <c r="V1033" s="12"/>
      <c r="W1033" s="12"/>
    </row>
    <row r="1034" spans="1:24">
      <c r="A1034">
        <v>996</v>
      </c>
      <c r="B1034" t="s">
        <v>580</v>
      </c>
      <c r="C1034" s="3" t="str">
        <f t="shared" si="51"/>
        <v>'##############################</v>
      </c>
      <c r="D1034" s="10" t="s">
        <v>4</v>
      </c>
      <c r="E1034" s="10" t="s">
        <v>170</v>
      </c>
      <c r="F1034" s="8"/>
      <c r="G1034" s="8"/>
      <c r="H1034" s="8"/>
      <c r="I1034" s="8"/>
      <c r="J1034" s="8" t="s">
        <v>176</v>
      </c>
      <c r="K1034" s="8"/>
      <c r="L1034" s="8"/>
      <c r="M1034" s="8"/>
      <c r="N1034" s="8"/>
      <c r="O1034" s="8"/>
      <c r="P1034" s="8"/>
      <c r="Q1034" s="8"/>
      <c r="R1034" s="8" t="s">
        <v>25</v>
      </c>
      <c r="S1034" s="8"/>
      <c r="T1034" s="109"/>
      <c r="U1034" s="109"/>
      <c r="V1034" s="10" t="s">
        <v>4</v>
      </c>
      <c r="W1034" s="10" t="s">
        <v>170</v>
      </c>
      <c r="X1034" s="8"/>
    </row>
    <row r="1035" spans="1:24">
      <c r="A1035">
        <v>997</v>
      </c>
      <c r="B1035" t="s">
        <v>580</v>
      </c>
      <c r="C1035" s="3" t="str">
        <f t="shared" si="51"/>
        <v>'Figure 5a</v>
      </c>
      <c r="D1035" s="10" t="s">
        <v>4</v>
      </c>
      <c r="E1035" s="10" t="s">
        <v>170</v>
      </c>
      <c r="F1035" s="8"/>
      <c r="G1035" s="8"/>
      <c r="H1035" s="8"/>
      <c r="I1035" s="8"/>
      <c r="J1035" s="8" t="s">
        <v>2165</v>
      </c>
      <c r="K1035" s="8"/>
      <c r="L1035" s="8"/>
      <c r="M1035" s="8"/>
      <c r="N1035" s="8"/>
      <c r="O1035" s="8"/>
      <c r="P1035" s="8"/>
      <c r="Q1035" s="8"/>
      <c r="R1035" s="8" t="s">
        <v>25</v>
      </c>
      <c r="S1035" s="8"/>
      <c r="T1035" s="109"/>
      <c r="U1035" s="109"/>
      <c r="V1035" s="10" t="s">
        <v>4</v>
      </c>
      <c r="W1035" s="10" t="s">
        <v>170</v>
      </c>
      <c r="X1035" s="8"/>
    </row>
    <row r="1036" spans="1:24">
      <c r="A1036">
        <v>998</v>
      </c>
      <c r="B1036" t="s">
        <v>580</v>
      </c>
      <c r="C1036" s="1" t="str">
        <f t="shared" si="51"/>
        <v>'smpl 2014 2030</v>
      </c>
      <c r="D1036" s="12" t="s">
        <v>4</v>
      </c>
      <c r="E1036" s="12" t="s">
        <v>171</v>
      </c>
      <c r="I1036" s="7" t="s">
        <v>1222</v>
      </c>
      <c r="O1036" s="5"/>
      <c r="R1036" s="5" t="s">
        <v>25</v>
      </c>
      <c r="V1036" s="12" t="s">
        <v>4</v>
      </c>
      <c r="W1036" s="12" t="s">
        <v>171</v>
      </c>
    </row>
    <row r="1037" spans="1:24">
      <c r="A1037">
        <v>999</v>
      </c>
      <c r="B1037" t="s">
        <v>580</v>
      </c>
      <c r="C1037" s="1" t="str">
        <f t="shared" si="51"/>
        <v>'graph fig5a.line (c_h_k_0) (c_h_k_1) (c_h_k_2) (c_h_k_3) (y_d_h_0) (y_d_h_1) (y_d_h_2) (y_d_h_3)</v>
      </c>
      <c r="D1037" s="12" t="s">
        <v>4</v>
      </c>
      <c r="E1037" s="12" t="s">
        <v>171</v>
      </c>
      <c r="I1037" s="5" t="s">
        <v>2166</v>
      </c>
      <c r="J1037" s="5" t="s">
        <v>1112</v>
      </c>
      <c r="K1037" s="5" t="s">
        <v>1121</v>
      </c>
      <c r="O1037" s="5"/>
      <c r="Q1037" s="5" t="s">
        <v>2167</v>
      </c>
      <c r="R1037" s="5" t="s">
        <v>25</v>
      </c>
      <c r="V1037" s="12" t="s">
        <v>4</v>
      </c>
      <c r="W1037" s="12" t="s">
        <v>171</v>
      </c>
    </row>
    <row r="1038" spans="1:24">
      <c r="A1038">
        <v>1000</v>
      </c>
      <c r="B1038" t="s">
        <v>580</v>
      </c>
      <c r="C1038" s="1" t="str">
        <f t="shared" si="51"/>
        <v>'fig5a.options linepat</v>
      </c>
      <c r="D1038" s="12" t="s">
        <v>4</v>
      </c>
      <c r="E1038" s="12" t="s">
        <v>171</v>
      </c>
      <c r="I1038" s="5" t="s">
        <v>2166</v>
      </c>
      <c r="K1038" s="5" t="s">
        <v>1114</v>
      </c>
      <c r="L1038" s="5" t="s">
        <v>1113</v>
      </c>
      <c r="O1038" s="5"/>
      <c r="R1038" s="5" t="s">
        <v>25</v>
      </c>
      <c r="V1038" s="12" t="s">
        <v>4</v>
      </c>
      <c r="W1038" s="12" t="s">
        <v>171</v>
      </c>
    </row>
    <row r="1039" spans="1:24">
      <c r="A1039">
        <v>1001</v>
      </c>
      <c r="B1039" t="s">
        <v>580</v>
      </c>
      <c r="C1039" s="1" t="str">
        <f t="shared" si="51"/>
        <v>'fig5a.setelem(1) lcolor(0, 0, 0) lwidth(1) lpat(1)</v>
      </c>
      <c r="D1039" s="12" t="s">
        <v>4</v>
      </c>
      <c r="E1039" s="12" t="s">
        <v>171</v>
      </c>
      <c r="I1039" s="5" t="s">
        <v>2166</v>
      </c>
      <c r="K1039" s="5" t="s">
        <v>1128</v>
      </c>
      <c r="L1039" s="5">
        <v>1</v>
      </c>
      <c r="M1039" s="5" t="s">
        <v>1122</v>
      </c>
      <c r="N1039" s="18" t="s">
        <v>2152</v>
      </c>
      <c r="O1039" s="5" t="s">
        <v>1213</v>
      </c>
      <c r="Q1039" s="5" t="s">
        <v>1129</v>
      </c>
      <c r="R1039" s="5" t="s">
        <v>25</v>
      </c>
      <c r="V1039" s="12" t="s">
        <v>4</v>
      </c>
      <c r="W1039" s="12" t="s">
        <v>171</v>
      </c>
    </row>
    <row r="1040" spans="1:24">
      <c r="A1040">
        <v>1002</v>
      </c>
      <c r="B1040" t="s">
        <v>580</v>
      </c>
      <c r="C1040" s="1" t="str">
        <f t="shared" si="51"/>
        <v>'fig5a.setelem(2) lcolor(89, 89, 89) lwidth(1) lpat(2)</v>
      </c>
      <c r="D1040" s="12" t="s">
        <v>4</v>
      </c>
      <c r="E1040" s="12" t="s">
        <v>171</v>
      </c>
      <c r="I1040" s="5" t="s">
        <v>2166</v>
      </c>
      <c r="K1040" s="5" t="s">
        <v>1128</v>
      </c>
      <c r="L1040" s="5">
        <v>2</v>
      </c>
      <c r="M1040" s="5" t="s">
        <v>1122</v>
      </c>
      <c r="N1040" s="124" t="s">
        <v>2141</v>
      </c>
      <c r="O1040" s="5" t="s">
        <v>1213</v>
      </c>
      <c r="Q1040" s="5" t="s">
        <v>1199</v>
      </c>
      <c r="R1040" s="5" t="s">
        <v>25</v>
      </c>
      <c r="V1040" s="12" t="s">
        <v>4</v>
      </c>
      <c r="W1040" s="12" t="s">
        <v>171</v>
      </c>
    </row>
    <row r="1041" spans="1:24">
      <c r="A1041">
        <v>1003</v>
      </c>
      <c r="B1041" t="s">
        <v>580</v>
      </c>
      <c r="C1041" s="1" t="str">
        <f t="shared" si="51"/>
        <v>'fig5a.setelem(3) lcolor(166, 166, 166) lwidth(1) lpat(4)</v>
      </c>
      <c r="D1041" s="12" t="s">
        <v>4</v>
      </c>
      <c r="E1041" s="12" t="s">
        <v>171</v>
      </c>
      <c r="I1041" s="5" t="s">
        <v>2166</v>
      </c>
      <c r="K1041" s="5" t="s">
        <v>1128</v>
      </c>
      <c r="L1041" s="5">
        <v>3</v>
      </c>
      <c r="M1041" s="5" t="s">
        <v>1122</v>
      </c>
      <c r="N1041" s="123" t="s">
        <v>2142</v>
      </c>
      <c r="O1041" s="5" t="s">
        <v>1213</v>
      </c>
      <c r="Q1041" s="5" t="s">
        <v>1200</v>
      </c>
      <c r="R1041" s="5" t="s">
        <v>25</v>
      </c>
      <c r="V1041" s="12" t="s">
        <v>4</v>
      </c>
      <c r="W1041" s="12" t="s">
        <v>171</v>
      </c>
    </row>
    <row r="1042" spans="1:24">
      <c r="A1042">
        <v>1004</v>
      </c>
      <c r="B1042" t="s">
        <v>580</v>
      </c>
      <c r="C1042" s="1" t="str">
        <f t="shared" si="51"/>
        <v>'fig5a.setelem(4) lcolor(225, 30, 0) lwidth(1) lpat(5)</v>
      </c>
      <c r="D1042" s="12" t="s">
        <v>4</v>
      </c>
      <c r="E1042" s="12" t="s">
        <v>171</v>
      </c>
      <c r="I1042" s="5" t="s">
        <v>2166</v>
      </c>
      <c r="K1042" s="5" t="s">
        <v>1128</v>
      </c>
      <c r="L1042" s="5">
        <v>4</v>
      </c>
      <c r="M1042" s="5" t="s">
        <v>1122</v>
      </c>
      <c r="N1042" s="128" t="s">
        <v>2169</v>
      </c>
      <c r="O1042" s="5" t="s">
        <v>1213</v>
      </c>
      <c r="Q1042" s="5" t="s">
        <v>2143</v>
      </c>
      <c r="R1042" s="5" t="s">
        <v>25</v>
      </c>
      <c r="V1042" s="12" t="s">
        <v>4</v>
      </c>
      <c r="W1042" s="12" t="s">
        <v>171</v>
      </c>
    </row>
    <row r="1043" spans="1:24">
      <c r="A1043">
        <v>1005</v>
      </c>
      <c r="B1043" t="s">
        <v>580</v>
      </c>
      <c r="C1043" s="1" t="str">
        <f t="shared" si="51"/>
        <v>'fig5a.setelem(5) lcolor(0, 50, 130) lwidth(1) lpat(1)</v>
      </c>
      <c r="D1043" s="12" t="s">
        <v>4</v>
      </c>
      <c r="E1043" s="12" t="s">
        <v>171</v>
      </c>
      <c r="I1043" s="5" t="s">
        <v>2166</v>
      </c>
      <c r="K1043" s="5" t="s">
        <v>1128</v>
      </c>
      <c r="L1043" s="5">
        <v>5</v>
      </c>
      <c r="M1043" s="5" t="s">
        <v>1122</v>
      </c>
      <c r="N1043" s="125" t="s">
        <v>2153</v>
      </c>
      <c r="O1043" s="5" t="s">
        <v>1213</v>
      </c>
      <c r="Q1043" s="5" t="s">
        <v>1129</v>
      </c>
      <c r="R1043" s="125"/>
      <c r="V1043" s="12" t="s">
        <v>4</v>
      </c>
      <c r="W1043" s="12" t="s">
        <v>171</v>
      </c>
    </row>
    <row r="1044" spans="1:24">
      <c r="A1044">
        <v>1006</v>
      </c>
      <c r="B1044" t="s">
        <v>580</v>
      </c>
      <c r="C1044" s="1" t="str">
        <f t="shared" si="51"/>
        <v>'fig5a.setelem(6) lcolor(0, 150, 255) lwidth(1) lpat(2)</v>
      </c>
      <c r="D1044" s="12" t="s">
        <v>4</v>
      </c>
      <c r="E1044" s="12" t="s">
        <v>171</v>
      </c>
      <c r="I1044" s="5" t="s">
        <v>2166</v>
      </c>
      <c r="K1044" s="5" t="s">
        <v>1128</v>
      </c>
      <c r="L1044" s="5">
        <v>6</v>
      </c>
      <c r="M1044" s="5" t="s">
        <v>1122</v>
      </c>
      <c r="N1044" s="120" t="s">
        <v>2149</v>
      </c>
      <c r="O1044" s="5" t="s">
        <v>1213</v>
      </c>
      <c r="Q1044" s="5" t="s">
        <v>1199</v>
      </c>
      <c r="R1044" s="120"/>
      <c r="V1044" s="12" t="s">
        <v>4</v>
      </c>
      <c r="W1044" s="12" t="s">
        <v>171</v>
      </c>
    </row>
    <row r="1045" spans="1:24">
      <c r="A1045">
        <v>1007</v>
      </c>
      <c r="B1045" t="s">
        <v>580</v>
      </c>
      <c r="C1045" s="1" t="str">
        <f t="shared" si="51"/>
        <v>'fig5a.setelem(7) lcolor(0, 200, 255) lwidth(1) lpat(4)</v>
      </c>
      <c r="D1045" s="12" t="s">
        <v>4</v>
      </c>
      <c r="E1045" s="12" t="s">
        <v>171</v>
      </c>
      <c r="I1045" s="5" t="s">
        <v>2166</v>
      </c>
      <c r="K1045" s="5" t="s">
        <v>1128</v>
      </c>
      <c r="L1045" s="5">
        <v>7</v>
      </c>
      <c r="M1045" s="5" t="s">
        <v>1122</v>
      </c>
      <c r="N1045" s="119" t="s">
        <v>2150</v>
      </c>
      <c r="O1045" s="5" t="s">
        <v>1213</v>
      </c>
      <c r="Q1045" s="5" t="s">
        <v>1200</v>
      </c>
      <c r="R1045" s="119"/>
      <c r="V1045" s="12" t="s">
        <v>4</v>
      </c>
      <c r="W1045" s="12" t="s">
        <v>171</v>
      </c>
    </row>
    <row r="1046" spans="1:24">
      <c r="A1046">
        <v>1008</v>
      </c>
      <c r="B1046" t="s">
        <v>580</v>
      </c>
      <c r="C1046" s="1" t="str">
        <f t="shared" si="51"/>
        <v>'fig5a.setelem(8) lcolor(0, 55, 255) lwidth(1) lpat(5)</v>
      </c>
      <c r="D1046" s="12" t="s">
        <v>4</v>
      </c>
      <c r="E1046" s="12" t="s">
        <v>171</v>
      </c>
      <c r="I1046" s="5" t="s">
        <v>2166</v>
      </c>
      <c r="K1046" s="5" t="s">
        <v>1128</v>
      </c>
      <c r="L1046" s="5">
        <v>8</v>
      </c>
      <c r="M1046" s="5" t="s">
        <v>1122</v>
      </c>
      <c r="N1046" s="121" t="s">
        <v>2151</v>
      </c>
      <c r="O1046" s="5" t="s">
        <v>1213</v>
      </c>
      <c r="Q1046" s="5" t="s">
        <v>2143</v>
      </c>
      <c r="R1046" s="121"/>
      <c r="V1046" s="12" t="s">
        <v>4</v>
      </c>
      <c r="W1046" s="12" t="s">
        <v>171</v>
      </c>
    </row>
    <row r="1047" spans="1:24">
      <c r="A1047">
        <v>1009</v>
      </c>
      <c r="B1047" t="s">
        <v>580</v>
      </c>
      <c r="C1047" s="1" t="str">
        <f t="shared" si="51"/>
        <v>'show fig5a</v>
      </c>
      <c r="D1047" s="12" t="s">
        <v>4</v>
      </c>
      <c r="E1047" s="12" t="s">
        <v>171</v>
      </c>
      <c r="I1047" s="5" t="s">
        <v>2166</v>
      </c>
      <c r="J1047" s="5" t="s">
        <v>1115</v>
      </c>
      <c r="O1047" s="5"/>
      <c r="R1047" s="5" t="s">
        <v>25</v>
      </c>
      <c r="V1047" s="12" t="s">
        <v>4</v>
      </c>
      <c r="W1047" s="12" t="s">
        <v>171</v>
      </c>
    </row>
    <row r="1048" spans="1:24">
      <c r="A1048">
        <v>1010</v>
      </c>
      <c r="B1048" t="s">
        <v>580</v>
      </c>
      <c r="C1048" s="1" t="str">
        <f t="shared" si="51"/>
        <v/>
      </c>
      <c r="D1048" s="12"/>
      <c r="E1048" s="12"/>
      <c r="O1048" s="5"/>
      <c r="V1048" s="12"/>
      <c r="W1048" s="12"/>
    </row>
    <row r="1049" spans="1:24">
      <c r="A1049">
        <v>1011</v>
      </c>
      <c r="B1049" t="s">
        <v>580</v>
      </c>
      <c r="C1049" s="1" t="str">
        <f t="shared" si="51"/>
        <v/>
      </c>
      <c r="D1049" s="12"/>
      <c r="E1049" s="12"/>
      <c r="O1049" s="5"/>
      <c r="V1049" s="12"/>
      <c r="W1049" s="12"/>
    </row>
    <row r="1050" spans="1:24">
      <c r="A1050">
        <v>1012</v>
      </c>
      <c r="B1050" t="s">
        <v>580</v>
      </c>
      <c r="C1050" s="3" t="str">
        <f t="shared" si="51"/>
        <v>'##############################</v>
      </c>
      <c r="D1050" s="10" t="s">
        <v>4</v>
      </c>
      <c r="E1050" s="10" t="s">
        <v>170</v>
      </c>
      <c r="F1050" s="8"/>
      <c r="G1050" s="8"/>
      <c r="H1050" s="8"/>
      <c r="I1050" s="8"/>
      <c r="J1050" s="8" t="s">
        <v>176</v>
      </c>
      <c r="K1050" s="8"/>
      <c r="L1050" s="8"/>
      <c r="M1050" s="8"/>
      <c r="N1050" s="8"/>
      <c r="O1050" s="8"/>
      <c r="P1050" s="8"/>
      <c r="Q1050" s="8"/>
      <c r="R1050" s="8" t="s">
        <v>25</v>
      </c>
      <c r="S1050" s="8"/>
      <c r="T1050" s="109"/>
      <c r="U1050" s="109"/>
      <c r="V1050" s="10" t="s">
        <v>4</v>
      </c>
      <c r="W1050" s="10" t="s">
        <v>170</v>
      </c>
      <c r="X1050" s="8"/>
    </row>
    <row r="1051" spans="1:24">
      <c r="A1051">
        <v>1013</v>
      </c>
      <c r="B1051" t="s">
        <v>580</v>
      </c>
      <c r="C1051" s="3" t="str">
        <f t="shared" si="51"/>
        <v>'Figure 6</v>
      </c>
      <c r="D1051" s="10" t="s">
        <v>4</v>
      </c>
      <c r="E1051" s="10" t="s">
        <v>170</v>
      </c>
      <c r="F1051" s="8"/>
      <c r="G1051" s="8"/>
      <c r="H1051" s="8"/>
      <c r="I1051" s="8"/>
      <c r="J1051" s="8" t="s">
        <v>1105</v>
      </c>
      <c r="K1051" s="8"/>
      <c r="L1051" s="8"/>
      <c r="M1051" s="8"/>
      <c r="N1051" s="8"/>
      <c r="O1051" s="8"/>
      <c r="P1051" s="8"/>
      <c r="Q1051" s="8"/>
      <c r="R1051" s="8" t="s">
        <v>25</v>
      </c>
      <c r="S1051" s="8"/>
      <c r="T1051" s="109"/>
      <c r="U1051" s="109"/>
      <c r="V1051" s="10" t="s">
        <v>4</v>
      </c>
      <c r="W1051" s="10" t="s">
        <v>170</v>
      </c>
      <c r="X1051" s="8"/>
    </row>
    <row r="1052" spans="1:24">
      <c r="A1052">
        <v>1014</v>
      </c>
      <c r="B1052" t="s">
        <v>580</v>
      </c>
      <c r="C1052" s="1" t="str">
        <f t="shared" si="51"/>
        <v>'smpl 2014 2030</v>
      </c>
      <c r="D1052" s="12" t="s">
        <v>4</v>
      </c>
      <c r="E1052" s="12" t="s">
        <v>171</v>
      </c>
      <c r="I1052" s="7" t="s">
        <v>1222</v>
      </c>
      <c r="O1052" s="5"/>
      <c r="R1052" s="5" t="s">
        <v>25</v>
      </c>
      <c r="V1052" s="12" t="s">
        <v>4</v>
      </c>
      <c r="W1052" s="12" t="s">
        <v>171</v>
      </c>
    </row>
    <row r="1053" spans="1:24">
      <c r="A1053">
        <v>1015</v>
      </c>
      <c r="B1053" t="s">
        <v>580</v>
      </c>
      <c r="C1053" s="1" t="str">
        <f t="shared" si="51"/>
        <v>'graph fig6.line (pip_ibl_fi_h_0 / y_k_0) (pip_ibl_fi_h_1 / y_k_1) (pip_ibl_fi_h_2 / y_k_2) (pip_ibl_fi_h_3 / y_k_3) (pip_ibl_fl_h_0 / y_k_0) (pip_ibl_fl_h_1 / y_k_1) (pip_ibl_fl_h_2 / y_k_2) (pip_ibl_fl_h_3 / y_k_3)</v>
      </c>
      <c r="D1053" s="12" t="s">
        <v>4</v>
      </c>
      <c r="E1053" s="12" t="s">
        <v>171</v>
      </c>
      <c r="I1053" s="5" t="s">
        <v>1132</v>
      </c>
      <c r="J1053" s="5" t="s">
        <v>1112</v>
      </c>
      <c r="K1053" s="5" t="s">
        <v>1121</v>
      </c>
      <c r="O1053" s="5"/>
      <c r="Q1053" s="5" t="s">
        <v>2156</v>
      </c>
      <c r="R1053" s="5" t="s">
        <v>25</v>
      </c>
      <c r="V1053" s="12" t="s">
        <v>4</v>
      </c>
      <c r="W1053" s="12" t="s">
        <v>171</v>
      </c>
    </row>
    <row r="1054" spans="1:24">
      <c r="A1054">
        <v>1016</v>
      </c>
      <c r="B1054" t="s">
        <v>580</v>
      </c>
      <c r="C1054" s="1" t="str">
        <f t="shared" si="51"/>
        <v>'fig6.options linepat</v>
      </c>
      <c r="D1054" s="12" t="s">
        <v>4</v>
      </c>
      <c r="E1054" s="12" t="s">
        <v>171</v>
      </c>
      <c r="I1054" s="5" t="s">
        <v>1132</v>
      </c>
      <c r="K1054" s="5" t="s">
        <v>1114</v>
      </c>
      <c r="L1054" s="5" t="s">
        <v>1113</v>
      </c>
      <c r="O1054" s="5"/>
      <c r="R1054" s="5" t="s">
        <v>25</v>
      </c>
      <c r="V1054" s="12" t="s">
        <v>4</v>
      </c>
      <c r="W1054" s="12" t="s">
        <v>171</v>
      </c>
    </row>
    <row r="1055" spans="1:24">
      <c r="A1055">
        <v>1017</v>
      </c>
      <c r="B1055" t="s">
        <v>580</v>
      </c>
      <c r="C1055" s="1" t="str">
        <f t="shared" si="51"/>
        <v>'fig6.setelem(1) lcolor(0, 0, 0) lwidth(1) lpat(1)</v>
      </c>
      <c r="D1055" s="12" t="s">
        <v>4</v>
      </c>
      <c r="E1055" s="12" t="s">
        <v>171</v>
      </c>
      <c r="I1055" s="5" t="s">
        <v>1132</v>
      </c>
      <c r="K1055" s="5" t="s">
        <v>1128</v>
      </c>
      <c r="L1055" s="5">
        <v>1</v>
      </c>
      <c r="M1055" s="5" t="s">
        <v>1122</v>
      </c>
      <c r="N1055" s="18" t="s">
        <v>2152</v>
      </c>
      <c r="O1055" s="5" t="s">
        <v>1213</v>
      </c>
      <c r="Q1055" s="5" t="s">
        <v>1129</v>
      </c>
      <c r="R1055" s="5" t="s">
        <v>25</v>
      </c>
      <c r="V1055" s="12" t="s">
        <v>4</v>
      </c>
      <c r="W1055" s="12" t="s">
        <v>171</v>
      </c>
    </row>
    <row r="1056" spans="1:24">
      <c r="A1056">
        <v>1018</v>
      </c>
      <c r="B1056" t="s">
        <v>580</v>
      </c>
      <c r="C1056" s="1" t="str">
        <f t="shared" si="51"/>
        <v>'fig6.setelem(2) lcolor(89, 89, 89) lwidth(1) lpat(2)</v>
      </c>
      <c r="D1056" s="12" t="s">
        <v>4</v>
      </c>
      <c r="E1056" s="12" t="s">
        <v>171</v>
      </c>
      <c r="I1056" s="5" t="s">
        <v>1132</v>
      </c>
      <c r="K1056" s="5" t="s">
        <v>1128</v>
      </c>
      <c r="L1056" s="5">
        <v>2</v>
      </c>
      <c r="M1056" s="5" t="s">
        <v>1122</v>
      </c>
      <c r="N1056" s="124" t="s">
        <v>2141</v>
      </c>
      <c r="O1056" s="5" t="s">
        <v>1213</v>
      </c>
      <c r="Q1056" s="5" t="s">
        <v>1199</v>
      </c>
      <c r="R1056" s="5" t="s">
        <v>25</v>
      </c>
      <c r="V1056" s="12" t="s">
        <v>4</v>
      </c>
      <c r="W1056" s="12" t="s">
        <v>171</v>
      </c>
    </row>
    <row r="1057" spans="1:24">
      <c r="A1057">
        <v>1019</v>
      </c>
      <c r="B1057" t="s">
        <v>580</v>
      </c>
      <c r="C1057" s="1" t="str">
        <f t="shared" si="51"/>
        <v>'fig6.setelem(3) lcolor(166, 166, 166) lwidth(1) lpat(4)</v>
      </c>
      <c r="D1057" s="12" t="s">
        <v>4</v>
      </c>
      <c r="E1057" s="12" t="s">
        <v>171</v>
      </c>
      <c r="I1057" s="5" t="s">
        <v>1132</v>
      </c>
      <c r="K1057" s="5" t="s">
        <v>1128</v>
      </c>
      <c r="L1057" s="5">
        <v>3</v>
      </c>
      <c r="M1057" s="5" t="s">
        <v>1122</v>
      </c>
      <c r="N1057" s="123" t="s">
        <v>2142</v>
      </c>
      <c r="O1057" s="5" t="s">
        <v>1213</v>
      </c>
      <c r="Q1057" s="5" t="s">
        <v>1200</v>
      </c>
      <c r="R1057" s="5" t="s">
        <v>25</v>
      </c>
      <c r="V1057" s="12" t="s">
        <v>4</v>
      </c>
      <c r="W1057" s="12" t="s">
        <v>171</v>
      </c>
    </row>
    <row r="1058" spans="1:24">
      <c r="A1058">
        <v>1020</v>
      </c>
      <c r="B1058" t="s">
        <v>580</v>
      </c>
      <c r="C1058" s="1" t="str">
        <f t="shared" si="51"/>
        <v>'fig6.setelem(4) lcolor(225, 30, 0) lwidth(1) lpat(5)</v>
      </c>
      <c r="D1058" s="12" t="s">
        <v>4</v>
      </c>
      <c r="E1058" s="12" t="s">
        <v>171</v>
      </c>
      <c r="I1058" s="5" t="s">
        <v>1132</v>
      </c>
      <c r="K1058" s="5" t="s">
        <v>1128</v>
      </c>
      <c r="L1058" s="5">
        <v>4</v>
      </c>
      <c r="M1058" s="5" t="s">
        <v>1122</v>
      </c>
      <c r="N1058" s="128" t="s">
        <v>2169</v>
      </c>
      <c r="O1058" s="5" t="s">
        <v>1213</v>
      </c>
      <c r="Q1058" s="5" t="s">
        <v>2143</v>
      </c>
      <c r="R1058" s="5" t="s">
        <v>25</v>
      </c>
      <c r="V1058" s="12" t="s">
        <v>4</v>
      </c>
      <c r="W1058" s="12" t="s">
        <v>171</v>
      </c>
    </row>
    <row r="1059" spans="1:24">
      <c r="A1059">
        <v>1021</v>
      </c>
      <c r="B1059" t="s">
        <v>580</v>
      </c>
      <c r="C1059" s="1" t="str">
        <f t="shared" si="51"/>
        <v>'fig6.setelem(5) lcolor(0, 50, 130) lwidth(1) lpat(1)</v>
      </c>
      <c r="D1059" s="12" t="s">
        <v>4</v>
      </c>
      <c r="E1059" s="12" t="s">
        <v>171</v>
      </c>
      <c r="I1059" s="5" t="s">
        <v>1132</v>
      </c>
      <c r="K1059" s="5" t="s">
        <v>1128</v>
      </c>
      <c r="L1059" s="5">
        <v>5</v>
      </c>
      <c r="M1059" s="5" t="s">
        <v>1122</v>
      </c>
      <c r="N1059" s="125" t="s">
        <v>2153</v>
      </c>
      <c r="O1059" s="5" t="s">
        <v>1213</v>
      </c>
      <c r="Q1059" s="5" t="s">
        <v>1129</v>
      </c>
      <c r="R1059" s="5" t="s">
        <v>25</v>
      </c>
      <c r="V1059" s="12" t="s">
        <v>4</v>
      </c>
      <c r="W1059" s="12" t="s">
        <v>171</v>
      </c>
    </row>
    <row r="1060" spans="1:24">
      <c r="A1060">
        <v>1022</v>
      </c>
      <c r="B1060" t="s">
        <v>580</v>
      </c>
      <c r="C1060" s="1" t="str">
        <f t="shared" si="51"/>
        <v>'fig6.setelem(6) lcolor(0, 150, 255) lwidth(1) lpat(2)</v>
      </c>
      <c r="D1060" s="12" t="s">
        <v>4</v>
      </c>
      <c r="E1060" s="12" t="s">
        <v>171</v>
      </c>
      <c r="I1060" s="5" t="s">
        <v>1132</v>
      </c>
      <c r="K1060" s="5" t="s">
        <v>1128</v>
      </c>
      <c r="L1060" s="5">
        <v>6</v>
      </c>
      <c r="M1060" s="5" t="s">
        <v>1122</v>
      </c>
      <c r="N1060" s="120" t="s">
        <v>2149</v>
      </c>
      <c r="O1060" s="5" t="s">
        <v>1213</v>
      </c>
      <c r="Q1060" s="5" t="s">
        <v>1199</v>
      </c>
      <c r="R1060" s="5" t="s">
        <v>25</v>
      </c>
      <c r="V1060" s="12" t="s">
        <v>4</v>
      </c>
      <c r="W1060" s="12" t="s">
        <v>171</v>
      </c>
    </row>
    <row r="1061" spans="1:24">
      <c r="A1061">
        <v>1023</v>
      </c>
      <c r="B1061" t="s">
        <v>580</v>
      </c>
      <c r="C1061" s="1" t="str">
        <f t="shared" si="51"/>
        <v>'fig6.setelem(7) lcolor(0, 200, 255) lwidth(1) lpat(4)</v>
      </c>
      <c r="D1061" s="12" t="s">
        <v>4</v>
      </c>
      <c r="E1061" s="12" t="s">
        <v>171</v>
      </c>
      <c r="I1061" s="5" t="s">
        <v>1132</v>
      </c>
      <c r="K1061" s="5" t="s">
        <v>1128</v>
      </c>
      <c r="L1061" s="5">
        <v>7</v>
      </c>
      <c r="M1061" s="5" t="s">
        <v>1122</v>
      </c>
      <c r="N1061" s="119" t="s">
        <v>2150</v>
      </c>
      <c r="O1061" s="5" t="s">
        <v>1213</v>
      </c>
      <c r="Q1061" s="5" t="s">
        <v>1200</v>
      </c>
      <c r="V1061" s="12" t="s">
        <v>4</v>
      </c>
      <c r="W1061" s="12" t="s">
        <v>171</v>
      </c>
    </row>
    <row r="1062" spans="1:24">
      <c r="A1062">
        <v>1024</v>
      </c>
      <c r="B1062" t="s">
        <v>580</v>
      </c>
      <c r="C1062" s="1" t="str">
        <f t="shared" si="51"/>
        <v>'fig6.setelem(8) lcolor(0, 55, 255) lwidth(1) lpat(5)</v>
      </c>
      <c r="D1062" s="12" t="s">
        <v>4</v>
      </c>
      <c r="E1062" s="12" t="s">
        <v>171</v>
      </c>
      <c r="I1062" s="5" t="s">
        <v>1132</v>
      </c>
      <c r="K1062" s="5" t="s">
        <v>1128</v>
      </c>
      <c r="L1062" s="5">
        <v>8</v>
      </c>
      <c r="M1062" s="5" t="s">
        <v>1122</v>
      </c>
      <c r="N1062" s="121" t="s">
        <v>2151</v>
      </c>
      <c r="O1062" s="5" t="s">
        <v>1213</v>
      </c>
      <c r="Q1062" s="5" t="s">
        <v>2143</v>
      </c>
      <c r="V1062" s="12" t="s">
        <v>4</v>
      </c>
      <c r="W1062" s="12" t="s">
        <v>171</v>
      </c>
    </row>
    <row r="1063" spans="1:24">
      <c r="A1063">
        <v>1025</v>
      </c>
      <c r="B1063" t="s">
        <v>580</v>
      </c>
      <c r="C1063" s="1" t="str">
        <f t="shared" ref="C1063:C1126" si="52">CONCATENATE(D1063,J1063,I1063,K1063,L1063,M1063,N1063,O1063, IF(P1063="","",  " "),P1063, IF(P1063="","",  " "),Q1063, IF(R1063="","",  " '"), IF(G1063="","",  G1063), IF(H1063="","",  ": "),H1063, IF(R1063="","",  ": "),R1063, IF(S1063="","",  ": "),S1063, IF(F1063="","",  ": "),F1063)</f>
        <v>'show fig6</v>
      </c>
      <c r="D1063" s="12" t="s">
        <v>4</v>
      </c>
      <c r="E1063" s="12" t="s">
        <v>171</v>
      </c>
      <c r="I1063" s="5" t="s">
        <v>1132</v>
      </c>
      <c r="J1063" s="5" t="s">
        <v>1115</v>
      </c>
      <c r="O1063" s="5"/>
      <c r="R1063" s="5" t="s">
        <v>25</v>
      </c>
      <c r="V1063" s="12" t="s">
        <v>4</v>
      </c>
      <c r="W1063" s="12" t="s">
        <v>171</v>
      </c>
    </row>
    <row r="1064" spans="1:24">
      <c r="A1064">
        <v>1026</v>
      </c>
      <c r="B1064" t="s">
        <v>580</v>
      </c>
      <c r="C1064" s="1" t="str">
        <f t="shared" si="52"/>
        <v/>
      </c>
      <c r="D1064" s="12"/>
      <c r="E1064" s="12"/>
      <c r="O1064" s="5"/>
      <c r="V1064" s="12"/>
      <c r="W1064" s="12"/>
    </row>
    <row r="1065" spans="1:24">
      <c r="A1065">
        <v>1027</v>
      </c>
      <c r="B1065" t="s">
        <v>580</v>
      </c>
      <c r="C1065" s="1" t="str">
        <f t="shared" si="52"/>
        <v/>
      </c>
      <c r="D1065" s="6" t="s">
        <v>25</v>
      </c>
      <c r="E1065" s="6"/>
      <c r="J1065" s="5" t="s">
        <v>25</v>
      </c>
      <c r="O1065" s="5"/>
      <c r="R1065" s="5" t="s">
        <v>25</v>
      </c>
      <c r="V1065" s="6" t="s">
        <v>25</v>
      </c>
      <c r="W1065" s="6"/>
    </row>
    <row r="1066" spans="1:24">
      <c r="A1066">
        <v>1028</v>
      </c>
      <c r="B1066" t="s">
        <v>580</v>
      </c>
      <c r="C1066" s="3" t="str">
        <f t="shared" si="52"/>
        <v>'##############################</v>
      </c>
      <c r="D1066" s="10" t="s">
        <v>4</v>
      </c>
      <c r="E1066" s="10" t="s">
        <v>170</v>
      </c>
      <c r="F1066" s="8"/>
      <c r="G1066" s="8"/>
      <c r="H1066" s="8"/>
      <c r="I1066" s="8"/>
      <c r="J1066" s="8" t="s">
        <v>176</v>
      </c>
      <c r="K1066" s="8"/>
      <c r="L1066" s="8"/>
      <c r="M1066" s="8"/>
      <c r="N1066" s="8"/>
      <c r="O1066" s="8"/>
      <c r="P1066" s="8"/>
      <c r="Q1066" s="8"/>
      <c r="R1066" s="8" t="s">
        <v>25</v>
      </c>
      <c r="S1066" s="8"/>
      <c r="T1066" s="109"/>
      <c r="U1066" s="109"/>
      <c r="V1066" s="10" t="s">
        <v>4</v>
      </c>
      <c r="W1066" s="10" t="s">
        <v>170</v>
      </c>
      <c r="X1066" s="8"/>
    </row>
    <row r="1067" spans="1:24">
      <c r="A1067">
        <v>1029</v>
      </c>
      <c r="B1067" t="s">
        <v>580</v>
      </c>
      <c r="C1067" s="3" t="str">
        <f t="shared" si="52"/>
        <v>'Figure 7</v>
      </c>
      <c r="D1067" s="10" t="s">
        <v>4</v>
      </c>
      <c r="E1067" s="10" t="s">
        <v>170</v>
      </c>
      <c r="F1067" s="8"/>
      <c r="G1067" s="8"/>
      <c r="H1067" s="8"/>
      <c r="I1067" s="8"/>
      <c r="J1067" s="8" t="s">
        <v>1106</v>
      </c>
      <c r="K1067" s="8"/>
      <c r="L1067" s="8"/>
      <c r="M1067" s="8"/>
      <c r="N1067" s="8"/>
      <c r="O1067" s="8"/>
      <c r="P1067" s="8"/>
      <c r="Q1067" s="8"/>
      <c r="R1067" s="8" t="s">
        <v>25</v>
      </c>
      <c r="S1067" s="8"/>
      <c r="T1067" s="109"/>
      <c r="U1067" s="109"/>
      <c r="V1067" s="10" t="s">
        <v>4</v>
      </c>
      <c r="W1067" s="10" t="s">
        <v>170</v>
      </c>
      <c r="X1067" s="8"/>
    </row>
    <row r="1068" spans="1:24">
      <c r="A1068">
        <v>1030</v>
      </c>
      <c r="B1068" t="s">
        <v>580</v>
      </c>
      <c r="C1068" s="1" t="str">
        <f t="shared" si="52"/>
        <v>'smpl 2014 2030</v>
      </c>
      <c r="D1068" s="12" t="s">
        <v>4</v>
      </c>
      <c r="E1068" s="12" t="s">
        <v>171</v>
      </c>
      <c r="I1068" s="7" t="s">
        <v>1222</v>
      </c>
      <c r="O1068" s="5"/>
      <c r="V1068" s="12" t="s">
        <v>4</v>
      </c>
      <c r="W1068" s="12" t="s">
        <v>171</v>
      </c>
    </row>
    <row r="1069" spans="1:24">
      <c r="A1069">
        <v>1031</v>
      </c>
      <c r="B1069" t="s">
        <v>580</v>
      </c>
      <c r="C1069" s="1" t="str">
        <f t="shared" si="52"/>
        <v>'graph fig7.line (nl_check_0) (nl_check_1) (nl_check_2)</v>
      </c>
      <c r="D1069" s="12" t="s">
        <v>4</v>
      </c>
      <c r="E1069" s="12" t="s">
        <v>171</v>
      </c>
      <c r="I1069" s="5" t="s">
        <v>1133</v>
      </c>
      <c r="J1069" s="5" t="s">
        <v>1112</v>
      </c>
      <c r="K1069" s="5" t="s">
        <v>1121</v>
      </c>
      <c r="O1069" s="5"/>
      <c r="Q1069" s="5" t="s">
        <v>1204</v>
      </c>
      <c r="V1069" s="12" t="s">
        <v>4</v>
      </c>
      <c r="W1069" s="12" t="s">
        <v>171</v>
      </c>
    </row>
    <row r="1070" spans="1:24">
      <c r="A1070">
        <v>1032</v>
      </c>
      <c r="B1070" t="s">
        <v>580</v>
      </c>
      <c r="C1070" s="1" t="str">
        <f t="shared" si="52"/>
        <v>'fig7.options linepat</v>
      </c>
      <c r="D1070" s="12" t="s">
        <v>4</v>
      </c>
      <c r="E1070" s="12" t="s">
        <v>171</v>
      </c>
      <c r="I1070" s="5" t="s">
        <v>1133</v>
      </c>
      <c r="K1070" s="5" t="s">
        <v>1114</v>
      </c>
      <c r="L1070" s="5" t="s">
        <v>1113</v>
      </c>
      <c r="O1070" s="5"/>
      <c r="V1070" s="12" t="s">
        <v>4</v>
      </c>
      <c r="W1070" s="12" t="s">
        <v>171</v>
      </c>
    </row>
    <row r="1071" spans="1:24">
      <c r="A1071">
        <v>1033</v>
      </c>
      <c r="B1071" t="s">
        <v>580</v>
      </c>
      <c r="C1071" s="1" t="str">
        <f t="shared" si="52"/>
        <v>'fig7.setelem(1) lcolor(blue) lwidth(1) lpat(1)</v>
      </c>
      <c r="D1071" s="12" t="s">
        <v>4</v>
      </c>
      <c r="E1071" s="12" t="s">
        <v>171</v>
      </c>
      <c r="I1071" s="5" t="s">
        <v>1133</v>
      </c>
      <c r="K1071" s="5" t="s">
        <v>1128</v>
      </c>
      <c r="L1071" s="5">
        <v>1</v>
      </c>
      <c r="M1071" s="5" t="s">
        <v>1122</v>
      </c>
      <c r="N1071" s="5" t="s">
        <v>1123</v>
      </c>
      <c r="O1071" s="5" t="s">
        <v>1213</v>
      </c>
      <c r="Q1071" s="5" t="s">
        <v>1129</v>
      </c>
      <c r="R1071" s="5" t="s">
        <v>25</v>
      </c>
      <c r="V1071" s="12" t="s">
        <v>4</v>
      </c>
      <c r="W1071" s="12" t="s">
        <v>171</v>
      </c>
    </row>
    <row r="1072" spans="1:24">
      <c r="A1072">
        <v>1034</v>
      </c>
      <c r="B1072" t="s">
        <v>580</v>
      </c>
      <c r="C1072" s="1" t="str">
        <f t="shared" si="52"/>
        <v>'fig7.setelem(2) lcolor(green) lwidth(1) lpat(2)</v>
      </c>
      <c r="D1072" s="12" t="s">
        <v>4</v>
      </c>
      <c r="E1072" s="12" t="s">
        <v>171</v>
      </c>
      <c r="I1072" s="5" t="s">
        <v>1133</v>
      </c>
      <c r="K1072" s="5" t="s">
        <v>1128</v>
      </c>
      <c r="L1072" s="5">
        <v>2</v>
      </c>
      <c r="M1072" s="5" t="s">
        <v>1122</v>
      </c>
      <c r="N1072" s="5" t="s">
        <v>1124</v>
      </c>
      <c r="O1072" s="5" t="s">
        <v>1213</v>
      </c>
      <c r="Q1072" s="5" t="s">
        <v>1199</v>
      </c>
      <c r="R1072" s="5" t="s">
        <v>25</v>
      </c>
      <c r="V1072" s="12" t="s">
        <v>4</v>
      </c>
      <c r="W1072" s="12" t="s">
        <v>171</v>
      </c>
    </row>
    <row r="1073" spans="1:24">
      <c r="A1073">
        <v>1035</v>
      </c>
      <c r="B1073" t="s">
        <v>580</v>
      </c>
      <c r="C1073" s="1" t="str">
        <f t="shared" si="52"/>
        <v>'fig7.setelem(3) lcolor(red) lwidth(1) lpat(4)</v>
      </c>
      <c r="D1073" s="12" t="s">
        <v>4</v>
      </c>
      <c r="E1073" s="12" t="s">
        <v>171</v>
      </c>
      <c r="I1073" s="5" t="s">
        <v>1133</v>
      </c>
      <c r="K1073" s="5" t="s">
        <v>1128</v>
      </c>
      <c r="L1073" s="5">
        <v>3</v>
      </c>
      <c r="M1073" s="5" t="s">
        <v>1122</v>
      </c>
      <c r="N1073" s="5" t="s">
        <v>1125</v>
      </c>
      <c r="O1073" s="5" t="s">
        <v>1213</v>
      </c>
      <c r="Q1073" s="5" t="s">
        <v>1200</v>
      </c>
      <c r="R1073" s="5" t="s">
        <v>25</v>
      </c>
      <c r="V1073" s="12" t="s">
        <v>4</v>
      </c>
      <c r="W1073" s="12" t="s">
        <v>171</v>
      </c>
    </row>
    <row r="1074" spans="1:24">
      <c r="A1074">
        <v>1036</v>
      </c>
      <c r="B1074" t="s">
        <v>580</v>
      </c>
      <c r="C1074" s="1" t="str">
        <f t="shared" si="52"/>
        <v>'show fig7</v>
      </c>
      <c r="D1074" s="12" t="s">
        <v>4</v>
      </c>
      <c r="E1074" s="12" t="s">
        <v>171</v>
      </c>
      <c r="I1074" s="5" t="s">
        <v>1133</v>
      </c>
      <c r="J1074" s="5" t="s">
        <v>1115</v>
      </c>
      <c r="O1074" s="5"/>
      <c r="V1074" s="12" t="s">
        <v>4</v>
      </c>
      <c r="W1074" s="12" t="s">
        <v>171</v>
      </c>
    </row>
    <row r="1075" spans="1:24">
      <c r="A1075">
        <v>1037</v>
      </c>
      <c r="B1075" t="s">
        <v>580</v>
      </c>
      <c r="C1075" s="1" t="str">
        <f t="shared" si="52"/>
        <v/>
      </c>
      <c r="D1075" s="12"/>
      <c r="E1075" s="12"/>
      <c r="O1075" s="5"/>
      <c r="V1075" s="12"/>
      <c r="W1075" s="12"/>
    </row>
    <row r="1076" spans="1:24">
      <c r="A1076">
        <v>1038</v>
      </c>
      <c r="B1076" t="s">
        <v>580</v>
      </c>
      <c r="C1076" s="3" t="str">
        <f t="shared" si="52"/>
        <v>'##############################</v>
      </c>
      <c r="D1076" s="10" t="s">
        <v>4</v>
      </c>
      <c r="E1076" s="10" t="s">
        <v>170</v>
      </c>
      <c r="F1076" s="8"/>
      <c r="G1076" s="8"/>
      <c r="H1076" s="8"/>
      <c r="I1076" s="8"/>
      <c r="J1076" s="8" t="s">
        <v>176</v>
      </c>
      <c r="K1076" s="8"/>
      <c r="L1076" s="8"/>
      <c r="M1076" s="8"/>
      <c r="N1076" s="8"/>
      <c r="O1076" s="8"/>
      <c r="P1076" s="8"/>
      <c r="Q1076" s="8"/>
      <c r="R1076" s="8" t="s">
        <v>25</v>
      </c>
      <c r="S1076" s="8"/>
      <c r="T1076" s="109"/>
      <c r="U1076" s="109"/>
      <c r="V1076" s="10" t="s">
        <v>4</v>
      </c>
      <c r="W1076" s="10" t="s">
        <v>170</v>
      </c>
      <c r="X1076" s="8"/>
    </row>
    <row r="1077" spans="1:24">
      <c r="A1077">
        <v>1039</v>
      </c>
      <c r="B1077" t="s">
        <v>580</v>
      </c>
      <c r="C1077" s="3" t="str">
        <f t="shared" si="52"/>
        <v>'Figure 8</v>
      </c>
      <c r="D1077" s="10" t="s">
        <v>4</v>
      </c>
      <c r="E1077" s="10" t="s">
        <v>170</v>
      </c>
      <c r="F1077" s="8"/>
      <c r="G1077" s="8"/>
      <c r="H1077" s="8"/>
      <c r="I1077" s="8"/>
      <c r="J1077" s="8" t="s">
        <v>1193</v>
      </c>
      <c r="K1077" s="8"/>
      <c r="L1077" s="8"/>
      <c r="M1077" s="8"/>
      <c r="N1077" s="8"/>
      <c r="O1077" s="8"/>
      <c r="P1077" s="8"/>
      <c r="Q1077" s="8"/>
      <c r="R1077" s="8" t="s">
        <v>25</v>
      </c>
      <c r="S1077" s="8"/>
      <c r="T1077" s="109"/>
      <c r="U1077" s="109"/>
      <c r="V1077" s="10" t="s">
        <v>4</v>
      </c>
      <c r="W1077" s="10" t="s">
        <v>170</v>
      </c>
      <c r="X1077" s="8"/>
    </row>
    <row r="1078" spans="1:24">
      <c r="A1078">
        <v>1040</v>
      </c>
      <c r="B1078" t="s">
        <v>580</v>
      </c>
      <c r="C1078" s="1" t="str">
        <f t="shared" si="52"/>
        <v>'smpl 2014 2030</v>
      </c>
      <c r="D1078" s="12" t="s">
        <v>4</v>
      </c>
      <c r="E1078" s="12" t="s">
        <v>171</v>
      </c>
      <c r="I1078" s="7" t="s">
        <v>1222</v>
      </c>
      <c r="O1078" s="5"/>
      <c r="R1078" s="5" t="s">
        <v>25</v>
      </c>
      <c r="V1078" s="12" t="s">
        <v>4</v>
      </c>
      <c r="W1078" s="12" t="s">
        <v>171</v>
      </c>
    </row>
    <row r="1079" spans="1:24">
      <c r="A1079">
        <v>1041</v>
      </c>
      <c r="B1079" t="s">
        <v>580</v>
      </c>
      <c r="C1079" s="1" t="str">
        <f t="shared" si="52"/>
        <v>'graph fig8.line (iba_h_0) (iba_h_1) (iba_h_2) (iba_h_3) (ibl_h_0) (ibl_h_1) (ibl_h_2) (ibl_h_3)</v>
      </c>
      <c r="D1079" s="12" t="s">
        <v>4</v>
      </c>
      <c r="E1079" s="12" t="s">
        <v>171</v>
      </c>
      <c r="I1079" s="5" t="s">
        <v>1194</v>
      </c>
      <c r="J1079" s="5" t="s">
        <v>1112</v>
      </c>
      <c r="K1079" s="5" t="s">
        <v>1121</v>
      </c>
      <c r="O1079" s="5"/>
      <c r="Q1079" s="5" t="s">
        <v>2155</v>
      </c>
      <c r="R1079" s="5" t="s">
        <v>25</v>
      </c>
      <c r="V1079" s="12" t="s">
        <v>4</v>
      </c>
      <c r="W1079" s="12" t="s">
        <v>171</v>
      </c>
    </row>
    <row r="1080" spans="1:24">
      <c r="A1080">
        <v>1042</v>
      </c>
      <c r="B1080" t="s">
        <v>580</v>
      </c>
      <c r="C1080" s="1" t="str">
        <f t="shared" si="52"/>
        <v>'fig8.options linepat</v>
      </c>
      <c r="D1080" s="12" t="s">
        <v>4</v>
      </c>
      <c r="E1080" s="12" t="s">
        <v>171</v>
      </c>
      <c r="I1080" s="5" t="s">
        <v>1194</v>
      </c>
      <c r="K1080" s="5" t="s">
        <v>1114</v>
      </c>
      <c r="L1080" s="5" t="s">
        <v>1113</v>
      </c>
      <c r="O1080" s="5"/>
      <c r="R1080" s="5" t="s">
        <v>25</v>
      </c>
      <c r="V1080" s="12" t="s">
        <v>4</v>
      </c>
      <c r="W1080" s="12" t="s">
        <v>171</v>
      </c>
    </row>
    <row r="1081" spans="1:24">
      <c r="A1081">
        <v>1043</v>
      </c>
      <c r="B1081" t="s">
        <v>580</v>
      </c>
      <c r="C1081" s="1" t="str">
        <f t="shared" si="52"/>
        <v>'fig8.setelem(1) lcolor(0, 0, 0) lwidth(1) lpat(1)</v>
      </c>
      <c r="D1081" s="12" t="s">
        <v>4</v>
      </c>
      <c r="E1081" s="12" t="s">
        <v>171</v>
      </c>
      <c r="I1081" s="5" t="s">
        <v>1194</v>
      </c>
      <c r="K1081" s="5" t="s">
        <v>1128</v>
      </c>
      <c r="L1081" s="5">
        <v>1</v>
      </c>
      <c r="M1081" s="5" t="s">
        <v>1122</v>
      </c>
      <c r="N1081" s="18" t="s">
        <v>2152</v>
      </c>
      <c r="O1081" s="5" t="s">
        <v>1213</v>
      </c>
      <c r="Q1081" s="5" t="s">
        <v>1129</v>
      </c>
      <c r="R1081" s="5" t="s">
        <v>25</v>
      </c>
      <c r="V1081" s="12" t="s">
        <v>4</v>
      </c>
      <c r="W1081" s="12" t="s">
        <v>171</v>
      </c>
    </row>
    <row r="1082" spans="1:24">
      <c r="A1082">
        <v>1044</v>
      </c>
      <c r="B1082" t="s">
        <v>580</v>
      </c>
      <c r="C1082" s="1" t="str">
        <f t="shared" si="52"/>
        <v>'fig8.setelem(2) lcolor(89, 89, 89) lwidth(1) lpat(2)</v>
      </c>
      <c r="D1082" s="12" t="s">
        <v>4</v>
      </c>
      <c r="E1082" s="12" t="s">
        <v>171</v>
      </c>
      <c r="I1082" s="5" t="s">
        <v>1194</v>
      </c>
      <c r="K1082" s="5" t="s">
        <v>1128</v>
      </c>
      <c r="L1082" s="5">
        <v>2</v>
      </c>
      <c r="M1082" s="5" t="s">
        <v>1122</v>
      </c>
      <c r="N1082" s="124" t="s">
        <v>2141</v>
      </c>
      <c r="O1082" s="5" t="s">
        <v>1213</v>
      </c>
      <c r="Q1082" s="5" t="s">
        <v>1199</v>
      </c>
      <c r="R1082" s="5" t="s">
        <v>25</v>
      </c>
      <c r="V1082" s="12" t="s">
        <v>4</v>
      </c>
      <c r="W1082" s="12" t="s">
        <v>171</v>
      </c>
    </row>
    <row r="1083" spans="1:24">
      <c r="A1083">
        <v>1045</v>
      </c>
      <c r="B1083" t="s">
        <v>580</v>
      </c>
      <c r="C1083" s="1" t="str">
        <f t="shared" si="52"/>
        <v>'fig8.setelem(3) lcolor(166, 166, 166) lwidth(1) lpat(4)</v>
      </c>
      <c r="D1083" s="12" t="s">
        <v>4</v>
      </c>
      <c r="E1083" s="12" t="s">
        <v>171</v>
      </c>
      <c r="I1083" s="5" t="s">
        <v>1194</v>
      </c>
      <c r="K1083" s="5" t="s">
        <v>1128</v>
      </c>
      <c r="L1083" s="5">
        <v>3</v>
      </c>
      <c r="M1083" s="5" t="s">
        <v>1122</v>
      </c>
      <c r="N1083" s="123" t="s">
        <v>2142</v>
      </c>
      <c r="O1083" s="5" t="s">
        <v>1213</v>
      </c>
      <c r="Q1083" s="5" t="s">
        <v>1200</v>
      </c>
      <c r="R1083" s="5" t="s">
        <v>25</v>
      </c>
      <c r="V1083" s="12" t="s">
        <v>4</v>
      </c>
      <c r="W1083" s="12" t="s">
        <v>171</v>
      </c>
    </row>
    <row r="1084" spans="1:24">
      <c r="A1084">
        <v>1046</v>
      </c>
      <c r="B1084" t="s">
        <v>580</v>
      </c>
      <c r="C1084" s="1" t="str">
        <f t="shared" si="52"/>
        <v>'fig8.setelem(4) lcolor(225, 30, 0) lwidth(1) lpat(5)</v>
      </c>
      <c r="D1084" s="12" t="s">
        <v>4</v>
      </c>
      <c r="E1084" s="12" t="s">
        <v>171</v>
      </c>
      <c r="I1084" s="5" t="s">
        <v>1194</v>
      </c>
      <c r="K1084" s="5" t="s">
        <v>1128</v>
      </c>
      <c r="L1084" s="5">
        <v>4</v>
      </c>
      <c r="M1084" s="5" t="s">
        <v>1122</v>
      </c>
      <c r="N1084" s="128" t="s">
        <v>2169</v>
      </c>
      <c r="O1084" s="5" t="s">
        <v>1213</v>
      </c>
      <c r="Q1084" s="5" t="s">
        <v>2143</v>
      </c>
      <c r="R1084" s="5" t="s">
        <v>25</v>
      </c>
      <c r="V1084" s="12" t="s">
        <v>4</v>
      </c>
      <c r="W1084" s="12" t="s">
        <v>171</v>
      </c>
    </row>
    <row r="1085" spans="1:24">
      <c r="A1085">
        <v>1047</v>
      </c>
      <c r="B1085" t="s">
        <v>580</v>
      </c>
      <c r="C1085" s="1" t="str">
        <f t="shared" si="52"/>
        <v>'fig8.setelem(5) lcolor(0, 50, 130) lwidth(1) lpat(1)</v>
      </c>
      <c r="D1085" s="12" t="s">
        <v>4</v>
      </c>
      <c r="E1085" s="12" t="s">
        <v>171</v>
      </c>
      <c r="I1085" s="5" t="s">
        <v>1194</v>
      </c>
      <c r="K1085" s="5" t="s">
        <v>1128</v>
      </c>
      <c r="L1085" s="5">
        <v>5</v>
      </c>
      <c r="M1085" s="5" t="s">
        <v>1122</v>
      </c>
      <c r="N1085" s="125" t="s">
        <v>2153</v>
      </c>
      <c r="O1085" s="5" t="s">
        <v>1213</v>
      </c>
      <c r="Q1085" s="5" t="s">
        <v>1129</v>
      </c>
      <c r="R1085" s="5" t="s">
        <v>25</v>
      </c>
      <c r="V1085" s="12" t="s">
        <v>4</v>
      </c>
      <c r="W1085" s="12" t="s">
        <v>171</v>
      </c>
    </row>
    <row r="1086" spans="1:24">
      <c r="A1086">
        <v>1048</v>
      </c>
      <c r="B1086" t="s">
        <v>580</v>
      </c>
      <c r="C1086" s="1" t="str">
        <f t="shared" si="52"/>
        <v>'fig8.setelem(6) lcolor(0, 150, 255) lwidth(1) lpat(2)</v>
      </c>
      <c r="D1086" s="12" t="s">
        <v>4</v>
      </c>
      <c r="E1086" s="12" t="s">
        <v>171</v>
      </c>
      <c r="I1086" s="5" t="s">
        <v>1194</v>
      </c>
      <c r="K1086" s="5" t="s">
        <v>1128</v>
      </c>
      <c r="L1086" s="5">
        <v>6</v>
      </c>
      <c r="M1086" s="5" t="s">
        <v>1122</v>
      </c>
      <c r="N1086" s="120" t="s">
        <v>2149</v>
      </c>
      <c r="O1086" s="5" t="s">
        <v>1213</v>
      </c>
      <c r="Q1086" s="5" t="s">
        <v>1199</v>
      </c>
      <c r="R1086" s="5" t="s">
        <v>25</v>
      </c>
      <c r="V1086" s="12" t="s">
        <v>4</v>
      </c>
      <c r="W1086" s="12" t="s">
        <v>171</v>
      </c>
    </row>
    <row r="1087" spans="1:24">
      <c r="A1087">
        <v>1049</v>
      </c>
      <c r="B1087" t="s">
        <v>580</v>
      </c>
      <c r="C1087" s="1" t="str">
        <f t="shared" si="52"/>
        <v>'fig8.setelem(7) lcolor(0, 200, 255) lwidth(1) lpat(4)</v>
      </c>
      <c r="D1087" s="12" t="s">
        <v>4</v>
      </c>
      <c r="E1087" s="12" t="s">
        <v>171</v>
      </c>
      <c r="I1087" s="5" t="s">
        <v>1194</v>
      </c>
      <c r="K1087" s="5" t="s">
        <v>1128</v>
      </c>
      <c r="L1087" s="5">
        <v>7</v>
      </c>
      <c r="M1087" s="5" t="s">
        <v>1122</v>
      </c>
      <c r="N1087" s="119" t="s">
        <v>2150</v>
      </c>
      <c r="O1087" s="5" t="s">
        <v>1213</v>
      </c>
      <c r="Q1087" s="5" t="s">
        <v>1200</v>
      </c>
      <c r="V1087" s="12" t="s">
        <v>4</v>
      </c>
      <c r="W1087" s="12" t="s">
        <v>171</v>
      </c>
    </row>
    <row r="1088" spans="1:24">
      <c r="A1088">
        <v>1050</v>
      </c>
      <c r="B1088" t="s">
        <v>580</v>
      </c>
      <c r="C1088" s="1" t="str">
        <f t="shared" si="52"/>
        <v>'fig8.setelem(8) lcolor(0, 55, 255) lwidth(1) lpat(5)</v>
      </c>
      <c r="D1088" s="12" t="s">
        <v>4</v>
      </c>
      <c r="E1088" s="12" t="s">
        <v>171</v>
      </c>
      <c r="I1088" s="5" t="s">
        <v>1194</v>
      </c>
      <c r="K1088" s="5" t="s">
        <v>1128</v>
      </c>
      <c r="L1088" s="5">
        <v>8</v>
      </c>
      <c r="M1088" s="5" t="s">
        <v>1122</v>
      </c>
      <c r="N1088" s="121" t="s">
        <v>2151</v>
      </c>
      <c r="O1088" s="5" t="s">
        <v>1213</v>
      </c>
      <c r="Q1088" s="5" t="s">
        <v>2143</v>
      </c>
      <c r="V1088" s="12" t="s">
        <v>4</v>
      </c>
      <c r="W1088" s="12" t="s">
        <v>171</v>
      </c>
    </row>
    <row r="1089" spans="1:24">
      <c r="A1089">
        <v>1051</v>
      </c>
      <c r="B1089" t="s">
        <v>580</v>
      </c>
      <c r="C1089" s="1" t="str">
        <f t="shared" si="52"/>
        <v>'show fig8</v>
      </c>
      <c r="D1089" s="12" t="s">
        <v>4</v>
      </c>
      <c r="E1089" s="12" t="s">
        <v>171</v>
      </c>
      <c r="I1089" s="5" t="s">
        <v>1194</v>
      </c>
      <c r="J1089" s="5" t="s">
        <v>1115</v>
      </c>
      <c r="O1089" s="5"/>
      <c r="R1089" s="5" t="s">
        <v>25</v>
      </c>
      <c r="V1089" s="12" t="s">
        <v>4</v>
      </c>
      <c r="W1089" s="12" t="s">
        <v>171</v>
      </c>
    </row>
    <row r="1090" spans="1:24">
      <c r="A1090">
        <v>1052</v>
      </c>
      <c r="B1090" t="s">
        <v>580</v>
      </c>
      <c r="C1090" s="1" t="str">
        <f t="shared" si="52"/>
        <v/>
      </c>
      <c r="D1090" s="12"/>
      <c r="E1090" s="12"/>
      <c r="O1090" s="5"/>
      <c r="V1090" s="12"/>
      <c r="W1090" s="12"/>
    </row>
    <row r="1091" spans="1:24">
      <c r="A1091">
        <v>1053</v>
      </c>
      <c r="B1091" t="s">
        <v>580</v>
      </c>
      <c r="C1091" s="3" t="str">
        <f t="shared" si="52"/>
        <v>'##############################</v>
      </c>
      <c r="D1091" s="10" t="s">
        <v>4</v>
      </c>
      <c r="E1091" s="10" t="s">
        <v>170</v>
      </c>
      <c r="F1091" s="8"/>
      <c r="G1091" s="8"/>
      <c r="H1091" s="8"/>
      <c r="I1091" s="8"/>
      <c r="J1091" s="8" t="s">
        <v>176</v>
      </c>
      <c r="K1091" s="8"/>
      <c r="L1091" s="8"/>
      <c r="M1091" s="8"/>
      <c r="N1091" s="8"/>
      <c r="O1091" s="8"/>
      <c r="P1091" s="8"/>
      <c r="Q1091" s="8"/>
      <c r="R1091" s="8" t="s">
        <v>25</v>
      </c>
      <c r="S1091" s="8"/>
      <c r="T1091" s="109"/>
      <c r="U1091" s="109"/>
      <c r="V1091" s="10" t="s">
        <v>4</v>
      </c>
      <c r="W1091" s="10" t="s">
        <v>170</v>
      </c>
      <c r="X1091" s="8"/>
    </row>
    <row r="1092" spans="1:24">
      <c r="A1092">
        <v>1054</v>
      </c>
      <c r="B1092" t="s">
        <v>580</v>
      </c>
      <c r="C1092" s="3" t="str">
        <f t="shared" si="52"/>
        <v>'Figure 9</v>
      </c>
      <c r="D1092" s="10" t="s">
        <v>4</v>
      </c>
      <c r="E1092" s="10" t="s">
        <v>170</v>
      </c>
      <c r="F1092" s="8"/>
      <c r="G1092" s="8"/>
      <c r="H1092" s="8"/>
      <c r="I1092" s="8"/>
      <c r="J1092" s="8" t="s">
        <v>1195</v>
      </c>
      <c r="K1092" s="8"/>
      <c r="L1092" s="8"/>
      <c r="M1092" s="8"/>
      <c r="N1092" s="8"/>
      <c r="O1092" s="8"/>
      <c r="P1092" s="8"/>
      <c r="Q1092" s="8"/>
      <c r="R1092" s="8" t="s">
        <v>25</v>
      </c>
      <c r="S1092" s="8"/>
      <c r="T1092" s="109"/>
      <c r="U1092" s="109"/>
      <c r="V1092" s="10" t="s">
        <v>4</v>
      </c>
      <c r="W1092" s="10" t="s">
        <v>170</v>
      </c>
      <c r="X1092" s="8"/>
    </row>
    <row r="1093" spans="1:24">
      <c r="A1093">
        <v>1055</v>
      </c>
      <c r="B1093" t="s">
        <v>580</v>
      </c>
      <c r="C1093" s="1" t="str">
        <f t="shared" si="52"/>
        <v>'smpl 2014 2030</v>
      </c>
      <c r="D1093" s="12" t="s">
        <v>4</v>
      </c>
      <c r="E1093" s="12" t="s">
        <v>171</v>
      </c>
      <c r="I1093" s="7" t="s">
        <v>1222</v>
      </c>
      <c r="O1093" s="5"/>
      <c r="R1093" s="5" t="s">
        <v>25</v>
      </c>
      <c r="V1093" s="12" t="s">
        <v>4</v>
      </c>
      <c r="W1093" s="12" t="s">
        <v>171</v>
      </c>
    </row>
    <row r="1094" spans="1:24">
      <c r="A1094">
        <v>1056</v>
      </c>
      <c r="B1094" t="s">
        <v>580</v>
      </c>
      <c r="C1094" s="1" t="str">
        <f t="shared" si="52"/>
        <v>'graph fig9.line (iba_f_h_0) (iba_f_h_1) (iba_f_h_2) (iba_f_h_3) (ibl_f_h_0) (ibl_f_h_1) (ibl_f_h_2) (ibl_f_h_3)</v>
      </c>
      <c r="D1094" s="12" t="s">
        <v>4</v>
      </c>
      <c r="E1094" s="12" t="s">
        <v>171</v>
      </c>
      <c r="I1094" s="5" t="s">
        <v>1196</v>
      </c>
      <c r="J1094" s="5" t="s">
        <v>1112</v>
      </c>
      <c r="K1094" s="5" t="s">
        <v>1121</v>
      </c>
      <c r="O1094" s="5"/>
      <c r="Q1094" s="5" t="s">
        <v>2154</v>
      </c>
      <c r="R1094" s="5" t="s">
        <v>25</v>
      </c>
      <c r="V1094" s="12" t="s">
        <v>4</v>
      </c>
      <c r="W1094" s="12" t="s">
        <v>171</v>
      </c>
    </row>
    <row r="1095" spans="1:24">
      <c r="A1095">
        <v>1057</v>
      </c>
      <c r="B1095" t="s">
        <v>580</v>
      </c>
      <c r="C1095" s="1" t="str">
        <f t="shared" si="52"/>
        <v>'fig9.options linepat</v>
      </c>
      <c r="D1095" s="12" t="s">
        <v>4</v>
      </c>
      <c r="E1095" s="12" t="s">
        <v>171</v>
      </c>
      <c r="I1095" s="5" t="s">
        <v>1196</v>
      </c>
      <c r="K1095" s="5" t="s">
        <v>1114</v>
      </c>
      <c r="L1095" s="5" t="s">
        <v>1113</v>
      </c>
      <c r="O1095" s="5"/>
      <c r="R1095" s="5" t="s">
        <v>25</v>
      </c>
      <c r="V1095" s="12" t="s">
        <v>4</v>
      </c>
      <c r="W1095" s="12" t="s">
        <v>171</v>
      </c>
    </row>
    <row r="1096" spans="1:24">
      <c r="A1096">
        <v>1058</v>
      </c>
      <c r="B1096" t="s">
        <v>580</v>
      </c>
      <c r="C1096" s="1" t="str">
        <f t="shared" si="52"/>
        <v>'fig9.setelem(1) lcolor(0, 0, 0) lwidth(1) lpat(1)</v>
      </c>
      <c r="D1096" s="12" t="s">
        <v>4</v>
      </c>
      <c r="E1096" s="12" t="s">
        <v>171</v>
      </c>
      <c r="I1096" s="5" t="s">
        <v>1196</v>
      </c>
      <c r="K1096" s="5" t="s">
        <v>1128</v>
      </c>
      <c r="L1096" s="5">
        <v>1</v>
      </c>
      <c r="M1096" s="5" t="s">
        <v>1122</v>
      </c>
      <c r="N1096" s="18" t="s">
        <v>2152</v>
      </c>
      <c r="O1096" s="5" t="s">
        <v>1213</v>
      </c>
      <c r="Q1096" s="5" t="s">
        <v>1129</v>
      </c>
      <c r="R1096" s="5" t="s">
        <v>25</v>
      </c>
      <c r="V1096" s="12" t="s">
        <v>4</v>
      </c>
      <c r="W1096" s="12" t="s">
        <v>171</v>
      </c>
    </row>
    <row r="1097" spans="1:24">
      <c r="A1097">
        <v>1059</v>
      </c>
      <c r="B1097" t="s">
        <v>580</v>
      </c>
      <c r="C1097" s="1" t="str">
        <f t="shared" si="52"/>
        <v>'fig9.setelem(2) lcolor(89, 89, 89) lwidth(1) lpat(2)</v>
      </c>
      <c r="D1097" s="12" t="s">
        <v>4</v>
      </c>
      <c r="E1097" s="12" t="s">
        <v>171</v>
      </c>
      <c r="I1097" s="5" t="s">
        <v>1196</v>
      </c>
      <c r="K1097" s="5" t="s">
        <v>1128</v>
      </c>
      <c r="L1097" s="5">
        <v>2</v>
      </c>
      <c r="M1097" s="5" t="s">
        <v>1122</v>
      </c>
      <c r="N1097" s="124" t="s">
        <v>2141</v>
      </c>
      <c r="O1097" s="5" t="s">
        <v>1213</v>
      </c>
      <c r="Q1097" s="5" t="s">
        <v>1199</v>
      </c>
      <c r="R1097" s="5" t="s">
        <v>25</v>
      </c>
      <c r="V1097" s="12" t="s">
        <v>4</v>
      </c>
      <c r="W1097" s="12" t="s">
        <v>171</v>
      </c>
    </row>
    <row r="1098" spans="1:24">
      <c r="A1098">
        <v>1060</v>
      </c>
      <c r="B1098" t="s">
        <v>580</v>
      </c>
      <c r="C1098" s="1" t="str">
        <f t="shared" si="52"/>
        <v>'fig9.setelem(3) lcolor(166, 166, 166) lwidth(1) lpat(4)</v>
      </c>
      <c r="D1098" s="12" t="s">
        <v>4</v>
      </c>
      <c r="E1098" s="12" t="s">
        <v>171</v>
      </c>
      <c r="I1098" s="5" t="s">
        <v>1196</v>
      </c>
      <c r="K1098" s="5" t="s">
        <v>1128</v>
      </c>
      <c r="L1098" s="5">
        <v>3</v>
      </c>
      <c r="M1098" s="5" t="s">
        <v>1122</v>
      </c>
      <c r="N1098" s="123" t="s">
        <v>2142</v>
      </c>
      <c r="O1098" s="5" t="s">
        <v>1213</v>
      </c>
      <c r="Q1098" s="5" t="s">
        <v>1200</v>
      </c>
      <c r="R1098" s="5" t="s">
        <v>25</v>
      </c>
      <c r="V1098" s="12" t="s">
        <v>4</v>
      </c>
      <c r="W1098" s="12" t="s">
        <v>171</v>
      </c>
    </row>
    <row r="1099" spans="1:24">
      <c r="A1099">
        <v>1061</v>
      </c>
      <c r="B1099" t="s">
        <v>580</v>
      </c>
      <c r="C1099" s="1" t="str">
        <f t="shared" si="52"/>
        <v>'fig9.setelem(4) lcolor(225, 30, 0) lwidth(1) lpat(5)</v>
      </c>
      <c r="D1099" s="12" t="s">
        <v>4</v>
      </c>
      <c r="E1099" s="12" t="s">
        <v>171</v>
      </c>
      <c r="I1099" s="5" t="s">
        <v>1196</v>
      </c>
      <c r="K1099" s="5" t="s">
        <v>1128</v>
      </c>
      <c r="L1099" s="5">
        <v>4</v>
      </c>
      <c r="M1099" s="5" t="s">
        <v>1122</v>
      </c>
      <c r="N1099" s="128" t="s">
        <v>2169</v>
      </c>
      <c r="O1099" s="5" t="s">
        <v>1213</v>
      </c>
      <c r="Q1099" s="5" t="s">
        <v>2143</v>
      </c>
      <c r="R1099" s="5" t="s">
        <v>25</v>
      </c>
      <c r="V1099" s="12" t="s">
        <v>4</v>
      </c>
      <c r="W1099" s="12" t="s">
        <v>171</v>
      </c>
    </row>
    <row r="1100" spans="1:24">
      <c r="A1100">
        <v>1062</v>
      </c>
      <c r="B1100" t="s">
        <v>580</v>
      </c>
      <c r="C1100" s="1" t="str">
        <f t="shared" si="52"/>
        <v>'fig9.setelem(5) lcolor(0, 50, 130) lwidth(1) lpat(1)</v>
      </c>
      <c r="D1100" s="12" t="s">
        <v>4</v>
      </c>
      <c r="E1100" s="12" t="s">
        <v>171</v>
      </c>
      <c r="I1100" s="5" t="s">
        <v>1196</v>
      </c>
      <c r="K1100" s="5" t="s">
        <v>1128</v>
      </c>
      <c r="L1100" s="5">
        <v>5</v>
      </c>
      <c r="M1100" s="5" t="s">
        <v>1122</v>
      </c>
      <c r="N1100" s="125" t="s">
        <v>2153</v>
      </c>
      <c r="O1100" s="5" t="s">
        <v>1213</v>
      </c>
      <c r="Q1100" s="5" t="s">
        <v>1129</v>
      </c>
      <c r="R1100" s="5" t="s">
        <v>25</v>
      </c>
      <c r="V1100" s="12" t="s">
        <v>4</v>
      </c>
      <c r="W1100" s="12" t="s">
        <v>171</v>
      </c>
    </row>
    <row r="1101" spans="1:24">
      <c r="A1101">
        <v>1063</v>
      </c>
      <c r="B1101" t="s">
        <v>580</v>
      </c>
      <c r="C1101" s="1" t="str">
        <f t="shared" si="52"/>
        <v>'fig9.setelem(6) lcolor(0, 150, 255) lwidth(1) lpat(2)</v>
      </c>
      <c r="D1101" s="12" t="s">
        <v>4</v>
      </c>
      <c r="E1101" s="12" t="s">
        <v>171</v>
      </c>
      <c r="I1101" s="5" t="s">
        <v>1196</v>
      </c>
      <c r="K1101" s="5" t="s">
        <v>1128</v>
      </c>
      <c r="L1101" s="5">
        <v>6</v>
      </c>
      <c r="M1101" s="5" t="s">
        <v>1122</v>
      </c>
      <c r="N1101" s="120" t="s">
        <v>2149</v>
      </c>
      <c r="O1101" s="5" t="s">
        <v>1213</v>
      </c>
      <c r="Q1101" s="5" t="s">
        <v>1199</v>
      </c>
      <c r="R1101" s="5" t="s">
        <v>25</v>
      </c>
      <c r="V1101" s="12" t="s">
        <v>4</v>
      </c>
      <c r="W1101" s="12" t="s">
        <v>171</v>
      </c>
    </row>
    <row r="1102" spans="1:24">
      <c r="A1102">
        <v>1064</v>
      </c>
      <c r="B1102" t="s">
        <v>580</v>
      </c>
      <c r="C1102" s="1" t="str">
        <f t="shared" si="52"/>
        <v>'fig9.setelem(7) lcolor(0, 200, 255) lwidth(1) lpat(4)</v>
      </c>
      <c r="D1102" s="12" t="s">
        <v>4</v>
      </c>
      <c r="E1102" s="12" t="s">
        <v>171</v>
      </c>
      <c r="I1102" s="5" t="s">
        <v>1196</v>
      </c>
      <c r="K1102" s="5" t="s">
        <v>1128</v>
      </c>
      <c r="L1102" s="5">
        <v>7</v>
      </c>
      <c r="M1102" s="5" t="s">
        <v>1122</v>
      </c>
      <c r="N1102" s="119" t="s">
        <v>2150</v>
      </c>
      <c r="O1102" s="5" t="s">
        <v>1213</v>
      </c>
      <c r="Q1102" s="5" t="s">
        <v>1200</v>
      </c>
      <c r="V1102" s="12" t="s">
        <v>4</v>
      </c>
      <c r="W1102" s="12" t="s">
        <v>171</v>
      </c>
    </row>
    <row r="1103" spans="1:24">
      <c r="A1103">
        <v>1065</v>
      </c>
      <c r="B1103" t="s">
        <v>580</v>
      </c>
      <c r="C1103" s="1" t="str">
        <f t="shared" si="52"/>
        <v>'fig9.setelem(8) lcolor(0, 55, 255) lwidth(1) lpat(5)</v>
      </c>
      <c r="D1103" s="12" t="s">
        <v>4</v>
      </c>
      <c r="E1103" s="12" t="s">
        <v>171</v>
      </c>
      <c r="I1103" s="5" t="s">
        <v>1196</v>
      </c>
      <c r="K1103" s="5" t="s">
        <v>1128</v>
      </c>
      <c r="L1103" s="5">
        <v>8</v>
      </c>
      <c r="M1103" s="5" t="s">
        <v>1122</v>
      </c>
      <c r="N1103" s="121" t="s">
        <v>2151</v>
      </c>
      <c r="O1103" s="5" t="s">
        <v>1213</v>
      </c>
      <c r="Q1103" s="5" t="s">
        <v>2143</v>
      </c>
      <c r="V1103" s="12" t="s">
        <v>4</v>
      </c>
      <c r="W1103" s="12" t="s">
        <v>171</v>
      </c>
    </row>
    <row r="1104" spans="1:24">
      <c r="A1104">
        <v>1066</v>
      </c>
      <c r="B1104" t="s">
        <v>580</v>
      </c>
      <c r="C1104" s="1" t="str">
        <f t="shared" si="52"/>
        <v>'show fig9</v>
      </c>
      <c r="D1104" s="12" t="s">
        <v>4</v>
      </c>
      <c r="E1104" s="12" t="s">
        <v>171</v>
      </c>
      <c r="I1104" s="5" t="s">
        <v>1196</v>
      </c>
      <c r="J1104" s="5" t="s">
        <v>1115</v>
      </c>
      <c r="O1104" s="5"/>
      <c r="R1104" s="5" t="s">
        <v>25</v>
      </c>
      <c r="V1104" s="12" t="s">
        <v>4</v>
      </c>
      <c r="W1104" s="12" t="s">
        <v>171</v>
      </c>
    </row>
    <row r="1105" spans="1:24">
      <c r="A1105">
        <v>1067</v>
      </c>
      <c r="B1105" t="s">
        <v>580</v>
      </c>
      <c r="C1105" s="1" t="str">
        <f t="shared" si="52"/>
        <v/>
      </c>
      <c r="D1105" s="6" t="s">
        <v>25</v>
      </c>
      <c r="E1105" s="6"/>
      <c r="J1105" s="5" t="s">
        <v>25</v>
      </c>
      <c r="O1105" s="5"/>
      <c r="R1105" s="5" t="s">
        <v>25</v>
      </c>
      <c r="V1105" s="6" t="s">
        <v>25</v>
      </c>
      <c r="W1105" s="6"/>
    </row>
    <row r="1106" spans="1:24">
      <c r="A1106">
        <v>1068</v>
      </c>
      <c r="B1106" t="s">
        <v>580</v>
      </c>
      <c r="C1106" s="3" t="str">
        <f t="shared" si="52"/>
        <v>'##############################</v>
      </c>
      <c r="D1106" s="10" t="s">
        <v>4</v>
      </c>
      <c r="E1106" s="10" t="s">
        <v>170</v>
      </c>
      <c r="F1106" s="8"/>
      <c r="G1106" s="8"/>
      <c r="H1106" s="8"/>
      <c r="I1106" s="8"/>
      <c r="J1106" s="8" t="s">
        <v>176</v>
      </c>
      <c r="K1106" s="8"/>
      <c r="L1106" s="8"/>
      <c r="M1106" s="8"/>
      <c r="N1106" s="8"/>
      <c r="O1106" s="8"/>
      <c r="P1106" s="8"/>
      <c r="Q1106" s="8"/>
      <c r="R1106" s="8" t="s">
        <v>25</v>
      </c>
      <c r="S1106" s="8"/>
      <c r="T1106" s="109"/>
      <c r="U1106" s="109"/>
      <c r="V1106" s="10" t="s">
        <v>4</v>
      </c>
      <c r="W1106" s="10" t="s">
        <v>170</v>
      </c>
      <c r="X1106" s="8"/>
    </row>
    <row r="1107" spans="1:24">
      <c r="A1107">
        <v>1069</v>
      </c>
      <c r="B1107" t="s">
        <v>580</v>
      </c>
      <c r="C1107" s="3" t="str">
        <f t="shared" si="52"/>
        <v>'Figure 10</v>
      </c>
      <c r="D1107" s="10" t="s">
        <v>4</v>
      </c>
      <c r="E1107" s="10" t="s">
        <v>170</v>
      </c>
      <c r="F1107" s="8"/>
      <c r="G1107" s="8"/>
      <c r="H1107" s="8"/>
      <c r="I1107" s="8"/>
      <c r="J1107" s="8" t="s">
        <v>1197</v>
      </c>
      <c r="K1107" s="8"/>
      <c r="L1107" s="8"/>
      <c r="M1107" s="8"/>
      <c r="N1107" s="8"/>
      <c r="O1107" s="8"/>
      <c r="P1107" s="8"/>
      <c r="Q1107" s="8"/>
      <c r="R1107" s="8" t="s">
        <v>25</v>
      </c>
      <c r="S1107" s="8"/>
      <c r="T1107" s="109"/>
      <c r="U1107" s="109"/>
      <c r="V1107" s="10" t="s">
        <v>4</v>
      </c>
      <c r="W1107" s="10" t="s">
        <v>170</v>
      </c>
      <c r="X1107" s="8"/>
    </row>
    <row r="1108" spans="1:24">
      <c r="A1108">
        <v>1070</v>
      </c>
      <c r="B1108" t="s">
        <v>580</v>
      </c>
      <c r="C1108" s="1" t="str">
        <f t="shared" si="52"/>
        <v>'smpl 2014 2030</v>
      </c>
      <c r="D1108" s="12" t="s">
        <v>4</v>
      </c>
      <c r="E1108" s="12" t="s">
        <v>171</v>
      </c>
      <c r="I1108" s="7" t="s">
        <v>1222</v>
      </c>
      <c r="O1108" s="5"/>
      <c r="V1108" s="12" t="s">
        <v>4</v>
      </c>
      <c r="W1108" s="12" t="s">
        <v>171</v>
      </c>
    </row>
    <row r="1109" spans="1:24">
      <c r="A1109">
        <v>1071</v>
      </c>
      <c r="B1109" t="s">
        <v>580</v>
      </c>
      <c r="C1109" s="1" t="str">
        <f t="shared" si="52"/>
        <v>'graph fig10.line (nw_h_0) (nw_h_1) (nw_h_2) (nw_h_3) (nw_f_0) (nw_f_1) (nw_f_2) (nw_f_3)</v>
      </c>
      <c r="D1109" s="12" t="s">
        <v>4</v>
      </c>
      <c r="E1109" s="12" t="s">
        <v>171</v>
      </c>
      <c r="I1109" s="5" t="s">
        <v>1198</v>
      </c>
      <c r="J1109" s="5" t="s">
        <v>1112</v>
      </c>
      <c r="K1109" s="5" t="s">
        <v>1121</v>
      </c>
      <c r="O1109" s="5"/>
      <c r="Q1109" s="5" t="s">
        <v>2144</v>
      </c>
      <c r="V1109" s="12" t="s">
        <v>4</v>
      </c>
      <c r="W1109" s="12" t="s">
        <v>171</v>
      </c>
    </row>
    <row r="1110" spans="1:24">
      <c r="A1110">
        <v>1072</v>
      </c>
      <c r="B1110" t="s">
        <v>580</v>
      </c>
      <c r="C1110" s="1" t="str">
        <f t="shared" si="52"/>
        <v>'fig10.options linepat</v>
      </c>
      <c r="D1110" s="12" t="s">
        <v>4</v>
      </c>
      <c r="E1110" s="12" t="s">
        <v>171</v>
      </c>
      <c r="I1110" s="5" t="s">
        <v>1198</v>
      </c>
      <c r="K1110" s="5" t="s">
        <v>1114</v>
      </c>
      <c r="L1110" s="5" t="s">
        <v>1113</v>
      </c>
      <c r="O1110" s="5"/>
      <c r="V1110" s="12" t="s">
        <v>4</v>
      </c>
      <c r="W1110" s="12" t="s">
        <v>171</v>
      </c>
    </row>
    <row r="1111" spans="1:24">
      <c r="A1111">
        <v>1073</v>
      </c>
      <c r="B1111" t="s">
        <v>580</v>
      </c>
      <c r="C1111" s="1" t="str">
        <f t="shared" si="52"/>
        <v>'fig10.setelem(1) lcolor(0, 0, 0) lwidth(1) lpat(1)</v>
      </c>
      <c r="D1111" s="12" t="s">
        <v>4</v>
      </c>
      <c r="E1111" s="12" t="s">
        <v>171</v>
      </c>
      <c r="I1111" s="5" t="s">
        <v>1198</v>
      </c>
      <c r="K1111" s="5" t="s">
        <v>1128</v>
      </c>
      <c r="L1111" s="5">
        <v>1</v>
      </c>
      <c r="M1111" s="5" t="s">
        <v>1122</v>
      </c>
      <c r="N1111" s="18" t="s">
        <v>2152</v>
      </c>
      <c r="O1111" s="5" t="s">
        <v>1213</v>
      </c>
      <c r="Q1111" s="5" t="s">
        <v>1129</v>
      </c>
      <c r="R1111" s="5" t="s">
        <v>25</v>
      </c>
      <c r="V1111" s="12" t="s">
        <v>4</v>
      </c>
      <c r="W1111" s="12" t="s">
        <v>171</v>
      </c>
    </row>
    <row r="1112" spans="1:24">
      <c r="A1112">
        <v>1074</v>
      </c>
      <c r="B1112" t="s">
        <v>580</v>
      </c>
      <c r="C1112" s="1" t="str">
        <f t="shared" si="52"/>
        <v>'fig10.setelem(2) lcolor(89, 89, 89) lwidth(1) lpat(2)</v>
      </c>
      <c r="D1112" s="12" t="s">
        <v>4</v>
      </c>
      <c r="E1112" s="12" t="s">
        <v>171</v>
      </c>
      <c r="I1112" s="5" t="s">
        <v>1198</v>
      </c>
      <c r="K1112" s="5" t="s">
        <v>1128</v>
      </c>
      <c r="L1112" s="5">
        <v>2</v>
      </c>
      <c r="M1112" s="5" t="s">
        <v>1122</v>
      </c>
      <c r="N1112" s="124" t="s">
        <v>2141</v>
      </c>
      <c r="O1112" s="5" t="s">
        <v>1213</v>
      </c>
      <c r="Q1112" s="5" t="s">
        <v>1199</v>
      </c>
      <c r="R1112" s="5" t="s">
        <v>25</v>
      </c>
      <c r="V1112" s="12" t="s">
        <v>4</v>
      </c>
      <c r="W1112" s="12" t="s">
        <v>171</v>
      </c>
    </row>
    <row r="1113" spans="1:24">
      <c r="A1113">
        <v>1075</v>
      </c>
      <c r="B1113" t="s">
        <v>580</v>
      </c>
      <c r="C1113" s="1" t="str">
        <f t="shared" si="52"/>
        <v>'fig10.setelem(3) lcolor(166, 166, 166) lwidth(1) lpat(4)</v>
      </c>
      <c r="D1113" s="12" t="s">
        <v>4</v>
      </c>
      <c r="E1113" s="12" t="s">
        <v>171</v>
      </c>
      <c r="I1113" s="5" t="s">
        <v>1198</v>
      </c>
      <c r="K1113" s="5" t="s">
        <v>1128</v>
      </c>
      <c r="L1113" s="5">
        <v>3</v>
      </c>
      <c r="M1113" s="5" t="s">
        <v>1122</v>
      </c>
      <c r="N1113" s="123" t="s">
        <v>2142</v>
      </c>
      <c r="O1113" s="5" t="s">
        <v>1213</v>
      </c>
      <c r="Q1113" s="5" t="s">
        <v>1200</v>
      </c>
      <c r="R1113" s="5" t="s">
        <v>25</v>
      </c>
      <c r="V1113" s="12" t="s">
        <v>4</v>
      </c>
      <c r="W1113" s="12" t="s">
        <v>171</v>
      </c>
    </row>
    <row r="1114" spans="1:24">
      <c r="A1114">
        <v>1076</v>
      </c>
      <c r="B1114" t="s">
        <v>580</v>
      </c>
      <c r="C1114" s="1" t="str">
        <f t="shared" si="52"/>
        <v>'fig10.setelem(4) lcolor(225, 30, 0) lwidth(1) lpat(5)</v>
      </c>
      <c r="D1114" s="12" t="s">
        <v>4</v>
      </c>
      <c r="E1114" s="12" t="s">
        <v>171</v>
      </c>
      <c r="I1114" s="5" t="s">
        <v>1198</v>
      </c>
      <c r="K1114" s="5" t="s">
        <v>1128</v>
      </c>
      <c r="L1114" s="5">
        <v>4</v>
      </c>
      <c r="M1114" s="5" t="s">
        <v>1122</v>
      </c>
      <c r="N1114" s="128" t="s">
        <v>2169</v>
      </c>
      <c r="O1114" s="5" t="s">
        <v>1213</v>
      </c>
      <c r="Q1114" s="5" t="s">
        <v>2143</v>
      </c>
      <c r="V1114" s="12" t="s">
        <v>4</v>
      </c>
      <c r="W1114" s="12" t="s">
        <v>171</v>
      </c>
    </row>
    <row r="1115" spans="1:24">
      <c r="A1115">
        <v>1077</v>
      </c>
      <c r="B1115" t="s">
        <v>580</v>
      </c>
      <c r="C1115" s="1" t="str">
        <f t="shared" si="52"/>
        <v>'fig10.setelem(5) lcolor(0, 50, 130) lwidth(1) lpat(1)</v>
      </c>
      <c r="D1115" s="12" t="s">
        <v>4</v>
      </c>
      <c r="E1115" s="12" t="s">
        <v>171</v>
      </c>
      <c r="I1115" s="5" t="s">
        <v>1198</v>
      </c>
      <c r="K1115" s="5" t="s">
        <v>1128</v>
      </c>
      <c r="L1115" s="5">
        <v>5</v>
      </c>
      <c r="M1115" s="5" t="s">
        <v>1122</v>
      </c>
      <c r="N1115" s="125" t="s">
        <v>2153</v>
      </c>
      <c r="O1115" s="5" t="s">
        <v>1213</v>
      </c>
      <c r="Q1115" s="5" t="s">
        <v>1129</v>
      </c>
      <c r="R1115" s="5" t="s">
        <v>25</v>
      </c>
      <c r="V1115" s="12" t="s">
        <v>4</v>
      </c>
      <c r="W1115" s="12" t="s">
        <v>171</v>
      </c>
    </row>
    <row r="1116" spans="1:24">
      <c r="A1116">
        <v>1078</v>
      </c>
      <c r="B1116" t="s">
        <v>580</v>
      </c>
      <c r="C1116" s="1" t="str">
        <f t="shared" si="52"/>
        <v>'fig10.setelem(6) lcolor(0, 150, 255) lwidth(1) lpat(2)</v>
      </c>
      <c r="D1116" s="12" t="s">
        <v>4</v>
      </c>
      <c r="E1116" s="12" t="s">
        <v>171</v>
      </c>
      <c r="I1116" s="5" t="s">
        <v>1198</v>
      </c>
      <c r="K1116" s="5" t="s">
        <v>1128</v>
      </c>
      <c r="L1116" s="5">
        <v>6</v>
      </c>
      <c r="M1116" s="5" t="s">
        <v>1122</v>
      </c>
      <c r="N1116" s="120" t="s">
        <v>2149</v>
      </c>
      <c r="O1116" s="5" t="s">
        <v>1213</v>
      </c>
      <c r="Q1116" s="5" t="s">
        <v>1199</v>
      </c>
      <c r="R1116" s="5" t="s">
        <v>25</v>
      </c>
      <c r="V1116" s="12" t="s">
        <v>4</v>
      </c>
      <c r="W1116" s="12" t="s">
        <v>171</v>
      </c>
    </row>
    <row r="1117" spans="1:24">
      <c r="A1117">
        <v>1079</v>
      </c>
      <c r="B1117" t="s">
        <v>580</v>
      </c>
      <c r="C1117" s="1" t="str">
        <f t="shared" si="52"/>
        <v>'fig10.setelem(7) lcolor(0, 200, 255) lwidth(1) lpat(4)</v>
      </c>
      <c r="D1117" s="12" t="s">
        <v>4</v>
      </c>
      <c r="E1117" s="12" t="s">
        <v>171</v>
      </c>
      <c r="I1117" s="5" t="s">
        <v>1198</v>
      </c>
      <c r="K1117" s="5" t="s">
        <v>1128</v>
      </c>
      <c r="L1117" s="5">
        <v>7</v>
      </c>
      <c r="M1117" s="5" t="s">
        <v>1122</v>
      </c>
      <c r="N1117" s="119" t="s">
        <v>2150</v>
      </c>
      <c r="O1117" s="5" t="s">
        <v>1213</v>
      </c>
      <c r="Q1117" s="5" t="s">
        <v>1200</v>
      </c>
      <c r="R1117" s="5" t="s">
        <v>25</v>
      </c>
      <c r="V1117" s="12" t="s">
        <v>4</v>
      </c>
      <c r="W1117" s="12" t="s">
        <v>171</v>
      </c>
    </row>
    <row r="1118" spans="1:24">
      <c r="A1118">
        <v>1080</v>
      </c>
      <c r="B1118" t="s">
        <v>580</v>
      </c>
      <c r="C1118" s="1" t="str">
        <f t="shared" si="52"/>
        <v>'fig10.setelem(8) lcolor(0, 55, 255) lwidth(1) lpat(5)</v>
      </c>
      <c r="D1118" s="12" t="s">
        <v>4</v>
      </c>
      <c r="E1118" s="12" t="s">
        <v>171</v>
      </c>
      <c r="I1118" s="5" t="s">
        <v>1198</v>
      </c>
      <c r="K1118" s="5" t="s">
        <v>1128</v>
      </c>
      <c r="L1118" s="5">
        <v>8</v>
      </c>
      <c r="M1118" s="5" t="s">
        <v>1122</v>
      </c>
      <c r="N1118" s="121" t="s">
        <v>2151</v>
      </c>
      <c r="O1118" s="5" t="s">
        <v>1213</v>
      </c>
      <c r="Q1118" s="5" t="s">
        <v>2143</v>
      </c>
      <c r="V1118" s="12" t="s">
        <v>4</v>
      </c>
      <c r="W1118" s="12" t="s">
        <v>171</v>
      </c>
    </row>
    <row r="1119" spans="1:24">
      <c r="A1119">
        <v>1081</v>
      </c>
      <c r="B1119" t="s">
        <v>580</v>
      </c>
      <c r="C1119" s="1" t="str">
        <f t="shared" si="52"/>
        <v>'show fig10</v>
      </c>
      <c r="D1119" s="12" t="s">
        <v>4</v>
      </c>
      <c r="E1119" s="12" t="s">
        <v>171</v>
      </c>
      <c r="I1119" s="5" t="s">
        <v>1198</v>
      </c>
      <c r="J1119" s="5" t="s">
        <v>1115</v>
      </c>
      <c r="O1119" s="5"/>
      <c r="V1119" s="12" t="s">
        <v>4</v>
      </c>
      <c r="W1119" s="12" t="s">
        <v>171</v>
      </c>
    </row>
    <row r="1120" spans="1:24">
      <c r="A1120">
        <v>1082</v>
      </c>
      <c r="B1120" t="s">
        <v>580</v>
      </c>
      <c r="C1120" s="1" t="str">
        <f t="shared" si="52"/>
        <v/>
      </c>
      <c r="D1120" s="6" t="s">
        <v>25</v>
      </c>
      <c r="E1120" s="6"/>
      <c r="J1120" s="5" t="s">
        <v>25</v>
      </c>
      <c r="O1120" s="5"/>
      <c r="R1120" s="5" t="s">
        <v>25</v>
      </c>
      <c r="V1120" s="6" t="s">
        <v>25</v>
      </c>
      <c r="W1120" s="6"/>
    </row>
    <row r="1121" spans="1:24">
      <c r="A1121">
        <v>1083</v>
      </c>
      <c r="B1121" t="s">
        <v>580</v>
      </c>
      <c r="C1121" s="3" t="str">
        <f t="shared" si="52"/>
        <v>'##############################</v>
      </c>
      <c r="D1121" s="10" t="s">
        <v>4</v>
      </c>
      <c r="E1121" s="10" t="s">
        <v>170</v>
      </c>
      <c r="F1121" s="8"/>
      <c r="G1121" s="8"/>
      <c r="H1121" s="8"/>
      <c r="I1121" s="8"/>
      <c r="J1121" s="8" t="s">
        <v>176</v>
      </c>
      <c r="K1121" s="8"/>
      <c r="L1121" s="8"/>
      <c r="M1121" s="8"/>
      <c r="N1121" s="8"/>
      <c r="O1121" s="8"/>
      <c r="P1121" s="8"/>
      <c r="Q1121" s="8"/>
      <c r="R1121" s="8" t="s">
        <v>25</v>
      </c>
      <c r="S1121" s="8"/>
      <c r="T1121" s="109"/>
      <c r="U1121" s="109"/>
      <c r="V1121" s="10" t="s">
        <v>4</v>
      </c>
      <c r="W1121" s="10" t="s">
        <v>170</v>
      </c>
      <c r="X1121" s="8"/>
    </row>
    <row r="1122" spans="1:24">
      <c r="A1122">
        <v>1084</v>
      </c>
      <c r="B1122" t="s">
        <v>580</v>
      </c>
      <c r="C1122" s="3" t="str">
        <f t="shared" si="52"/>
        <v>'Figure 11</v>
      </c>
      <c r="D1122" s="10" t="s">
        <v>4</v>
      </c>
      <c r="E1122" s="10" t="s">
        <v>170</v>
      </c>
      <c r="F1122" s="8"/>
      <c r="G1122" s="8"/>
      <c r="H1122" s="8"/>
      <c r="I1122" s="8"/>
      <c r="J1122" s="8" t="s">
        <v>1206</v>
      </c>
      <c r="K1122" s="8"/>
      <c r="L1122" s="8"/>
      <c r="M1122" s="8"/>
      <c r="N1122" s="8"/>
      <c r="O1122" s="8"/>
      <c r="P1122" s="8"/>
      <c r="Q1122" s="8"/>
      <c r="R1122" s="8" t="s">
        <v>25</v>
      </c>
      <c r="S1122" s="8"/>
      <c r="T1122" s="109"/>
      <c r="U1122" s="109"/>
      <c r="V1122" s="10" t="s">
        <v>4</v>
      </c>
      <c r="W1122" s="10" t="s">
        <v>170</v>
      </c>
      <c r="X1122" s="8"/>
    </row>
    <row r="1123" spans="1:24">
      <c r="A1123">
        <v>1085</v>
      </c>
      <c r="B1123" t="s">
        <v>580</v>
      </c>
      <c r="C1123" s="1" t="str">
        <f t="shared" si="52"/>
        <v>'smpl 2014 2030</v>
      </c>
      <c r="D1123" s="12" t="s">
        <v>4</v>
      </c>
      <c r="E1123" s="12" t="s">
        <v>171</v>
      </c>
      <c r="I1123" s="7" t="s">
        <v>1222</v>
      </c>
      <c r="O1123" s="5"/>
      <c r="V1123" s="12" t="s">
        <v>4</v>
      </c>
      <c r="W1123" s="12" t="s">
        <v>171</v>
      </c>
    </row>
    <row r="1124" spans="1:24">
      <c r="A1124">
        <v>1086</v>
      </c>
      <c r="B1124" t="s">
        <v>580</v>
      </c>
      <c r="C1124" s="1" t="str">
        <f t="shared" si="52"/>
        <v>'graph fig11.line (nw_nf_0) (nw_nf_1) (nw_nf_2) (nw_nf_3) (nw_g_0) (nw_g_1) (nw_g_2) (nw_g_3) (nw_row_0) (nw_row_1) (nw_row_2) (nw_row_3)</v>
      </c>
      <c r="D1124" s="12" t="s">
        <v>4</v>
      </c>
      <c r="E1124" s="12" t="s">
        <v>171</v>
      </c>
      <c r="I1124" s="5" t="s">
        <v>1205</v>
      </c>
      <c r="J1124" s="5" t="s">
        <v>1112</v>
      </c>
      <c r="K1124" s="5" t="s">
        <v>1121</v>
      </c>
      <c r="O1124" s="5"/>
      <c r="Q1124" s="5" t="s">
        <v>2145</v>
      </c>
      <c r="V1124" s="12" t="s">
        <v>4</v>
      </c>
      <c r="W1124" s="12" t="s">
        <v>171</v>
      </c>
    </row>
    <row r="1125" spans="1:24">
      <c r="A1125">
        <v>1087</v>
      </c>
      <c r="B1125" t="s">
        <v>580</v>
      </c>
      <c r="C1125" s="1" t="str">
        <f t="shared" si="52"/>
        <v>'fig11.options linepat</v>
      </c>
      <c r="D1125" s="12" t="s">
        <v>4</v>
      </c>
      <c r="E1125" s="12" t="s">
        <v>171</v>
      </c>
      <c r="I1125" s="5" t="s">
        <v>1205</v>
      </c>
      <c r="K1125" s="5" t="s">
        <v>1114</v>
      </c>
      <c r="L1125" s="5" t="s">
        <v>1113</v>
      </c>
      <c r="O1125" s="5"/>
      <c r="V1125" s="12" t="s">
        <v>4</v>
      </c>
      <c r="W1125" s="12" t="s">
        <v>171</v>
      </c>
    </row>
    <row r="1126" spans="1:24">
      <c r="A1126">
        <v>1088</v>
      </c>
      <c r="B1126" t="s">
        <v>580</v>
      </c>
      <c r="C1126" s="1" t="str">
        <f t="shared" si="52"/>
        <v>'fig11.setelem(1) lcolor(0, 0, 0) lwidth(1) lpat(1)</v>
      </c>
      <c r="D1126" s="12" t="s">
        <v>4</v>
      </c>
      <c r="E1126" s="12" t="s">
        <v>171</v>
      </c>
      <c r="I1126" s="5" t="s">
        <v>1205</v>
      </c>
      <c r="K1126" s="5" t="s">
        <v>1128</v>
      </c>
      <c r="L1126" s="5">
        <v>1</v>
      </c>
      <c r="M1126" s="5" t="s">
        <v>1122</v>
      </c>
      <c r="N1126" s="18" t="s">
        <v>2152</v>
      </c>
      <c r="O1126" s="5" t="s">
        <v>1213</v>
      </c>
      <c r="Q1126" s="5" t="s">
        <v>1129</v>
      </c>
      <c r="V1126" s="12" t="s">
        <v>4</v>
      </c>
      <c r="W1126" s="12" t="s">
        <v>171</v>
      </c>
    </row>
    <row r="1127" spans="1:24">
      <c r="A1127">
        <v>1089</v>
      </c>
      <c r="B1127" t="s">
        <v>580</v>
      </c>
      <c r="C1127" s="1" t="str">
        <f t="shared" ref="C1127:C1139" si="53">CONCATENATE(D1127,J1127,I1127,K1127,L1127,M1127,N1127,O1127, IF(P1127="","",  " "),P1127, IF(P1127="","",  " "),Q1127, IF(R1127="","",  " '"), IF(G1127="","",  G1127), IF(H1127="","",  ": "),H1127, IF(R1127="","",  ": "),R1127, IF(S1127="","",  ": "),S1127, IF(F1127="","",  ": "),F1127)</f>
        <v>'fig11.setelem(2) lcolor(89, 89, 89) lwidth(1) lpat(2)</v>
      </c>
      <c r="D1127" s="12" t="s">
        <v>4</v>
      </c>
      <c r="E1127" s="12" t="s">
        <v>171</v>
      </c>
      <c r="I1127" s="5" t="s">
        <v>1205</v>
      </c>
      <c r="K1127" s="5" t="s">
        <v>1128</v>
      </c>
      <c r="L1127" s="5">
        <v>2</v>
      </c>
      <c r="M1127" s="5" t="s">
        <v>1122</v>
      </c>
      <c r="N1127" s="124" t="s">
        <v>2141</v>
      </c>
      <c r="O1127" s="5" t="s">
        <v>1213</v>
      </c>
      <c r="Q1127" s="5" t="s">
        <v>1199</v>
      </c>
      <c r="V1127" s="12" t="s">
        <v>4</v>
      </c>
      <c r="W1127" s="12" t="s">
        <v>171</v>
      </c>
    </row>
    <row r="1128" spans="1:24">
      <c r="A1128">
        <v>1090</v>
      </c>
      <c r="B1128" t="s">
        <v>580</v>
      </c>
      <c r="C1128" s="1" t="str">
        <f t="shared" si="53"/>
        <v>'fig11.setelem(3) lcolor(166, 166, 166) lwidth(1) lpat(4)</v>
      </c>
      <c r="D1128" s="12" t="s">
        <v>4</v>
      </c>
      <c r="E1128" s="12" t="s">
        <v>171</v>
      </c>
      <c r="I1128" s="5" t="s">
        <v>1205</v>
      </c>
      <c r="K1128" s="5" t="s">
        <v>1128</v>
      </c>
      <c r="L1128" s="5">
        <v>3</v>
      </c>
      <c r="M1128" s="5" t="s">
        <v>1122</v>
      </c>
      <c r="N1128" s="123" t="s">
        <v>2142</v>
      </c>
      <c r="O1128" s="5" t="s">
        <v>1213</v>
      </c>
      <c r="Q1128" s="5" t="s">
        <v>1200</v>
      </c>
      <c r="V1128" s="12" t="s">
        <v>4</v>
      </c>
      <c r="W1128" s="12" t="s">
        <v>171</v>
      </c>
    </row>
    <row r="1129" spans="1:24">
      <c r="A1129">
        <v>1091</v>
      </c>
      <c r="B1129" t="s">
        <v>580</v>
      </c>
      <c r="C1129" s="1" t="str">
        <f t="shared" si="53"/>
        <v>'fig11.setelem(4) lcolor(225, 30, 0) lwidth(1) lpat(5)</v>
      </c>
      <c r="D1129" s="12" t="s">
        <v>4</v>
      </c>
      <c r="E1129" s="12" t="s">
        <v>171</v>
      </c>
      <c r="I1129" s="5" t="s">
        <v>1205</v>
      </c>
      <c r="K1129" s="5" t="s">
        <v>1128</v>
      </c>
      <c r="L1129" s="5">
        <v>4</v>
      </c>
      <c r="M1129" s="5" t="s">
        <v>1122</v>
      </c>
      <c r="N1129" s="128" t="s">
        <v>2169</v>
      </c>
      <c r="O1129" s="5" t="s">
        <v>1213</v>
      </c>
      <c r="Q1129" s="5" t="s">
        <v>2143</v>
      </c>
      <c r="V1129" s="12" t="s">
        <v>4</v>
      </c>
      <c r="W1129" s="12" t="s">
        <v>171</v>
      </c>
    </row>
    <row r="1130" spans="1:24">
      <c r="A1130">
        <v>1092</v>
      </c>
      <c r="B1130" t="s">
        <v>580</v>
      </c>
      <c r="C1130" s="1" t="str">
        <f t="shared" si="53"/>
        <v>'fig11.setelem(5) lcolor(255, 45, 0) lwidth(1) lpat(1)</v>
      </c>
      <c r="D1130" s="12" t="s">
        <v>4</v>
      </c>
      <c r="E1130" s="12" t="s">
        <v>171</v>
      </c>
      <c r="I1130" s="5" t="s">
        <v>1205</v>
      </c>
      <c r="K1130" s="5" t="s">
        <v>1128</v>
      </c>
      <c r="L1130" s="5">
        <v>5</v>
      </c>
      <c r="M1130" s="5" t="s">
        <v>1122</v>
      </c>
      <c r="N1130" s="127" t="s">
        <v>2164</v>
      </c>
      <c r="O1130" s="5" t="s">
        <v>1213</v>
      </c>
      <c r="Q1130" s="5" t="s">
        <v>1129</v>
      </c>
      <c r="V1130" s="12" t="s">
        <v>4</v>
      </c>
      <c r="W1130" s="12" t="s">
        <v>171</v>
      </c>
    </row>
    <row r="1131" spans="1:24">
      <c r="A1131">
        <v>1093</v>
      </c>
      <c r="B1131" t="s">
        <v>580</v>
      </c>
      <c r="C1131" s="1" t="str">
        <f t="shared" si="53"/>
        <v>'fig11.setelem(6) lcolor(255, 200, 0) lwidth(1) lpat(2)</v>
      </c>
      <c r="D1131" s="12" t="s">
        <v>4</v>
      </c>
      <c r="E1131" s="12" t="s">
        <v>171</v>
      </c>
      <c r="I1131" s="5" t="s">
        <v>1205</v>
      </c>
      <c r="K1131" s="5" t="s">
        <v>1128</v>
      </c>
      <c r="L1131" s="5">
        <v>6</v>
      </c>
      <c r="M1131" s="5" t="s">
        <v>1122</v>
      </c>
      <c r="N1131" s="116" t="s">
        <v>2146</v>
      </c>
      <c r="O1131" s="5" t="s">
        <v>1213</v>
      </c>
      <c r="Q1131" s="5" t="s">
        <v>1199</v>
      </c>
      <c r="V1131" s="12" t="s">
        <v>4</v>
      </c>
      <c r="W1131" s="12" t="s">
        <v>171</v>
      </c>
    </row>
    <row r="1132" spans="1:24">
      <c r="A1132">
        <v>1094</v>
      </c>
      <c r="B1132" t="s">
        <v>580</v>
      </c>
      <c r="C1132" s="1" t="str">
        <f t="shared" si="53"/>
        <v>'fig11.setelem(7) lcolor(255, 165, 0) lwidth(1) lpat(4)</v>
      </c>
      <c r="D1132" s="12" t="s">
        <v>4</v>
      </c>
      <c r="E1132" s="12" t="s">
        <v>171</v>
      </c>
      <c r="I1132" s="5" t="s">
        <v>1205</v>
      </c>
      <c r="K1132" s="5" t="s">
        <v>1128</v>
      </c>
      <c r="L1132" s="5">
        <v>7</v>
      </c>
      <c r="M1132" s="5" t="s">
        <v>1122</v>
      </c>
      <c r="N1132" s="117" t="s">
        <v>2147</v>
      </c>
      <c r="O1132" s="5" t="s">
        <v>1213</v>
      </c>
      <c r="Q1132" s="5" t="s">
        <v>1200</v>
      </c>
      <c r="V1132" s="12" t="s">
        <v>4</v>
      </c>
      <c r="W1132" s="12" t="s">
        <v>171</v>
      </c>
    </row>
    <row r="1133" spans="1:24">
      <c r="A1133">
        <v>1095</v>
      </c>
      <c r="B1133" t="s">
        <v>580</v>
      </c>
      <c r="C1133" s="1" t="str">
        <f t="shared" si="53"/>
        <v>'fig11.setelem(8) lcolor(255, 130, 0) lwidth(1) lpat(5)</v>
      </c>
      <c r="D1133" s="12" t="s">
        <v>4</v>
      </c>
      <c r="E1133" s="12" t="s">
        <v>171</v>
      </c>
      <c r="I1133" s="5" t="s">
        <v>1205</v>
      </c>
      <c r="K1133" s="5" t="s">
        <v>1128</v>
      </c>
      <c r="L1133" s="5">
        <v>8</v>
      </c>
      <c r="M1133" s="5" t="s">
        <v>1122</v>
      </c>
      <c r="N1133" s="118" t="s">
        <v>2148</v>
      </c>
      <c r="O1133" s="5" t="s">
        <v>1213</v>
      </c>
      <c r="Q1133" s="5" t="s">
        <v>2143</v>
      </c>
      <c r="V1133" s="12" t="s">
        <v>4</v>
      </c>
      <c r="W1133" s="12" t="s">
        <v>171</v>
      </c>
    </row>
    <row r="1134" spans="1:24">
      <c r="A1134">
        <v>1096</v>
      </c>
      <c r="B1134" t="s">
        <v>580</v>
      </c>
      <c r="C1134" s="1" t="str">
        <f t="shared" si="53"/>
        <v>'fig11.setelem(9) lcolor(0, 50, 130) lwidth(1) lpat(1)</v>
      </c>
      <c r="D1134" s="12" t="s">
        <v>4</v>
      </c>
      <c r="E1134" s="12" t="s">
        <v>171</v>
      </c>
      <c r="I1134" s="5" t="s">
        <v>1205</v>
      </c>
      <c r="K1134" s="5" t="s">
        <v>1128</v>
      </c>
      <c r="L1134" s="5">
        <v>9</v>
      </c>
      <c r="M1134" s="5" t="s">
        <v>1122</v>
      </c>
      <c r="N1134" s="125" t="s">
        <v>2153</v>
      </c>
      <c r="O1134" s="5" t="s">
        <v>1213</v>
      </c>
      <c r="Q1134" s="5" t="s">
        <v>1129</v>
      </c>
      <c r="R1134" s="119"/>
      <c r="V1134" s="12" t="s">
        <v>4</v>
      </c>
      <c r="W1134" s="12" t="s">
        <v>171</v>
      </c>
    </row>
    <row r="1135" spans="1:24">
      <c r="A1135">
        <v>1097</v>
      </c>
      <c r="B1135" t="s">
        <v>580</v>
      </c>
      <c r="C1135" s="1" t="str">
        <f t="shared" si="53"/>
        <v>'fig11.setelem(10) lcolor(0, 150, 255) lwidth(1) lpat(2)</v>
      </c>
      <c r="D1135" s="12" t="s">
        <v>4</v>
      </c>
      <c r="E1135" s="12" t="s">
        <v>171</v>
      </c>
      <c r="I1135" s="5" t="s">
        <v>1205</v>
      </c>
      <c r="K1135" s="5" t="s">
        <v>1128</v>
      </c>
      <c r="L1135" s="5">
        <v>10</v>
      </c>
      <c r="M1135" s="5" t="s">
        <v>1122</v>
      </c>
      <c r="N1135" s="120" t="s">
        <v>2149</v>
      </c>
      <c r="O1135" s="5" t="s">
        <v>1213</v>
      </c>
      <c r="Q1135" s="5" t="s">
        <v>1199</v>
      </c>
      <c r="R1135" s="120"/>
      <c r="V1135" s="12" t="s">
        <v>4</v>
      </c>
      <c r="W1135" s="12" t="s">
        <v>171</v>
      </c>
    </row>
    <row r="1136" spans="1:24">
      <c r="A1136">
        <v>1098</v>
      </c>
      <c r="B1136" t="s">
        <v>580</v>
      </c>
      <c r="C1136" s="1" t="str">
        <f t="shared" si="53"/>
        <v>'fig11.setelem(11) lcolor(0, 200, 255) lwidth(1) lpat(4)</v>
      </c>
      <c r="D1136" s="12" t="s">
        <v>4</v>
      </c>
      <c r="E1136" s="12" t="s">
        <v>171</v>
      </c>
      <c r="I1136" s="5" t="s">
        <v>1205</v>
      </c>
      <c r="K1136" s="5" t="s">
        <v>1128</v>
      </c>
      <c r="L1136" s="5">
        <v>11</v>
      </c>
      <c r="M1136" s="5" t="s">
        <v>1122</v>
      </c>
      <c r="N1136" s="119" t="s">
        <v>2150</v>
      </c>
      <c r="O1136" s="5" t="s">
        <v>1213</v>
      </c>
      <c r="Q1136" s="5" t="s">
        <v>1200</v>
      </c>
      <c r="R1136" s="121"/>
      <c r="V1136" s="12" t="s">
        <v>4</v>
      </c>
      <c r="W1136" s="12" t="s">
        <v>171</v>
      </c>
    </row>
    <row r="1137" spans="1:24">
      <c r="A1137">
        <v>1099</v>
      </c>
      <c r="B1137" t="s">
        <v>580</v>
      </c>
      <c r="C1137" s="1" t="str">
        <f t="shared" si="53"/>
        <v>'fig11.setelem(12) lcolor(0, 55, 255) lwidth(1) lpat(5)</v>
      </c>
      <c r="D1137" s="12" t="s">
        <v>4</v>
      </c>
      <c r="E1137" s="12" t="s">
        <v>171</v>
      </c>
      <c r="I1137" s="5" t="s">
        <v>1205</v>
      </c>
      <c r="K1137" s="5" t="s">
        <v>1128</v>
      </c>
      <c r="L1137" s="5">
        <v>12</v>
      </c>
      <c r="M1137" s="5" t="s">
        <v>1122</v>
      </c>
      <c r="N1137" s="121" t="s">
        <v>2151</v>
      </c>
      <c r="O1137" s="5" t="s">
        <v>1213</v>
      </c>
      <c r="Q1137" s="5" t="s">
        <v>2143</v>
      </c>
      <c r="R1137" s="122"/>
      <c r="V1137" s="12" t="s">
        <v>4</v>
      </c>
      <c r="W1137" s="12" t="s">
        <v>171</v>
      </c>
      <c r="X1137" s="30"/>
    </row>
    <row r="1138" spans="1:24">
      <c r="A1138">
        <v>1100</v>
      </c>
      <c r="B1138" t="s">
        <v>580</v>
      </c>
      <c r="C1138" s="1" t="str">
        <f t="shared" si="53"/>
        <v>'show fig11</v>
      </c>
      <c r="D1138" s="12" t="s">
        <v>4</v>
      </c>
      <c r="E1138" s="12" t="s">
        <v>171</v>
      </c>
      <c r="I1138" s="5" t="s">
        <v>1205</v>
      </c>
      <c r="J1138" s="5" t="s">
        <v>1115</v>
      </c>
      <c r="O1138" s="5"/>
      <c r="V1138" s="12" t="s">
        <v>4</v>
      </c>
      <c r="W1138" s="12" t="s">
        <v>171</v>
      </c>
      <c r="X1138" s="30"/>
    </row>
    <row r="1139" spans="1:24">
      <c r="A1139">
        <v>1101</v>
      </c>
      <c r="B1139" t="s">
        <v>580</v>
      </c>
      <c r="C1139" s="1" t="str">
        <f t="shared" si="53"/>
        <v/>
      </c>
      <c r="D1139" s="12"/>
      <c r="E1139" s="12"/>
      <c r="O1139" s="5"/>
      <c r="V1139" s="12"/>
      <c r="W1139" s="12"/>
      <c r="X1139" s="30"/>
    </row>
    <row r="1148" spans="1:24">
      <c r="C1148" s="4" t="str">
        <f t="shared" ref="C1148" si="54">CONCATENATE(D1148,J1148,I1148,K1148,L1148,M1148,N1148,O1148, IF(P1148="","",  " "),P1148, IF(P1148="","",  " "),Q1148, IF(R1148="","",  " '"), IF(G1148="","",  G1148), IF(H1148="","",  ": "),H1148, IF(R1148="","",  ": "),R1148, IF(S1148="","",  ": "),S1148, IF(F1148="","",  ": "),F1148)</f>
        <v/>
      </c>
    </row>
  </sheetData>
  <autoFilter ref="A1:X1139" xr:uid="{79D3B513-D91C-3741-9A1A-F2E6B9D68796}"/>
  <phoneticPr fontId="25"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BB0EF-966B-134D-B6C5-70E82D9CFD68}">
  <dimension ref="A1:H877"/>
  <sheetViews>
    <sheetView workbookViewId="0">
      <selection activeCell="C24" sqref="C24"/>
    </sheetView>
  </sheetViews>
  <sheetFormatPr baseColWidth="10" defaultRowHeight="15"/>
  <cols>
    <col min="2" max="2" width="30" customWidth="1"/>
    <col min="3" max="3" width="18.83203125" customWidth="1"/>
    <col min="5" max="5" width="57.5" customWidth="1"/>
  </cols>
  <sheetData>
    <row r="1" spans="1:8">
      <c r="A1" t="s">
        <v>499</v>
      </c>
      <c r="B1" t="s">
        <v>1953</v>
      </c>
      <c r="C1" t="s">
        <v>1962</v>
      </c>
      <c r="D1" t="s">
        <v>1876</v>
      </c>
      <c r="E1" t="s">
        <v>1874</v>
      </c>
      <c r="F1" t="s">
        <v>459</v>
      </c>
      <c r="G1" t="s">
        <v>1954</v>
      </c>
      <c r="H1" t="s">
        <v>1955</v>
      </c>
    </row>
    <row r="2" spans="1:8">
      <c r="A2" t="s">
        <v>1875</v>
      </c>
      <c r="B2" t="s">
        <v>1223</v>
      </c>
      <c r="C2" t="s">
        <v>1223</v>
      </c>
      <c r="D2" t="s">
        <v>1877</v>
      </c>
      <c r="E2" t="s">
        <v>1875</v>
      </c>
      <c r="F2" t="s">
        <v>1952</v>
      </c>
      <c r="G2" t="s">
        <v>1952</v>
      </c>
      <c r="H2" t="s">
        <v>1952</v>
      </c>
    </row>
    <row r="3" spans="1:8">
      <c r="A3" t="str">
        <f>B3</f>
        <v>alpha</v>
      </c>
      <c r="B3" t="s">
        <v>1094</v>
      </c>
      <c r="C3" t="s">
        <v>1094</v>
      </c>
      <c r="D3" t="s">
        <v>1877</v>
      </c>
      <c r="E3" t="s">
        <v>1948</v>
      </c>
      <c r="F3" t="s">
        <v>1883</v>
      </c>
      <c r="G3" t="s">
        <v>1952</v>
      </c>
      <c r="H3" t="s">
        <v>1952</v>
      </c>
    </row>
    <row r="4" spans="1:8">
      <c r="A4" t="str">
        <f>B4</f>
        <v>alpha_as_1</v>
      </c>
      <c r="B4" t="s">
        <v>1224</v>
      </c>
      <c r="C4" t="s">
        <v>1878</v>
      </c>
      <c r="D4" t="s">
        <v>1879</v>
      </c>
      <c r="E4" t="s">
        <v>1949</v>
      </c>
      <c r="F4" t="s">
        <v>1883</v>
      </c>
      <c r="G4" t="s">
        <v>1952</v>
      </c>
      <c r="H4" t="s">
        <v>1952</v>
      </c>
    </row>
    <row r="5" spans="1:8">
      <c r="A5" t="str">
        <f t="shared" ref="A5:A15" si="0">LEFT(C5, 2)</f>
        <v>b2</v>
      </c>
      <c r="B5" t="s">
        <v>348</v>
      </c>
      <c r="C5" t="s">
        <v>348</v>
      </c>
      <c r="D5" t="s">
        <v>1877</v>
      </c>
      <c r="E5" t="s">
        <v>524</v>
      </c>
      <c r="F5" t="s">
        <v>1883</v>
      </c>
      <c r="G5" t="s">
        <v>1952</v>
      </c>
      <c r="H5" t="s">
        <v>1963</v>
      </c>
    </row>
    <row r="6" spans="1:8">
      <c r="A6" t="str">
        <f t="shared" si="0"/>
        <v>b2</v>
      </c>
      <c r="B6" t="s">
        <v>1225</v>
      </c>
      <c r="C6" t="s">
        <v>348</v>
      </c>
      <c r="D6" t="s">
        <v>1880</v>
      </c>
      <c r="E6" t="s">
        <v>524</v>
      </c>
      <c r="F6" t="s">
        <v>1883</v>
      </c>
      <c r="G6" t="s">
        <v>1952</v>
      </c>
      <c r="H6" t="s">
        <v>1963</v>
      </c>
    </row>
    <row r="7" spans="1:8">
      <c r="A7" t="str">
        <f t="shared" si="0"/>
        <v>b2</v>
      </c>
      <c r="B7" t="s">
        <v>1226</v>
      </c>
      <c r="C7" t="s">
        <v>348</v>
      </c>
      <c r="D7" t="s">
        <v>1879</v>
      </c>
      <c r="E7" t="s">
        <v>524</v>
      </c>
      <c r="F7" t="s">
        <v>1883</v>
      </c>
      <c r="G7" t="s">
        <v>1952</v>
      </c>
      <c r="H7" t="s">
        <v>1963</v>
      </c>
    </row>
    <row r="8" spans="1:8">
      <c r="A8" t="str">
        <f t="shared" si="0"/>
        <v>b2</v>
      </c>
      <c r="B8" t="s">
        <v>1227</v>
      </c>
      <c r="C8" t="s">
        <v>348</v>
      </c>
      <c r="D8" t="s">
        <v>1881</v>
      </c>
      <c r="E8" t="s">
        <v>524</v>
      </c>
      <c r="F8" t="s">
        <v>1883</v>
      </c>
      <c r="G8" t="s">
        <v>1952</v>
      </c>
      <c r="H8" t="s">
        <v>1963</v>
      </c>
    </row>
    <row r="9" spans="1:8">
      <c r="A9" t="str">
        <f t="shared" si="0"/>
        <v>b2</v>
      </c>
      <c r="B9" t="s">
        <v>1228</v>
      </c>
      <c r="C9" t="s">
        <v>1228</v>
      </c>
      <c r="D9" t="s">
        <v>1877</v>
      </c>
      <c r="E9" t="s">
        <v>515</v>
      </c>
      <c r="F9" t="s">
        <v>461</v>
      </c>
      <c r="G9" t="s">
        <v>1952</v>
      </c>
      <c r="H9" t="s">
        <v>1963</v>
      </c>
    </row>
    <row r="10" spans="1:8">
      <c r="A10" t="str">
        <f t="shared" si="0"/>
        <v>b2</v>
      </c>
      <c r="B10" t="s">
        <v>390</v>
      </c>
      <c r="C10" t="s">
        <v>390</v>
      </c>
      <c r="D10" t="s">
        <v>1877</v>
      </c>
      <c r="E10" t="s">
        <v>515</v>
      </c>
      <c r="F10" t="s">
        <v>463</v>
      </c>
      <c r="G10" t="s">
        <v>1952</v>
      </c>
      <c r="H10" t="s">
        <v>1963</v>
      </c>
    </row>
    <row r="11" spans="1:8">
      <c r="A11" t="str">
        <f t="shared" si="0"/>
        <v>b2</v>
      </c>
      <c r="B11" t="s">
        <v>119</v>
      </c>
      <c r="C11" t="s">
        <v>119</v>
      </c>
      <c r="D11" t="s">
        <v>1877</v>
      </c>
      <c r="E11" t="s">
        <v>515</v>
      </c>
      <c r="F11" t="s">
        <v>462</v>
      </c>
      <c r="G11" t="s">
        <v>1952</v>
      </c>
      <c r="H11" t="s">
        <v>1963</v>
      </c>
    </row>
    <row r="12" spans="1:8">
      <c r="A12" t="str">
        <f t="shared" si="0"/>
        <v>b2</v>
      </c>
      <c r="B12" t="s">
        <v>358</v>
      </c>
      <c r="C12" t="s">
        <v>358</v>
      </c>
      <c r="D12" t="s">
        <v>1877</v>
      </c>
      <c r="E12" t="s">
        <v>675</v>
      </c>
      <c r="F12" t="s">
        <v>460</v>
      </c>
      <c r="G12" t="s">
        <v>1952</v>
      </c>
      <c r="H12" t="s">
        <v>1963</v>
      </c>
    </row>
    <row r="13" spans="1:8">
      <c r="A13" t="str">
        <f t="shared" si="0"/>
        <v>b2</v>
      </c>
      <c r="B13" t="s">
        <v>1229</v>
      </c>
      <c r="C13" t="s">
        <v>358</v>
      </c>
      <c r="D13" t="s">
        <v>1880</v>
      </c>
      <c r="E13" t="s">
        <v>675</v>
      </c>
      <c r="F13" t="s">
        <v>460</v>
      </c>
      <c r="G13" t="s">
        <v>1952</v>
      </c>
      <c r="H13" t="s">
        <v>1963</v>
      </c>
    </row>
    <row r="14" spans="1:8">
      <c r="A14" t="str">
        <f t="shared" si="0"/>
        <v>b2</v>
      </c>
      <c r="B14" t="s">
        <v>1230</v>
      </c>
      <c r="C14" t="s">
        <v>358</v>
      </c>
      <c r="D14" t="s">
        <v>1879</v>
      </c>
      <c r="E14" t="s">
        <v>675</v>
      </c>
      <c r="F14" t="s">
        <v>460</v>
      </c>
      <c r="G14" t="s">
        <v>1952</v>
      </c>
      <c r="H14" t="s">
        <v>1963</v>
      </c>
    </row>
    <row r="15" spans="1:8">
      <c r="A15" t="str">
        <f t="shared" si="0"/>
        <v>b2</v>
      </c>
      <c r="B15" t="s">
        <v>1231</v>
      </c>
      <c r="C15" t="s">
        <v>358</v>
      </c>
      <c r="D15" t="s">
        <v>1881</v>
      </c>
      <c r="E15" t="s">
        <v>675</v>
      </c>
      <c r="F15" t="s">
        <v>460</v>
      </c>
      <c r="G15" t="s">
        <v>1952</v>
      </c>
      <c r="H15" t="s">
        <v>1963</v>
      </c>
    </row>
    <row r="16" spans="1:8">
      <c r="A16" t="str">
        <f>LEFT(C16, 4)</f>
        <v>beta</v>
      </c>
      <c r="B16" t="s">
        <v>345</v>
      </c>
      <c r="C16" t="s">
        <v>345</v>
      </c>
      <c r="D16" t="s">
        <v>1877</v>
      </c>
      <c r="E16" t="s">
        <v>1947</v>
      </c>
      <c r="F16" t="s">
        <v>462</v>
      </c>
      <c r="G16" t="s">
        <v>1952</v>
      </c>
      <c r="H16" t="s">
        <v>479</v>
      </c>
    </row>
    <row r="17" spans="1:8">
      <c r="A17" t="str">
        <f>LEFT(C17, 4)</f>
        <v>bop</v>
      </c>
      <c r="B17" t="s">
        <v>1232</v>
      </c>
      <c r="C17" t="s">
        <v>401</v>
      </c>
      <c r="D17" t="s">
        <v>1880</v>
      </c>
      <c r="E17" t="s">
        <v>516</v>
      </c>
      <c r="F17" t="s">
        <v>464</v>
      </c>
      <c r="G17" t="s">
        <v>1952</v>
      </c>
      <c r="H17" t="s">
        <v>1963</v>
      </c>
    </row>
    <row r="18" spans="1:8">
      <c r="A18" t="str">
        <f t="shared" ref="A18:A28" si="1">LEFT(C18, 3)</f>
        <v>bop</v>
      </c>
      <c r="B18" t="s">
        <v>1233</v>
      </c>
      <c r="C18" t="s">
        <v>401</v>
      </c>
      <c r="D18" t="s">
        <v>1879</v>
      </c>
      <c r="E18" t="s">
        <v>516</v>
      </c>
      <c r="F18" t="s">
        <v>464</v>
      </c>
      <c r="G18" t="s">
        <v>1952</v>
      </c>
      <c r="H18" t="s">
        <v>1963</v>
      </c>
    </row>
    <row r="19" spans="1:8">
      <c r="A19" t="str">
        <f t="shared" si="1"/>
        <v>bop</v>
      </c>
      <c r="B19" t="s">
        <v>1234</v>
      </c>
      <c r="C19" t="s">
        <v>401</v>
      </c>
      <c r="D19" t="s">
        <v>1881</v>
      </c>
      <c r="E19" t="s">
        <v>516</v>
      </c>
      <c r="F19" t="s">
        <v>464</v>
      </c>
      <c r="G19" t="s">
        <v>1952</v>
      </c>
      <c r="H19" t="s">
        <v>1963</v>
      </c>
    </row>
    <row r="20" spans="1:8">
      <c r="A20" t="str">
        <f t="shared" si="1"/>
        <v>cab</v>
      </c>
      <c r="B20" t="s">
        <v>1235</v>
      </c>
      <c r="C20" t="s">
        <v>400</v>
      </c>
      <c r="D20" t="s">
        <v>1880</v>
      </c>
      <c r="E20" t="s">
        <v>517</v>
      </c>
      <c r="F20" t="s">
        <v>464</v>
      </c>
      <c r="G20" t="s">
        <v>1952</v>
      </c>
      <c r="H20" t="s">
        <v>1963</v>
      </c>
    </row>
    <row r="21" spans="1:8">
      <c r="A21" t="str">
        <f t="shared" si="1"/>
        <v>cab</v>
      </c>
      <c r="B21" t="s">
        <v>1236</v>
      </c>
      <c r="C21" t="s">
        <v>400</v>
      </c>
      <c r="D21" t="s">
        <v>1879</v>
      </c>
      <c r="E21" t="s">
        <v>517</v>
      </c>
      <c r="F21" t="s">
        <v>464</v>
      </c>
      <c r="G21" t="s">
        <v>1952</v>
      </c>
      <c r="H21" t="s">
        <v>1963</v>
      </c>
    </row>
    <row r="22" spans="1:8">
      <c r="A22" t="str">
        <f t="shared" si="1"/>
        <v>cab</v>
      </c>
      <c r="B22" t="s">
        <v>1237</v>
      </c>
      <c r="C22" t="s">
        <v>400</v>
      </c>
      <c r="D22" t="s">
        <v>1881</v>
      </c>
      <c r="E22" t="s">
        <v>517</v>
      </c>
      <c r="F22" t="s">
        <v>464</v>
      </c>
      <c r="G22" t="s">
        <v>1952</v>
      </c>
      <c r="H22" t="s">
        <v>1963</v>
      </c>
    </row>
    <row r="23" spans="1:8">
      <c r="A23" t="str">
        <f t="shared" si="1"/>
        <v>cgk</v>
      </c>
      <c r="B23" t="s">
        <v>1238</v>
      </c>
      <c r="C23" t="s">
        <v>1238</v>
      </c>
      <c r="D23" t="s">
        <v>1877</v>
      </c>
      <c r="E23" t="s">
        <v>1882</v>
      </c>
      <c r="F23" t="s">
        <v>461</v>
      </c>
      <c r="G23" t="s">
        <v>1950</v>
      </c>
      <c r="H23" t="s">
        <v>1963</v>
      </c>
    </row>
    <row r="24" spans="1:8">
      <c r="A24" t="str">
        <f t="shared" si="1"/>
        <v>cgk</v>
      </c>
      <c r="B24" t="s">
        <v>1239</v>
      </c>
      <c r="C24" t="s">
        <v>1239</v>
      </c>
      <c r="D24" t="s">
        <v>1877</v>
      </c>
      <c r="E24" t="s">
        <v>1882</v>
      </c>
      <c r="F24" t="s">
        <v>463</v>
      </c>
      <c r="G24" t="s">
        <v>1950</v>
      </c>
      <c r="H24" t="s">
        <v>1963</v>
      </c>
    </row>
    <row r="25" spans="1:8">
      <c r="A25" t="str">
        <f t="shared" si="1"/>
        <v>cgk</v>
      </c>
      <c r="B25" t="s">
        <v>1240</v>
      </c>
      <c r="C25" t="s">
        <v>1240</v>
      </c>
      <c r="D25" t="s">
        <v>1877</v>
      </c>
      <c r="E25" t="s">
        <v>1882</v>
      </c>
      <c r="F25" t="s">
        <v>462</v>
      </c>
      <c r="G25" t="s">
        <v>1950</v>
      </c>
      <c r="H25" t="s">
        <v>1963</v>
      </c>
    </row>
    <row r="26" spans="1:8">
      <c r="A26" t="str">
        <f t="shared" si="1"/>
        <v>cgk</v>
      </c>
      <c r="B26" t="s">
        <v>1241</v>
      </c>
      <c r="C26" t="s">
        <v>1241</v>
      </c>
      <c r="D26" t="s">
        <v>1877</v>
      </c>
      <c r="E26" t="s">
        <v>1882</v>
      </c>
      <c r="F26" t="s">
        <v>460</v>
      </c>
      <c r="G26" t="s">
        <v>1950</v>
      </c>
      <c r="H26" t="s">
        <v>1963</v>
      </c>
    </row>
    <row r="27" spans="1:8">
      <c r="A27" t="str">
        <f t="shared" si="1"/>
        <v>cgs</v>
      </c>
      <c r="B27" t="s">
        <v>1242</v>
      </c>
      <c r="C27" t="s">
        <v>1242</v>
      </c>
      <c r="D27" t="s">
        <v>1877</v>
      </c>
      <c r="E27" t="s">
        <v>1884</v>
      </c>
      <c r="F27" t="s">
        <v>1883</v>
      </c>
      <c r="G27" t="s">
        <v>1950</v>
      </c>
      <c r="H27" t="s">
        <v>1963</v>
      </c>
    </row>
    <row r="28" spans="1:8">
      <c r="A28" t="str">
        <f t="shared" si="1"/>
        <v>cgs</v>
      </c>
      <c r="B28" t="s">
        <v>1243</v>
      </c>
      <c r="C28" t="s">
        <v>1243</v>
      </c>
      <c r="D28" t="s">
        <v>1877</v>
      </c>
      <c r="E28" t="s">
        <v>1884</v>
      </c>
      <c r="F28" t="s">
        <v>464</v>
      </c>
      <c r="G28" t="s">
        <v>1952</v>
      </c>
      <c r="H28" t="s">
        <v>1963</v>
      </c>
    </row>
    <row r="29" spans="1:8">
      <c r="A29" t="s">
        <v>1956</v>
      </c>
      <c r="B29" t="s">
        <v>369</v>
      </c>
      <c r="C29" t="s">
        <v>369</v>
      </c>
      <c r="D29" t="s">
        <v>1877</v>
      </c>
      <c r="E29" t="s">
        <v>506</v>
      </c>
      <c r="F29" t="s">
        <v>462</v>
      </c>
      <c r="G29" t="s">
        <v>1952</v>
      </c>
      <c r="H29" t="s">
        <v>1963</v>
      </c>
    </row>
    <row r="30" spans="1:8">
      <c r="A30" t="s">
        <v>1956</v>
      </c>
      <c r="B30" t="s">
        <v>1244</v>
      </c>
      <c r="C30" t="s">
        <v>369</v>
      </c>
      <c r="D30" t="s">
        <v>1880</v>
      </c>
      <c r="E30" t="s">
        <v>506</v>
      </c>
      <c r="F30" t="s">
        <v>462</v>
      </c>
      <c r="G30" t="s">
        <v>1952</v>
      </c>
      <c r="H30" t="s">
        <v>1963</v>
      </c>
    </row>
    <row r="31" spans="1:8">
      <c r="A31" t="s">
        <v>1956</v>
      </c>
      <c r="B31" t="s">
        <v>1245</v>
      </c>
      <c r="C31" t="s">
        <v>369</v>
      </c>
      <c r="D31" t="s">
        <v>1879</v>
      </c>
      <c r="E31" t="s">
        <v>506</v>
      </c>
      <c r="F31" t="s">
        <v>462</v>
      </c>
      <c r="G31" t="s">
        <v>1952</v>
      </c>
      <c r="H31" t="s">
        <v>1963</v>
      </c>
    </row>
    <row r="32" spans="1:8">
      <c r="A32" t="s">
        <v>1956</v>
      </c>
      <c r="B32" t="s">
        <v>1246</v>
      </c>
      <c r="C32" t="s">
        <v>369</v>
      </c>
      <c r="D32" t="s">
        <v>1881</v>
      </c>
      <c r="E32" t="s">
        <v>506</v>
      </c>
      <c r="F32" t="s">
        <v>462</v>
      </c>
      <c r="G32" t="s">
        <v>1952</v>
      </c>
      <c r="H32" t="s">
        <v>1963</v>
      </c>
    </row>
    <row r="33" spans="1:8">
      <c r="A33" t="str">
        <f t="shared" ref="A33:A64" si="2">C33</f>
        <v>check_b2</v>
      </c>
      <c r="B33" t="s">
        <v>1247</v>
      </c>
      <c r="C33" t="s">
        <v>420</v>
      </c>
      <c r="D33" t="s">
        <v>1880</v>
      </c>
      <c r="E33" t="s">
        <v>1885</v>
      </c>
      <c r="F33" t="s">
        <v>1952</v>
      </c>
      <c r="G33" t="s">
        <v>1952</v>
      </c>
      <c r="H33" t="s">
        <v>1952</v>
      </c>
    </row>
    <row r="34" spans="1:8">
      <c r="A34" t="str">
        <f t="shared" si="2"/>
        <v>check_b2</v>
      </c>
      <c r="B34" t="s">
        <v>1248</v>
      </c>
      <c r="C34" t="s">
        <v>420</v>
      </c>
      <c r="D34" t="s">
        <v>1879</v>
      </c>
      <c r="E34" t="s">
        <v>1885</v>
      </c>
      <c r="F34" t="s">
        <v>1952</v>
      </c>
      <c r="G34" t="s">
        <v>1952</v>
      </c>
      <c r="H34" t="s">
        <v>1952</v>
      </c>
    </row>
    <row r="35" spans="1:8">
      <c r="A35" t="str">
        <f t="shared" si="2"/>
        <v>check_b2</v>
      </c>
      <c r="B35" t="s">
        <v>1249</v>
      </c>
      <c r="C35" t="s">
        <v>420</v>
      </c>
      <c r="D35" t="s">
        <v>1881</v>
      </c>
      <c r="E35" t="s">
        <v>1885</v>
      </c>
      <c r="F35" t="s">
        <v>1952</v>
      </c>
      <c r="G35" t="s">
        <v>1952</v>
      </c>
      <c r="H35" t="s">
        <v>1952</v>
      </c>
    </row>
    <row r="36" spans="1:8">
      <c r="A36" t="str">
        <f t="shared" si="2"/>
        <v>check_ctr</v>
      </c>
      <c r="B36" t="s">
        <v>1250</v>
      </c>
      <c r="C36" t="s">
        <v>413</v>
      </c>
      <c r="D36" t="s">
        <v>1880</v>
      </c>
      <c r="E36" t="s">
        <v>1932</v>
      </c>
      <c r="F36" t="s">
        <v>1952</v>
      </c>
      <c r="G36" t="s">
        <v>1952</v>
      </c>
      <c r="H36" t="s">
        <v>1952</v>
      </c>
    </row>
    <row r="37" spans="1:8">
      <c r="A37" t="str">
        <f t="shared" si="2"/>
        <v>check_ctr</v>
      </c>
      <c r="B37" t="s">
        <v>1251</v>
      </c>
      <c r="C37" t="s">
        <v>413</v>
      </c>
      <c r="D37" t="s">
        <v>1879</v>
      </c>
      <c r="E37" t="s">
        <v>1932</v>
      </c>
      <c r="F37" t="s">
        <v>1952</v>
      </c>
      <c r="G37" t="s">
        <v>1952</v>
      </c>
      <c r="H37" t="s">
        <v>1952</v>
      </c>
    </row>
    <row r="38" spans="1:8">
      <c r="A38" t="str">
        <f t="shared" si="2"/>
        <v>check_ctr</v>
      </c>
      <c r="B38" t="s">
        <v>1252</v>
      </c>
      <c r="C38" t="s">
        <v>413</v>
      </c>
      <c r="D38" t="s">
        <v>1881</v>
      </c>
      <c r="E38" t="s">
        <v>1932</v>
      </c>
      <c r="F38" t="s">
        <v>1952</v>
      </c>
      <c r="G38" t="s">
        <v>1952</v>
      </c>
      <c r="H38" t="s">
        <v>1952</v>
      </c>
    </row>
    <row r="39" spans="1:8">
      <c r="A39" t="str">
        <f t="shared" si="2"/>
        <v>check_eqtr</v>
      </c>
      <c r="B39" t="s">
        <v>1253</v>
      </c>
      <c r="C39" t="s">
        <v>417</v>
      </c>
      <c r="D39" t="s">
        <v>1880</v>
      </c>
      <c r="E39" t="s">
        <v>1933</v>
      </c>
      <c r="F39" t="s">
        <v>1952</v>
      </c>
      <c r="G39" t="s">
        <v>1952</v>
      </c>
      <c r="H39" t="s">
        <v>492</v>
      </c>
    </row>
    <row r="40" spans="1:8">
      <c r="A40" t="str">
        <f t="shared" si="2"/>
        <v>check_eqtr</v>
      </c>
      <c r="B40" t="s">
        <v>1254</v>
      </c>
      <c r="C40" t="s">
        <v>417</v>
      </c>
      <c r="D40" t="s">
        <v>1879</v>
      </c>
      <c r="E40" t="s">
        <v>1933</v>
      </c>
      <c r="F40" t="s">
        <v>1952</v>
      </c>
      <c r="G40" t="s">
        <v>1952</v>
      </c>
      <c r="H40" t="s">
        <v>492</v>
      </c>
    </row>
    <row r="41" spans="1:8">
      <c r="A41" t="str">
        <f t="shared" si="2"/>
        <v>check_eqtr</v>
      </c>
      <c r="B41" t="s">
        <v>1255</v>
      </c>
      <c r="C41" t="s">
        <v>417</v>
      </c>
      <c r="D41" t="s">
        <v>1881</v>
      </c>
      <c r="E41" t="s">
        <v>1933</v>
      </c>
      <c r="F41" t="s">
        <v>1952</v>
      </c>
      <c r="G41" t="s">
        <v>1952</v>
      </c>
      <c r="H41" t="s">
        <v>492</v>
      </c>
    </row>
    <row r="42" spans="1:8">
      <c r="A42" t="str">
        <f t="shared" si="2"/>
        <v>check_error1</v>
      </c>
      <c r="B42" t="s">
        <v>1256</v>
      </c>
      <c r="C42" t="s">
        <v>429</v>
      </c>
      <c r="D42" t="s">
        <v>1880</v>
      </c>
      <c r="E42" t="s">
        <v>1927</v>
      </c>
      <c r="F42" t="s">
        <v>1952</v>
      </c>
      <c r="G42" t="s">
        <v>1952</v>
      </c>
      <c r="H42" t="s">
        <v>1952</v>
      </c>
    </row>
    <row r="43" spans="1:8">
      <c r="A43" t="str">
        <f t="shared" si="2"/>
        <v>check_error1</v>
      </c>
      <c r="B43" t="s">
        <v>1257</v>
      </c>
      <c r="C43" t="s">
        <v>429</v>
      </c>
      <c r="D43" t="s">
        <v>1879</v>
      </c>
      <c r="E43" t="s">
        <v>1927</v>
      </c>
      <c r="F43" t="s">
        <v>1952</v>
      </c>
      <c r="G43" t="s">
        <v>1952</v>
      </c>
      <c r="H43" t="s">
        <v>1952</v>
      </c>
    </row>
    <row r="44" spans="1:8">
      <c r="A44" t="str">
        <f t="shared" si="2"/>
        <v>check_error1</v>
      </c>
      <c r="B44" t="s">
        <v>1258</v>
      </c>
      <c r="C44" t="s">
        <v>429</v>
      </c>
      <c r="D44" t="s">
        <v>1881</v>
      </c>
      <c r="E44" t="s">
        <v>1927</v>
      </c>
      <c r="F44" t="s">
        <v>1952</v>
      </c>
      <c r="G44" t="s">
        <v>1952</v>
      </c>
      <c r="H44" t="s">
        <v>1952</v>
      </c>
    </row>
    <row r="45" spans="1:8">
      <c r="A45" t="str">
        <f t="shared" si="2"/>
        <v>check_error2</v>
      </c>
      <c r="B45" t="s">
        <v>1259</v>
      </c>
      <c r="C45" t="s">
        <v>430</v>
      </c>
      <c r="D45" t="s">
        <v>1880</v>
      </c>
      <c r="E45" t="s">
        <v>1928</v>
      </c>
      <c r="F45" t="s">
        <v>1952</v>
      </c>
      <c r="G45" t="s">
        <v>1952</v>
      </c>
      <c r="H45" t="s">
        <v>1952</v>
      </c>
    </row>
    <row r="46" spans="1:8">
      <c r="A46" t="str">
        <f t="shared" si="2"/>
        <v>check_error2</v>
      </c>
      <c r="B46" t="s">
        <v>1260</v>
      </c>
      <c r="C46" t="s">
        <v>430</v>
      </c>
      <c r="D46" t="s">
        <v>1879</v>
      </c>
      <c r="E46" t="s">
        <v>1928</v>
      </c>
      <c r="F46" t="s">
        <v>1952</v>
      </c>
      <c r="G46" t="s">
        <v>1952</v>
      </c>
      <c r="H46" t="s">
        <v>1952</v>
      </c>
    </row>
    <row r="47" spans="1:8">
      <c r="A47" t="str">
        <f t="shared" si="2"/>
        <v>check_error2</v>
      </c>
      <c r="B47" t="s">
        <v>1261</v>
      </c>
      <c r="C47" t="s">
        <v>430</v>
      </c>
      <c r="D47" t="s">
        <v>1881</v>
      </c>
      <c r="E47" t="s">
        <v>1928</v>
      </c>
      <c r="F47" t="s">
        <v>1952</v>
      </c>
      <c r="G47" t="s">
        <v>1952</v>
      </c>
      <c r="H47" t="s">
        <v>1952</v>
      </c>
    </row>
    <row r="48" spans="1:8">
      <c r="A48" t="str">
        <f t="shared" si="2"/>
        <v>check_error3</v>
      </c>
      <c r="B48" t="s">
        <v>1262</v>
      </c>
      <c r="C48" t="s">
        <v>431</v>
      </c>
      <c r="D48" t="s">
        <v>1880</v>
      </c>
      <c r="E48" t="s">
        <v>1929</v>
      </c>
      <c r="F48" t="s">
        <v>1952</v>
      </c>
      <c r="G48" t="s">
        <v>1952</v>
      </c>
      <c r="H48" t="s">
        <v>1952</v>
      </c>
    </row>
    <row r="49" spans="1:8">
      <c r="A49" t="str">
        <f t="shared" si="2"/>
        <v>check_error3</v>
      </c>
      <c r="B49" t="s">
        <v>1263</v>
      </c>
      <c r="C49" t="s">
        <v>431</v>
      </c>
      <c r="D49" t="s">
        <v>1879</v>
      </c>
      <c r="E49" t="s">
        <v>1929</v>
      </c>
      <c r="F49" t="s">
        <v>1952</v>
      </c>
      <c r="G49" t="s">
        <v>1952</v>
      </c>
      <c r="H49" t="s">
        <v>1952</v>
      </c>
    </row>
    <row r="50" spans="1:8">
      <c r="A50" t="str">
        <f t="shared" si="2"/>
        <v>check_error3</v>
      </c>
      <c r="B50" t="s">
        <v>1264</v>
      </c>
      <c r="C50" t="s">
        <v>431</v>
      </c>
      <c r="D50" t="s">
        <v>1881</v>
      </c>
      <c r="E50" t="s">
        <v>1929</v>
      </c>
      <c r="F50" t="s">
        <v>1952</v>
      </c>
      <c r="G50" t="s">
        <v>1952</v>
      </c>
      <c r="H50" t="s">
        <v>1952</v>
      </c>
    </row>
    <row r="51" spans="1:8">
      <c r="A51" t="str">
        <f t="shared" si="2"/>
        <v>check_ib_flow</v>
      </c>
      <c r="B51" t="s">
        <v>1265</v>
      </c>
      <c r="C51" t="s">
        <v>428</v>
      </c>
      <c r="D51" t="s">
        <v>1880</v>
      </c>
      <c r="E51" t="s">
        <v>1930</v>
      </c>
      <c r="F51" t="s">
        <v>1952</v>
      </c>
      <c r="G51" t="s">
        <v>1952</v>
      </c>
      <c r="H51" t="s">
        <v>1952</v>
      </c>
    </row>
    <row r="52" spans="1:8">
      <c r="A52" t="str">
        <f t="shared" si="2"/>
        <v>check_ib_flow</v>
      </c>
      <c r="B52" t="s">
        <v>1266</v>
      </c>
      <c r="C52" t="s">
        <v>428</v>
      </c>
      <c r="D52" t="s">
        <v>1879</v>
      </c>
      <c r="E52" t="s">
        <v>1930</v>
      </c>
      <c r="F52" t="s">
        <v>1952</v>
      </c>
      <c r="G52" t="s">
        <v>1952</v>
      </c>
      <c r="H52" t="s">
        <v>1952</v>
      </c>
    </row>
    <row r="53" spans="1:8">
      <c r="A53" t="str">
        <f t="shared" si="2"/>
        <v>check_ib_flow</v>
      </c>
      <c r="B53" t="s">
        <v>1267</v>
      </c>
      <c r="C53" t="s">
        <v>428</v>
      </c>
      <c r="D53" t="s">
        <v>1881</v>
      </c>
      <c r="E53" t="s">
        <v>1930</v>
      </c>
      <c r="F53" t="s">
        <v>1952</v>
      </c>
      <c r="G53" t="s">
        <v>1952</v>
      </c>
      <c r="H53" t="s">
        <v>1952</v>
      </c>
    </row>
    <row r="54" spans="1:8">
      <c r="A54" t="str">
        <f t="shared" si="2"/>
        <v>check_ibtr</v>
      </c>
      <c r="B54" t="s">
        <v>1268</v>
      </c>
      <c r="C54" t="s">
        <v>416</v>
      </c>
      <c r="D54" t="s">
        <v>1880</v>
      </c>
      <c r="E54" t="s">
        <v>1931</v>
      </c>
      <c r="F54" t="s">
        <v>1952</v>
      </c>
      <c r="G54" t="s">
        <v>1952</v>
      </c>
      <c r="H54" t="s">
        <v>492</v>
      </c>
    </row>
    <row r="55" spans="1:8">
      <c r="A55" t="str">
        <f t="shared" si="2"/>
        <v>check_ibtr</v>
      </c>
      <c r="B55" t="s">
        <v>1269</v>
      </c>
      <c r="C55" t="s">
        <v>416</v>
      </c>
      <c r="D55" t="s">
        <v>1879</v>
      </c>
      <c r="E55" t="s">
        <v>1931</v>
      </c>
      <c r="F55" t="s">
        <v>1952</v>
      </c>
      <c r="G55" t="s">
        <v>1952</v>
      </c>
      <c r="H55" t="s">
        <v>492</v>
      </c>
    </row>
    <row r="56" spans="1:8">
      <c r="A56" t="str">
        <f t="shared" si="2"/>
        <v>check_ibtr</v>
      </c>
      <c r="B56" t="s">
        <v>1270</v>
      </c>
      <c r="C56" t="s">
        <v>416</v>
      </c>
      <c r="D56" t="s">
        <v>1881</v>
      </c>
      <c r="E56" t="s">
        <v>1931</v>
      </c>
      <c r="F56" t="s">
        <v>1952</v>
      </c>
      <c r="G56" t="s">
        <v>1952</v>
      </c>
      <c r="H56" t="s">
        <v>492</v>
      </c>
    </row>
    <row r="57" spans="1:8">
      <c r="A57" t="str">
        <f t="shared" si="2"/>
        <v>check_invest</v>
      </c>
      <c r="B57" t="s">
        <v>1271</v>
      </c>
      <c r="C57" t="s">
        <v>415</v>
      </c>
      <c r="D57" t="s">
        <v>1880</v>
      </c>
      <c r="E57" t="s">
        <v>1934</v>
      </c>
      <c r="F57" t="s">
        <v>1952</v>
      </c>
      <c r="G57" t="s">
        <v>1952</v>
      </c>
      <c r="H57" t="s">
        <v>1952</v>
      </c>
    </row>
    <row r="58" spans="1:8">
      <c r="A58" t="str">
        <f t="shared" si="2"/>
        <v>check_invest</v>
      </c>
      <c r="B58" t="s">
        <v>1272</v>
      </c>
      <c r="C58" t="s">
        <v>415</v>
      </c>
      <c r="D58" t="s">
        <v>1879</v>
      </c>
      <c r="E58" t="s">
        <v>1934</v>
      </c>
      <c r="F58" t="s">
        <v>1952</v>
      </c>
      <c r="G58" t="s">
        <v>1952</v>
      </c>
      <c r="H58" t="s">
        <v>1952</v>
      </c>
    </row>
    <row r="59" spans="1:8">
      <c r="A59" t="str">
        <f t="shared" si="2"/>
        <v>check_invest</v>
      </c>
      <c r="B59" t="s">
        <v>1273</v>
      </c>
      <c r="C59" t="s">
        <v>415</v>
      </c>
      <c r="D59" t="s">
        <v>1881</v>
      </c>
      <c r="E59" t="s">
        <v>1934</v>
      </c>
      <c r="F59" t="s">
        <v>1952</v>
      </c>
      <c r="G59" t="s">
        <v>1952</v>
      </c>
      <c r="H59" t="s">
        <v>1952</v>
      </c>
    </row>
    <row r="60" spans="1:8">
      <c r="A60" t="str">
        <f t="shared" si="2"/>
        <v>check_nib</v>
      </c>
      <c r="B60" t="s">
        <v>1274</v>
      </c>
      <c r="C60" t="s">
        <v>426</v>
      </c>
      <c r="D60" t="s">
        <v>1880</v>
      </c>
      <c r="E60" t="s">
        <v>1935</v>
      </c>
      <c r="F60" t="s">
        <v>1952</v>
      </c>
      <c r="G60" t="s">
        <v>1952</v>
      </c>
      <c r="H60" t="s">
        <v>1952</v>
      </c>
    </row>
    <row r="61" spans="1:8">
      <c r="A61" t="str">
        <f t="shared" si="2"/>
        <v>check_nib</v>
      </c>
      <c r="B61" t="s">
        <v>1275</v>
      </c>
      <c r="C61" t="s">
        <v>426</v>
      </c>
      <c r="D61" t="s">
        <v>1879</v>
      </c>
      <c r="E61" t="s">
        <v>1935</v>
      </c>
      <c r="F61" t="s">
        <v>1952</v>
      </c>
      <c r="G61" t="s">
        <v>1952</v>
      </c>
      <c r="H61" t="s">
        <v>1952</v>
      </c>
    </row>
    <row r="62" spans="1:8">
      <c r="A62" t="str">
        <f t="shared" si="2"/>
        <v>check_nib</v>
      </c>
      <c r="B62" t="s">
        <v>1276</v>
      </c>
      <c r="C62" t="s">
        <v>426</v>
      </c>
      <c r="D62" t="s">
        <v>1881</v>
      </c>
      <c r="E62" t="s">
        <v>1935</v>
      </c>
      <c r="F62" t="s">
        <v>1952</v>
      </c>
      <c r="G62" t="s">
        <v>1952</v>
      </c>
      <c r="H62" t="s">
        <v>1952</v>
      </c>
    </row>
    <row r="63" spans="1:8">
      <c r="A63" t="str">
        <f t="shared" si="2"/>
        <v>check_nib_flow</v>
      </c>
      <c r="B63" t="s">
        <v>1277</v>
      </c>
      <c r="C63" t="s">
        <v>427</v>
      </c>
      <c r="D63" t="s">
        <v>1880</v>
      </c>
      <c r="E63" t="s">
        <v>1936</v>
      </c>
      <c r="F63" t="s">
        <v>1952</v>
      </c>
      <c r="G63" t="s">
        <v>1952</v>
      </c>
      <c r="H63" t="s">
        <v>1952</v>
      </c>
    </row>
    <row r="64" spans="1:8">
      <c r="A64" t="str">
        <f t="shared" si="2"/>
        <v>check_nib_flow</v>
      </c>
      <c r="B64" t="s">
        <v>1278</v>
      </c>
      <c r="C64" t="s">
        <v>427</v>
      </c>
      <c r="D64" t="s">
        <v>1879</v>
      </c>
      <c r="E64" t="s">
        <v>1936</v>
      </c>
      <c r="F64" t="s">
        <v>1952</v>
      </c>
      <c r="G64" t="s">
        <v>1952</v>
      </c>
      <c r="H64" t="s">
        <v>1952</v>
      </c>
    </row>
    <row r="65" spans="1:8">
      <c r="A65" t="str">
        <f t="shared" ref="A65:A92" si="3">C65</f>
        <v>check_nib_flow</v>
      </c>
      <c r="B65" t="s">
        <v>1279</v>
      </c>
      <c r="C65" t="s">
        <v>427</v>
      </c>
      <c r="D65" t="s">
        <v>1881</v>
      </c>
      <c r="E65" t="s">
        <v>1936</v>
      </c>
      <c r="F65" t="s">
        <v>1952</v>
      </c>
      <c r="G65" t="s">
        <v>1952</v>
      </c>
      <c r="H65" t="s">
        <v>1952</v>
      </c>
    </row>
    <row r="66" spans="1:8">
      <c r="A66" t="str">
        <f t="shared" si="3"/>
        <v>check_nibtr</v>
      </c>
      <c r="B66" t="s">
        <v>1280</v>
      </c>
      <c r="C66" t="s">
        <v>425</v>
      </c>
      <c r="D66" t="s">
        <v>1880</v>
      </c>
      <c r="E66" t="s">
        <v>1937</v>
      </c>
      <c r="F66" t="s">
        <v>1952</v>
      </c>
      <c r="G66" t="s">
        <v>1952</v>
      </c>
      <c r="H66" t="s">
        <v>492</v>
      </c>
    </row>
    <row r="67" spans="1:8">
      <c r="A67" t="str">
        <f t="shared" si="3"/>
        <v>check_nibtr</v>
      </c>
      <c r="B67" t="s">
        <v>1281</v>
      </c>
      <c r="C67" t="s">
        <v>425</v>
      </c>
      <c r="D67" t="s">
        <v>1879</v>
      </c>
      <c r="E67" t="s">
        <v>1937</v>
      </c>
      <c r="F67" t="s">
        <v>1952</v>
      </c>
      <c r="G67" t="s">
        <v>1952</v>
      </c>
      <c r="H67" t="s">
        <v>492</v>
      </c>
    </row>
    <row r="68" spans="1:8">
      <c r="A68" t="str">
        <f t="shared" si="3"/>
        <v>check_nibtr</v>
      </c>
      <c r="B68" t="s">
        <v>1282</v>
      </c>
      <c r="C68" t="s">
        <v>425</v>
      </c>
      <c r="D68" t="s">
        <v>1881</v>
      </c>
      <c r="E68" t="s">
        <v>1937</v>
      </c>
      <c r="F68" t="s">
        <v>1952</v>
      </c>
      <c r="G68" t="s">
        <v>1952</v>
      </c>
      <c r="H68" t="s">
        <v>492</v>
      </c>
    </row>
    <row r="69" spans="1:8">
      <c r="A69" t="str">
        <f t="shared" si="3"/>
        <v>check_np</v>
      </c>
      <c r="B69" t="s">
        <v>1283</v>
      </c>
      <c r="C69" t="s">
        <v>412</v>
      </c>
      <c r="D69" t="s">
        <v>1880</v>
      </c>
      <c r="E69" t="s">
        <v>1938</v>
      </c>
      <c r="F69" t="s">
        <v>1952</v>
      </c>
      <c r="G69" t="s">
        <v>1952</v>
      </c>
      <c r="H69" t="s">
        <v>1952</v>
      </c>
    </row>
    <row r="70" spans="1:8">
      <c r="A70" t="str">
        <f t="shared" si="3"/>
        <v>check_np</v>
      </c>
      <c r="B70" t="s">
        <v>1284</v>
      </c>
      <c r="C70" t="s">
        <v>412</v>
      </c>
      <c r="D70" t="s">
        <v>1879</v>
      </c>
      <c r="E70" t="s">
        <v>1938</v>
      </c>
      <c r="F70" t="s">
        <v>1952</v>
      </c>
      <c r="G70" t="s">
        <v>1952</v>
      </c>
      <c r="H70" t="s">
        <v>1952</v>
      </c>
    </row>
    <row r="71" spans="1:8">
      <c r="A71" t="str">
        <f t="shared" si="3"/>
        <v>check_np</v>
      </c>
      <c r="B71" t="s">
        <v>1285</v>
      </c>
      <c r="C71" t="s">
        <v>412</v>
      </c>
      <c r="D71" t="s">
        <v>1881</v>
      </c>
      <c r="E71" t="s">
        <v>1938</v>
      </c>
      <c r="F71" t="s">
        <v>1952</v>
      </c>
      <c r="G71" t="s">
        <v>1952</v>
      </c>
      <c r="H71" t="s">
        <v>1952</v>
      </c>
    </row>
    <row r="72" spans="1:8">
      <c r="A72" t="str">
        <f t="shared" si="3"/>
        <v>check_pentr</v>
      </c>
      <c r="B72" t="s">
        <v>1286</v>
      </c>
      <c r="C72" t="s">
        <v>418</v>
      </c>
      <c r="D72" t="s">
        <v>1880</v>
      </c>
      <c r="E72" t="s">
        <v>1939</v>
      </c>
      <c r="F72" t="s">
        <v>1952</v>
      </c>
      <c r="G72" t="s">
        <v>1952</v>
      </c>
      <c r="H72" t="s">
        <v>492</v>
      </c>
    </row>
    <row r="73" spans="1:8">
      <c r="A73" t="str">
        <f t="shared" si="3"/>
        <v>check_pentr</v>
      </c>
      <c r="B73" t="s">
        <v>1287</v>
      </c>
      <c r="C73" t="s">
        <v>418</v>
      </c>
      <c r="D73" t="s">
        <v>1879</v>
      </c>
      <c r="E73" t="s">
        <v>1939</v>
      </c>
      <c r="F73" t="s">
        <v>1952</v>
      </c>
      <c r="G73" t="s">
        <v>1952</v>
      </c>
      <c r="H73" t="s">
        <v>492</v>
      </c>
    </row>
    <row r="74" spans="1:8">
      <c r="A74" t="str">
        <f t="shared" si="3"/>
        <v>check_pentr</v>
      </c>
      <c r="B74" t="s">
        <v>1288</v>
      </c>
      <c r="C74" t="s">
        <v>418</v>
      </c>
      <c r="D74" t="s">
        <v>1881</v>
      </c>
      <c r="E74" t="s">
        <v>1939</v>
      </c>
      <c r="F74" t="s">
        <v>1952</v>
      </c>
      <c r="G74" t="s">
        <v>1952</v>
      </c>
      <c r="H74" t="s">
        <v>492</v>
      </c>
    </row>
    <row r="75" spans="1:8">
      <c r="A75" t="str">
        <f t="shared" si="3"/>
        <v>check_reval_neq</v>
      </c>
      <c r="B75" t="s">
        <v>1289</v>
      </c>
      <c r="C75" t="s">
        <v>424</v>
      </c>
      <c r="D75" t="s">
        <v>1880</v>
      </c>
      <c r="E75" t="s">
        <v>1940</v>
      </c>
      <c r="F75" t="s">
        <v>1952</v>
      </c>
      <c r="G75" t="s">
        <v>1952</v>
      </c>
      <c r="H75" t="s">
        <v>1952</v>
      </c>
    </row>
    <row r="76" spans="1:8">
      <c r="A76" t="str">
        <f t="shared" si="3"/>
        <v>check_reval_neq</v>
      </c>
      <c r="B76" t="s">
        <v>1290</v>
      </c>
      <c r="C76" t="s">
        <v>424</v>
      </c>
      <c r="D76" t="s">
        <v>1879</v>
      </c>
      <c r="E76" t="s">
        <v>1940</v>
      </c>
      <c r="F76" t="s">
        <v>1952</v>
      </c>
      <c r="G76" t="s">
        <v>1952</v>
      </c>
      <c r="H76" t="s">
        <v>1952</v>
      </c>
    </row>
    <row r="77" spans="1:8">
      <c r="A77" t="str">
        <f t="shared" si="3"/>
        <v>check_reval_neq</v>
      </c>
      <c r="B77" t="s">
        <v>1291</v>
      </c>
      <c r="C77" t="s">
        <v>424</v>
      </c>
      <c r="D77" t="s">
        <v>1881</v>
      </c>
      <c r="E77" t="s">
        <v>1940</v>
      </c>
      <c r="F77" t="s">
        <v>1952</v>
      </c>
      <c r="G77" t="s">
        <v>1952</v>
      </c>
      <c r="H77" t="s">
        <v>1952</v>
      </c>
    </row>
    <row r="78" spans="1:8">
      <c r="A78" t="str">
        <f t="shared" si="3"/>
        <v>check_reval_nib</v>
      </c>
      <c r="B78" t="s">
        <v>1292</v>
      </c>
      <c r="C78" t="s">
        <v>422</v>
      </c>
      <c r="D78" t="s">
        <v>1880</v>
      </c>
      <c r="E78" t="s">
        <v>1942</v>
      </c>
      <c r="F78" t="s">
        <v>1952</v>
      </c>
      <c r="G78" t="s">
        <v>1952</v>
      </c>
      <c r="H78" t="s">
        <v>1952</v>
      </c>
    </row>
    <row r="79" spans="1:8">
      <c r="A79" t="str">
        <f t="shared" si="3"/>
        <v>check_reval_nib</v>
      </c>
      <c r="B79" t="s">
        <v>1293</v>
      </c>
      <c r="C79" t="s">
        <v>422</v>
      </c>
      <c r="D79" t="s">
        <v>1879</v>
      </c>
      <c r="E79" t="s">
        <v>1942</v>
      </c>
      <c r="F79" t="s">
        <v>1952</v>
      </c>
      <c r="G79" t="s">
        <v>1952</v>
      </c>
      <c r="H79" t="s">
        <v>1952</v>
      </c>
    </row>
    <row r="80" spans="1:8">
      <c r="A80" t="str">
        <f t="shared" si="3"/>
        <v>check_reval_nib</v>
      </c>
      <c r="B80" t="s">
        <v>1294</v>
      </c>
      <c r="C80" t="s">
        <v>422</v>
      </c>
      <c r="D80" t="s">
        <v>1881</v>
      </c>
      <c r="E80" t="s">
        <v>1942</v>
      </c>
      <c r="F80" t="s">
        <v>1952</v>
      </c>
      <c r="G80" t="s">
        <v>1952</v>
      </c>
      <c r="H80" t="s">
        <v>1952</v>
      </c>
    </row>
    <row r="81" spans="1:8">
      <c r="A81" t="str">
        <f t="shared" si="3"/>
        <v>check_reval_npen</v>
      </c>
      <c r="B81" t="s">
        <v>1295</v>
      </c>
      <c r="C81" t="s">
        <v>423</v>
      </c>
      <c r="D81" t="s">
        <v>1880</v>
      </c>
      <c r="E81" t="s">
        <v>1941</v>
      </c>
      <c r="F81" t="s">
        <v>1952</v>
      </c>
      <c r="G81" t="s">
        <v>1952</v>
      </c>
      <c r="H81" t="s">
        <v>1952</v>
      </c>
    </row>
    <row r="82" spans="1:8">
      <c r="A82" t="str">
        <f t="shared" si="3"/>
        <v>check_reval_npen</v>
      </c>
      <c r="B82" t="s">
        <v>1296</v>
      </c>
      <c r="C82" t="s">
        <v>423</v>
      </c>
      <c r="D82" t="s">
        <v>1879</v>
      </c>
      <c r="E82" t="s">
        <v>1941</v>
      </c>
      <c r="F82" t="s">
        <v>1952</v>
      </c>
      <c r="G82" t="s">
        <v>1952</v>
      </c>
      <c r="H82" t="s">
        <v>1952</v>
      </c>
    </row>
    <row r="83" spans="1:8">
      <c r="A83" t="str">
        <f t="shared" si="3"/>
        <v>check_reval_npen</v>
      </c>
      <c r="B83" t="s">
        <v>1297</v>
      </c>
      <c r="C83" t="s">
        <v>423</v>
      </c>
      <c r="D83" t="s">
        <v>1881</v>
      </c>
      <c r="E83" t="s">
        <v>1941</v>
      </c>
      <c r="F83" t="s">
        <v>1952</v>
      </c>
      <c r="G83" t="s">
        <v>1952</v>
      </c>
      <c r="H83" t="s">
        <v>1952</v>
      </c>
    </row>
    <row r="84" spans="1:8">
      <c r="A84" t="str">
        <f t="shared" si="3"/>
        <v>check_tax</v>
      </c>
      <c r="B84" t="s">
        <v>1298</v>
      </c>
      <c r="C84" t="s">
        <v>419</v>
      </c>
      <c r="D84" t="s">
        <v>1880</v>
      </c>
      <c r="E84" t="s">
        <v>1943</v>
      </c>
      <c r="F84" t="s">
        <v>1952</v>
      </c>
      <c r="G84" t="s">
        <v>1952</v>
      </c>
      <c r="H84" t="s">
        <v>1952</v>
      </c>
    </row>
    <row r="85" spans="1:8">
      <c r="A85" t="str">
        <f t="shared" si="3"/>
        <v>check_tax</v>
      </c>
      <c r="B85" t="s">
        <v>1299</v>
      </c>
      <c r="C85" t="s">
        <v>419</v>
      </c>
      <c r="D85" t="s">
        <v>1879</v>
      </c>
      <c r="E85" t="s">
        <v>1943</v>
      </c>
      <c r="F85" t="s">
        <v>1952</v>
      </c>
      <c r="G85" t="s">
        <v>1952</v>
      </c>
      <c r="H85" t="s">
        <v>1952</v>
      </c>
    </row>
    <row r="86" spans="1:8">
      <c r="A86" t="str">
        <f t="shared" si="3"/>
        <v>check_tax</v>
      </c>
      <c r="B86" t="s">
        <v>1300</v>
      </c>
      <c r="C86" t="s">
        <v>419</v>
      </c>
      <c r="D86" t="s">
        <v>1881</v>
      </c>
      <c r="E86" t="s">
        <v>1943</v>
      </c>
      <c r="F86" t="s">
        <v>1952</v>
      </c>
      <c r="G86" t="s">
        <v>1952</v>
      </c>
      <c r="H86" t="s">
        <v>1952</v>
      </c>
    </row>
    <row r="87" spans="1:8">
      <c r="A87" t="str">
        <f t="shared" si="3"/>
        <v>check_tra</v>
      </c>
      <c r="B87" t="s">
        <v>1301</v>
      </c>
      <c r="C87" t="s">
        <v>414</v>
      </c>
      <c r="D87" t="s">
        <v>1880</v>
      </c>
      <c r="E87" t="s">
        <v>1944</v>
      </c>
      <c r="F87" t="s">
        <v>1952</v>
      </c>
      <c r="G87" t="s">
        <v>1952</v>
      </c>
      <c r="H87" t="s">
        <v>1952</v>
      </c>
    </row>
    <row r="88" spans="1:8">
      <c r="A88" t="str">
        <f t="shared" si="3"/>
        <v>check_tra</v>
      </c>
      <c r="B88" t="s">
        <v>1302</v>
      </c>
      <c r="C88" t="s">
        <v>414</v>
      </c>
      <c r="D88" t="s">
        <v>1879</v>
      </c>
      <c r="E88" t="s">
        <v>1944</v>
      </c>
      <c r="F88" t="s">
        <v>1952</v>
      </c>
      <c r="G88" t="s">
        <v>1952</v>
      </c>
      <c r="H88" t="s">
        <v>1952</v>
      </c>
    </row>
    <row r="89" spans="1:8">
      <c r="A89" t="str">
        <f t="shared" si="3"/>
        <v>check_tra</v>
      </c>
      <c r="B89" t="s">
        <v>1303</v>
      </c>
      <c r="C89" t="s">
        <v>414</v>
      </c>
      <c r="D89" t="s">
        <v>1881</v>
      </c>
      <c r="E89" t="s">
        <v>1944</v>
      </c>
      <c r="F89" t="s">
        <v>1952</v>
      </c>
      <c r="G89" t="s">
        <v>1952</v>
      </c>
      <c r="H89" t="s">
        <v>1952</v>
      </c>
    </row>
    <row r="90" spans="1:8">
      <c r="A90" t="str">
        <f t="shared" si="3"/>
        <v>check_wage</v>
      </c>
      <c r="B90" t="s">
        <v>1304</v>
      </c>
      <c r="C90" t="s">
        <v>421</v>
      </c>
      <c r="D90" t="s">
        <v>1880</v>
      </c>
      <c r="E90" t="s">
        <v>1945</v>
      </c>
      <c r="F90" t="s">
        <v>1952</v>
      </c>
      <c r="G90" t="s">
        <v>1952</v>
      </c>
      <c r="H90" t="s">
        <v>1952</v>
      </c>
    </row>
    <row r="91" spans="1:8">
      <c r="A91" t="str">
        <f t="shared" si="3"/>
        <v>check_wage</v>
      </c>
      <c r="B91" t="s">
        <v>1305</v>
      </c>
      <c r="C91" t="s">
        <v>421</v>
      </c>
      <c r="D91" t="s">
        <v>1879</v>
      </c>
      <c r="E91" t="s">
        <v>1945</v>
      </c>
      <c r="F91" t="s">
        <v>1952</v>
      </c>
      <c r="G91" t="s">
        <v>1952</v>
      </c>
      <c r="H91" t="s">
        <v>1952</v>
      </c>
    </row>
    <row r="92" spans="1:8">
      <c r="A92" t="str">
        <f t="shared" si="3"/>
        <v>check_wage</v>
      </c>
      <c r="B92" t="s">
        <v>1306</v>
      </c>
      <c r="C92" t="s">
        <v>421</v>
      </c>
      <c r="D92" t="s">
        <v>1881</v>
      </c>
      <c r="E92" t="s">
        <v>1945</v>
      </c>
      <c r="F92" t="s">
        <v>1952</v>
      </c>
      <c r="G92" t="s">
        <v>1952</v>
      </c>
      <c r="H92" t="s">
        <v>1952</v>
      </c>
    </row>
    <row r="93" spans="1:8">
      <c r="A93" t="s">
        <v>1956</v>
      </c>
      <c r="B93" t="s">
        <v>301</v>
      </c>
      <c r="C93" t="s">
        <v>301</v>
      </c>
      <c r="D93" t="s">
        <v>1877</v>
      </c>
      <c r="E93" t="s">
        <v>506</v>
      </c>
      <c r="F93" t="s">
        <v>462</v>
      </c>
      <c r="G93" t="s">
        <v>1950</v>
      </c>
      <c r="H93" t="s">
        <v>1963</v>
      </c>
    </row>
    <row r="94" spans="1:8">
      <c r="A94" t="s">
        <v>1956</v>
      </c>
      <c r="B94" t="s">
        <v>1307</v>
      </c>
      <c r="C94" t="s">
        <v>301</v>
      </c>
      <c r="D94" t="s">
        <v>1880</v>
      </c>
      <c r="E94" t="s">
        <v>506</v>
      </c>
      <c r="F94" t="s">
        <v>462</v>
      </c>
      <c r="G94" t="s">
        <v>1950</v>
      </c>
      <c r="H94" t="s">
        <v>1963</v>
      </c>
    </row>
    <row r="95" spans="1:8">
      <c r="A95" t="s">
        <v>1956</v>
      </c>
      <c r="B95" t="s">
        <v>1308</v>
      </c>
      <c r="C95" t="s">
        <v>301</v>
      </c>
      <c r="D95" t="s">
        <v>1879</v>
      </c>
      <c r="E95" t="s">
        <v>506</v>
      </c>
      <c r="F95" t="s">
        <v>462</v>
      </c>
      <c r="G95" t="s">
        <v>1950</v>
      </c>
      <c r="H95" t="s">
        <v>1963</v>
      </c>
    </row>
    <row r="96" spans="1:8">
      <c r="A96" t="s">
        <v>1956</v>
      </c>
      <c r="B96" t="s">
        <v>1309</v>
      </c>
      <c r="C96" t="s">
        <v>301</v>
      </c>
      <c r="D96" t="s">
        <v>1881</v>
      </c>
      <c r="E96" t="s">
        <v>506</v>
      </c>
      <c r="F96" t="s">
        <v>462</v>
      </c>
      <c r="G96" t="s">
        <v>1950</v>
      </c>
      <c r="H96" t="s">
        <v>1963</v>
      </c>
    </row>
    <row r="97" spans="1:8">
      <c r="A97" t="s">
        <v>1957</v>
      </c>
      <c r="B97" t="s">
        <v>385</v>
      </c>
      <c r="C97" t="s">
        <v>385</v>
      </c>
      <c r="D97" t="s">
        <v>1877</v>
      </c>
      <c r="E97" t="s">
        <v>518</v>
      </c>
      <c r="F97" t="s">
        <v>461</v>
      </c>
      <c r="G97" t="s">
        <v>1952</v>
      </c>
      <c r="H97" t="s">
        <v>1963</v>
      </c>
    </row>
    <row r="98" spans="1:8">
      <c r="A98" t="s">
        <v>1957</v>
      </c>
      <c r="B98" t="s">
        <v>1310</v>
      </c>
      <c r="C98" t="s">
        <v>385</v>
      </c>
      <c r="D98" t="s">
        <v>1880</v>
      </c>
      <c r="E98" t="s">
        <v>518</v>
      </c>
      <c r="F98" t="s">
        <v>461</v>
      </c>
      <c r="G98" t="s">
        <v>1952</v>
      </c>
      <c r="H98" t="s">
        <v>1963</v>
      </c>
    </row>
    <row r="99" spans="1:8">
      <c r="A99" t="s">
        <v>1957</v>
      </c>
      <c r="B99" t="s">
        <v>1311</v>
      </c>
      <c r="C99" t="s">
        <v>385</v>
      </c>
      <c r="D99" t="s">
        <v>1879</v>
      </c>
      <c r="E99" t="s">
        <v>518</v>
      </c>
      <c r="F99" t="s">
        <v>461</v>
      </c>
      <c r="G99" t="s">
        <v>1952</v>
      </c>
      <c r="H99" t="s">
        <v>1963</v>
      </c>
    </row>
    <row r="100" spans="1:8">
      <c r="A100" t="s">
        <v>1957</v>
      </c>
      <c r="B100" t="s">
        <v>1312</v>
      </c>
      <c r="C100" t="s">
        <v>385</v>
      </c>
      <c r="D100" t="s">
        <v>1881</v>
      </c>
      <c r="E100" t="s">
        <v>518</v>
      </c>
      <c r="F100" t="s">
        <v>461</v>
      </c>
      <c r="G100" t="s">
        <v>1952</v>
      </c>
      <c r="H100" t="s">
        <v>1963</v>
      </c>
    </row>
    <row r="101" spans="1:8">
      <c r="A101" t="s">
        <v>1957</v>
      </c>
      <c r="B101" t="s">
        <v>133</v>
      </c>
      <c r="C101" t="s">
        <v>133</v>
      </c>
      <c r="D101" t="s">
        <v>1877</v>
      </c>
      <c r="E101" t="s">
        <v>518</v>
      </c>
      <c r="F101" t="s">
        <v>462</v>
      </c>
      <c r="G101" t="s">
        <v>1952</v>
      </c>
      <c r="H101" t="s">
        <v>1963</v>
      </c>
    </row>
    <row r="102" spans="1:8">
      <c r="A102" t="s">
        <v>1958</v>
      </c>
      <c r="B102" t="s">
        <v>1313</v>
      </c>
      <c r="C102" t="s">
        <v>1313</v>
      </c>
      <c r="D102" t="s">
        <v>1877</v>
      </c>
      <c r="E102" t="s">
        <v>519</v>
      </c>
      <c r="F102" t="s">
        <v>461</v>
      </c>
      <c r="G102" t="s">
        <v>1952</v>
      </c>
      <c r="H102" t="s">
        <v>1963</v>
      </c>
    </row>
    <row r="103" spans="1:8">
      <c r="A103" t="s">
        <v>1958</v>
      </c>
      <c r="B103" t="s">
        <v>1314</v>
      </c>
      <c r="C103" t="s">
        <v>1314</v>
      </c>
      <c r="D103" t="s">
        <v>1877</v>
      </c>
      <c r="E103" t="s">
        <v>519</v>
      </c>
      <c r="F103" t="s">
        <v>1886</v>
      </c>
      <c r="G103" t="s">
        <v>1952</v>
      </c>
      <c r="H103" t="s">
        <v>1963</v>
      </c>
    </row>
    <row r="104" spans="1:8">
      <c r="A104" t="s">
        <v>1958</v>
      </c>
      <c r="B104" t="s">
        <v>1315</v>
      </c>
      <c r="C104" t="s">
        <v>1315</v>
      </c>
      <c r="D104" t="s">
        <v>1877</v>
      </c>
      <c r="E104" t="s">
        <v>519</v>
      </c>
      <c r="F104" t="s">
        <v>460</v>
      </c>
      <c r="G104" t="s">
        <v>1952</v>
      </c>
      <c r="H104" t="s">
        <v>1963</v>
      </c>
    </row>
    <row r="105" spans="1:8">
      <c r="A105" t="s">
        <v>1958</v>
      </c>
      <c r="B105" t="s">
        <v>361</v>
      </c>
      <c r="C105" t="s">
        <v>361</v>
      </c>
      <c r="D105" t="s">
        <v>1877</v>
      </c>
      <c r="E105" t="s">
        <v>519</v>
      </c>
      <c r="F105" t="s">
        <v>460</v>
      </c>
      <c r="G105" t="s">
        <v>1952</v>
      </c>
      <c r="H105" t="s">
        <v>1963</v>
      </c>
    </row>
    <row r="106" spans="1:8">
      <c r="A106" t="s">
        <v>1958</v>
      </c>
      <c r="B106" t="s">
        <v>1316</v>
      </c>
      <c r="C106" t="s">
        <v>361</v>
      </c>
      <c r="D106" t="s">
        <v>1880</v>
      </c>
      <c r="E106" t="s">
        <v>519</v>
      </c>
      <c r="F106" t="s">
        <v>460</v>
      </c>
      <c r="G106" t="s">
        <v>1952</v>
      </c>
      <c r="H106" t="s">
        <v>1963</v>
      </c>
    </row>
    <row r="107" spans="1:8">
      <c r="A107" t="s">
        <v>1958</v>
      </c>
      <c r="B107" t="s">
        <v>1317</v>
      </c>
      <c r="C107" t="s">
        <v>361</v>
      </c>
      <c r="D107" t="s">
        <v>1879</v>
      </c>
      <c r="E107" t="s">
        <v>519</v>
      </c>
      <c r="F107" t="s">
        <v>460</v>
      </c>
      <c r="G107" t="s">
        <v>1952</v>
      </c>
      <c r="H107" t="s">
        <v>1963</v>
      </c>
    </row>
    <row r="108" spans="1:8">
      <c r="A108" t="s">
        <v>1958</v>
      </c>
      <c r="B108" t="s">
        <v>1318</v>
      </c>
      <c r="C108" t="s">
        <v>361</v>
      </c>
      <c r="D108" t="s">
        <v>1881</v>
      </c>
      <c r="E108" t="s">
        <v>519</v>
      </c>
      <c r="F108" t="s">
        <v>460</v>
      </c>
      <c r="G108" t="s">
        <v>1952</v>
      </c>
      <c r="H108" t="s">
        <v>1963</v>
      </c>
    </row>
    <row r="109" spans="1:8">
      <c r="A109" t="s">
        <v>1958</v>
      </c>
      <c r="B109" t="s">
        <v>1319</v>
      </c>
      <c r="C109" t="s">
        <v>1319</v>
      </c>
      <c r="D109" t="s">
        <v>1877</v>
      </c>
      <c r="E109" t="s">
        <v>519</v>
      </c>
      <c r="F109" t="s">
        <v>464</v>
      </c>
      <c r="G109" t="s">
        <v>1952</v>
      </c>
      <c r="H109" t="s">
        <v>1963</v>
      </c>
    </row>
    <row r="110" spans="1:8">
      <c r="A110" t="s">
        <v>311</v>
      </c>
      <c r="B110" t="s">
        <v>311</v>
      </c>
      <c r="C110" t="s">
        <v>311</v>
      </c>
      <c r="D110" t="s">
        <v>1877</v>
      </c>
      <c r="E110" t="s">
        <v>621</v>
      </c>
      <c r="F110" t="s">
        <v>1883</v>
      </c>
      <c r="G110" t="s">
        <v>1952</v>
      </c>
      <c r="H110" t="s">
        <v>531</v>
      </c>
    </row>
    <row r="111" spans="1:8">
      <c r="A111" t="s">
        <v>311</v>
      </c>
      <c r="B111" t="s">
        <v>1320</v>
      </c>
      <c r="C111" t="s">
        <v>311</v>
      </c>
      <c r="D111" t="s">
        <v>1880</v>
      </c>
      <c r="E111" t="s">
        <v>621</v>
      </c>
      <c r="F111" t="s">
        <v>1883</v>
      </c>
      <c r="G111" t="s">
        <v>1952</v>
      </c>
      <c r="H111" t="s">
        <v>531</v>
      </c>
    </row>
    <row r="112" spans="1:8">
      <c r="A112" t="s">
        <v>311</v>
      </c>
      <c r="B112" t="s">
        <v>1321</v>
      </c>
      <c r="C112" t="s">
        <v>311</v>
      </c>
      <c r="D112" t="s">
        <v>1879</v>
      </c>
      <c r="E112" t="s">
        <v>621</v>
      </c>
      <c r="F112" t="s">
        <v>1883</v>
      </c>
      <c r="G112" t="s">
        <v>1952</v>
      </c>
      <c r="H112" t="s">
        <v>531</v>
      </c>
    </row>
    <row r="113" spans="1:8">
      <c r="A113" t="s">
        <v>311</v>
      </c>
      <c r="B113" t="s">
        <v>1322</v>
      </c>
      <c r="C113" t="s">
        <v>311</v>
      </c>
      <c r="D113" t="s">
        <v>1881</v>
      </c>
      <c r="E113" t="s">
        <v>621</v>
      </c>
      <c r="F113" t="s">
        <v>1883</v>
      </c>
      <c r="G113" t="s">
        <v>1952</v>
      </c>
      <c r="H113" t="s">
        <v>531</v>
      </c>
    </row>
    <row r="114" spans="1:8">
      <c r="A114" t="s">
        <v>1323</v>
      </c>
      <c r="B114" t="s">
        <v>1323</v>
      </c>
      <c r="C114" t="s">
        <v>1323</v>
      </c>
      <c r="D114" t="s">
        <v>1877</v>
      </c>
      <c r="E114" t="s">
        <v>1891</v>
      </c>
      <c r="F114" t="s">
        <v>1883</v>
      </c>
      <c r="G114" t="s">
        <v>1952</v>
      </c>
      <c r="H114" t="s">
        <v>1963</v>
      </c>
    </row>
    <row r="115" spans="1:8">
      <c r="A115" t="s">
        <v>1323</v>
      </c>
      <c r="B115" t="s">
        <v>1324</v>
      </c>
      <c r="C115" t="s">
        <v>1324</v>
      </c>
      <c r="D115" t="s">
        <v>1877</v>
      </c>
      <c r="E115" t="s">
        <v>1891</v>
      </c>
      <c r="F115" t="s">
        <v>463</v>
      </c>
      <c r="G115" t="s">
        <v>1952</v>
      </c>
      <c r="H115" t="s">
        <v>1963</v>
      </c>
    </row>
    <row r="116" spans="1:8">
      <c r="A116" t="s">
        <v>1323</v>
      </c>
      <c r="B116" t="s">
        <v>1325</v>
      </c>
      <c r="C116" t="s">
        <v>1325</v>
      </c>
      <c r="D116" t="s">
        <v>1877</v>
      </c>
      <c r="E116" t="s">
        <v>1891</v>
      </c>
      <c r="F116" t="s">
        <v>460</v>
      </c>
      <c r="G116" t="s">
        <v>1952</v>
      </c>
      <c r="H116" t="s">
        <v>1963</v>
      </c>
    </row>
    <row r="117" spans="1:8">
      <c r="A117" t="s">
        <v>1323</v>
      </c>
      <c r="B117" t="s">
        <v>1326</v>
      </c>
      <c r="C117" t="s">
        <v>1326</v>
      </c>
      <c r="D117" t="s">
        <v>1877</v>
      </c>
      <c r="E117" t="s">
        <v>1891</v>
      </c>
      <c r="F117" t="s">
        <v>464</v>
      </c>
      <c r="G117" t="s">
        <v>1952</v>
      </c>
      <c r="H117" t="s">
        <v>1963</v>
      </c>
    </row>
    <row r="118" spans="1:8">
      <c r="A118" t="s">
        <v>1959</v>
      </c>
      <c r="B118" t="s">
        <v>1327</v>
      </c>
      <c r="C118" t="s">
        <v>1327</v>
      </c>
      <c r="D118" t="s">
        <v>1877</v>
      </c>
      <c r="E118" t="s">
        <v>1892</v>
      </c>
      <c r="F118" t="s">
        <v>463</v>
      </c>
      <c r="G118" t="s">
        <v>1952</v>
      </c>
      <c r="H118" t="s">
        <v>1963</v>
      </c>
    </row>
    <row r="119" spans="1:8">
      <c r="A119" t="s">
        <v>1959</v>
      </c>
      <c r="B119" t="s">
        <v>1328</v>
      </c>
      <c r="C119" t="s">
        <v>1328</v>
      </c>
      <c r="D119" t="s">
        <v>1877</v>
      </c>
      <c r="E119" t="s">
        <v>1892</v>
      </c>
      <c r="F119" t="s">
        <v>460</v>
      </c>
      <c r="G119" t="s">
        <v>1952</v>
      </c>
      <c r="H119" t="s">
        <v>1963</v>
      </c>
    </row>
    <row r="120" spans="1:8">
      <c r="A120" t="s">
        <v>1960</v>
      </c>
      <c r="B120" t="s">
        <v>1329</v>
      </c>
      <c r="C120" t="s">
        <v>1329</v>
      </c>
      <c r="D120" t="s">
        <v>1877</v>
      </c>
      <c r="E120" t="s">
        <v>1893</v>
      </c>
      <c r="F120" t="s">
        <v>463</v>
      </c>
      <c r="G120" t="s">
        <v>1952</v>
      </c>
      <c r="H120" t="s">
        <v>1963</v>
      </c>
    </row>
    <row r="121" spans="1:8">
      <c r="A121" t="s">
        <v>1960</v>
      </c>
      <c r="B121" t="s">
        <v>1330</v>
      </c>
      <c r="C121" t="s">
        <v>1330</v>
      </c>
      <c r="D121" t="s">
        <v>1877</v>
      </c>
      <c r="E121" t="s">
        <v>1893</v>
      </c>
      <c r="F121" t="s">
        <v>460</v>
      </c>
      <c r="G121" t="s">
        <v>1952</v>
      </c>
      <c r="H121" t="s">
        <v>1963</v>
      </c>
    </row>
    <row r="122" spans="1:8">
      <c r="A122" t="s">
        <v>1960</v>
      </c>
      <c r="B122" t="s">
        <v>1331</v>
      </c>
      <c r="C122" t="s">
        <v>1331</v>
      </c>
      <c r="D122" t="s">
        <v>1877</v>
      </c>
      <c r="E122" t="s">
        <v>1893</v>
      </c>
      <c r="F122" t="s">
        <v>464</v>
      </c>
      <c r="G122" t="s">
        <v>1952</v>
      </c>
      <c r="H122" t="s">
        <v>1963</v>
      </c>
    </row>
    <row r="123" spans="1:8">
      <c r="A123" t="str">
        <f t="shared" ref="A123:A135" si="4">LEFT(C123, 3)</f>
        <v>d39</v>
      </c>
      <c r="B123" t="s">
        <v>1332</v>
      </c>
      <c r="C123" t="s">
        <v>1332</v>
      </c>
      <c r="D123" t="s">
        <v>1877</v>
      </c>
      <c r="E123" t="s">
        <v>1894</v>
      </c>
      <c r="F123" t="s">
        <v>463</v>
      </c>
      <c r="G123" t="s">
        <v>1952</v>
      </c>
      <c r="H123" t="s">
        <v>1963</v>
      </c>
    </row>
    <row r="124" spans="1:8">
      <c r="A124" t="str">
        <f t="shared" si="4"/>
        <v>d39</v>
      </c>
      <c r="B124" t="s">
        <v>1333</v>
      </c>
      <c r="C124" t="s">
        <v>1333</v>
      </c>
      <c r="D124" t="s">
        <v>1877</v>
      </c>
      <c r="E124" t="s">
        <v>1894</v>
      </c>
      <c r="F124" t="s">
        <v>460</v>
      </c>
      <c r="G124" t="s">
        <v>1952</v>
      </c>
      <c r="H124" t="s">
        <v>1963</v>
      </c>
    </row>
    <row r="125" spans="1:8">
      <c r="A125" t="str">
        <f t="shared" si="4"/>
        <v>d39</v>
      </c>
      <c r="B125" t="s">
        <v>1334</v>
      </c>
      <c r="C125" t="s">
        <v>1334</v>
      </c>
      <c r="D125" t="s">
        <v>1877</v>
      </c>
      <c r="E125" t="s">
        <v>1894</v>
      </c>
      <c r="F125" t="s">
        <v>464</v>
      </c>
      <c r="G125" t="s">
        <v>1952</v>
      </c>
      <c r="H125" t="s">
        <v>1963</v>
      </c>
    </row>
    <row r="126" spans="1:8">
      <c r="A126" t="str">
        <f t="shared" si="4"/>
        <v>d41</v>
      </c>
      <c r="B126" t="s">
        <v>1335</v>
      </c>
      <c r="C126" t="s">
        <v>1335</v>
      </c>
      <c r="D126" t="s">
        <v>1877</v>
      </c>
      <c r="E126" t="s">
        <v>1887</v>
      </c>
      <c r="F126" t="s">
        <v>461</v>
      </c>
      <c r="G126" t="s">
        <v>1952</v>
      </c>
      <c r="H126" t="s">
        <v>1963</v>
      </c>
    </row>
    <row r="127" spans="1:8">
      <c r="A127" t="str">
        <f t="shared" si="4"/>
        <v>d41</v>
      </c>
      <c r="B127" t="s">
        <v>1336</v>
      </c>
      <c r="C127" t="s">
        <v>1336</v>
      </c>
      <c r="D127" t="s">
        <v>1877</v>
      </c>
      <c r="E127" t="s">
        <v>1890</v>
      </c>
      <c r="F127" t="s">
        <v>461</v>
      </c>
      <c r="G127" t="s">
        <v>1952</v>
      </c>
      <c r="H127" t="s">
        <v>1963</v>
      </c>
    </row>
    <row r="128" spans="1:8">
      <c r="A128" t="str">
        <f t="shared" si="4"/>
        <v>d41</v>
      </c>
      <c r="B128" t="s">
        <v>1337</v>
      </c>
      <c r="C128" t="s">
        <v>1337</v>
      </c>
      <c r="D128" t="s">
        <v>1877</v>
      </c>
      <c r="E128" t="s">
        <v>1887</v>
      </c>
      <c r="F128" t="s">
        <v>463</v>
      </c>
      <c r="G128" t="s">
        <v>1952</v>
      </c>
      <c r="H128" t="s">
        <v>1963</v>
      </c>
    </row>
    <row r="129" spans="1:8">
      <c r="A129" t="str">
        <f t="shared" si="4"/>
        <v>d41</v>
      </c>
      <c r="B129" t="s">
        <v>1338</v>
      </c>
      <c r="C129" t="s">
        <v>1338</v>
      </c>
      <c r="D129" t="s">
        <v>1877</v>
      </c>
      <c r="E129" t="s">
        <v>1890</v>
      </c>
      <c r="F129" t="s">
        <v>463</v>
      </c>
      <c r="G129" t="s">
        <v>1952</v>
      </c>
      <c r="H129" t="s">
        <v>1963</v>
      </c>
    </row>
    <row r="130" spans="1:8">
      <c r="A130" t="str">
        <f t="shared" si="4"/>
        <v>d41</v>
      </c>
      <c r="B130" t="s">
        <v>1339</v>
      </c>
      <c r="C130" t="s">
        <v>1339</v>
      </c>
      <c r="D130" t="s">
        <v>1877</v>
      </c>
      <c r="E130" t="s">
        <v>1887</v>
      </c>
      <c r="F130" t="s">
        <v>462</v>
      </c>
      <c r="G130" t="s">
        <v>1952</v>
      </c>
      <c r="H130" t="s">
        <v>1963</v>
      </c>
    </row>
    <row r="131" spans="1:8">
      <c r="A131" t="str">
        <f t="shared" si="4"/>
        <v>d41</v>
      </c>
      <c r="B131" t="s">
        <v>1340</v>
      </c>
      <c r="C131" t="s">
        <v>1340</v>
      </c>
      <c r="D131" t="s">
        <v>1877</v>
      </c>
      <c r="E131" t="s">
        <v>1890</v>
      </c>
      <c r="F131" t="s">
        <v>462</v>
      </c>
      <c r="G131" t="s">
        <v>1952</v>
      </c>
      <c r="H131" t="s">
        <v>1963</v>
      </c>
    </row>
    <row r="132" spans="1:8">
      <c r="A132" t="str">
        <f t="shared" si="4"/>
        <v>d41</v>
      </c>
      <c r="B132" t="s">
        <v>1341</v>
      </c>
      <c r="C132" t="s">
        <v>1341</v>
      </c>
      <c r="D132" t="s">
        <v>1877</v>
      </c>
      <c r="E132" t="s">
        <v>1887</v>
      </c>
      <c r="F132" t="s">
        <v>461</v>
      </c>
      <c r="G132" t="s">
        <v>1952</v>
      </c>
      <c r="H132" t="s">
        <v>1963</v>
      </c>
    </row>
    <row r="133" spans="1:8">
      <c r="A133" t="str">
        <f t="shared" si="4"/>
        <v>d41</v>
      </c>
      <c r="B133" t="s">
        <v>1342</v>
      </c>
      <c r="C133" t="s">
        <v>1342</v>
      </c>
      <c r="D133" t="s">
        <v>1877</v>
      </c>
      <c r="E133" t="s">
        <v>1890</v>
      </c>
      <c r="F133" t="s">
        <v>461</v>
      </c>
      <c r="G133" t="s">
        <v>1952</v>
      </c>
      <c r="H133" t="s">
        <v>1963</v>
      </c>
    </row>
    <row r="134" spans="1:8">
      <c r="A134" t="str">
        <f t="shared" si="4"/>
        <v>d41</v>
      </c>
      <c r="B134" t="s">
        <v>1343</v>
      </c>
      <c r="C134" t="s">
        <v>1343</v>
      </c>
      <c r="D134" t="s">
        <v>1877</v>
      </c>
      <c r="E134" t="s">
        <v>1887</v>
      </c>
      <c r="F134" t="s">
        <v>464</v>
      </c>
      <c r="G134" t="s">
        <v>1952</v>
      </c>
      <c r="H134" t="s">
        <v>1963</v>
      </c>
    </row>
    <row r="135" spans="1:8">
      <c r="A135" t="str">
        <f t="shared" si="4"/>
        <v>d41</v>
      </c>
      <c r="B135" t="s">
        <v>1344</v>
      </c>
      <c r="C135" t="s">
        <v>1344</v>
      </c>
      <c r="D135" t="s">
        <v>1877</v>
      </c>
      <c r="E135" t="s">
        <v>1890</v>
      </c>
      <c r="F135" t="s">
        <v>464</v>
      </c>
      <c r="G135" t="s">
        <v>1952</v>
      </c>
      <c r="H135" t="s">
        <v>1963</v>
      </c>
    </row>
    <row r="136" spans="1:8">
      <c r="A136" t="str">
        <f>LEFT(C136, 4)</f>
        <v>d41b</v>
      </c>
      <c r="B136" t="s">
        <v>1345</v>
      </c>
      <c r="C136" t="s">
        <v>1345</v>
      </c>
      <c r="D136" t="s">
        <v>1877</v>
      </c>
      <c r="E136" t="s">
        <v>1890</v>
      </c>
      <c r="F136" t="s">
        <v>461</v>
      </c>
      <c r="G136" t="s">
        <v>1952</v>
      </c>
      <c r="H136" t="s">
        <v>1963</v>
      </c>
    </row>
    <row r="137" spans="1:8">
      <c r="A137" t="str">
        <f>LEFT(C137, 4)</f>
        <v>d41b</v>
      </c>
      <c r="B137" t="s">
        <v>1346</v>
      </c>
      <c r="C137" t="s">
        <v>1346</v>
      </c>
      <c r="D137" t="s">
        <v>1877</v>
      </c>
      <c r="E137" t="s">
        <v>1890</v>
      </c>
      <c r="F137" t="s">
        <v>463</v>
      </c>
      <c r="G137" t="s">
        <v>1952</v>
      </c>
      <c r="H137" t="s">
        <v>1963</v>
      </c>
    </row>
    <row r="138" spans="1:8">
      <c r="A138" t="str">
        <f t="shared" ref="A138:A149" si="5">LEFT(C138, 3)</f>
        <v>d42</v>
      </c>
      <c r="B138" t="s">
        <v>1347</v>
      </c>
      <c r="C138" t="s">
        <v>1347</v>
      </c>
      <c r="D138" t="s">
        <v>1877</v>
      </c>
      <c r="E138" t="s">
        <v>1888</v>
      </c>
      <c r="F138" t="s">
        <v>461</v>
      </c>
      <c r="G138" t="s">
        <v>1952</v>
      </c>
      <c r="H138" t="s">
        <v>1963</v>
      </c>
    </row>
    <row r="139" spans="1:8">
      <c r="A139" t="str">
        <f t="shared" si="5"/>
        <v>d42</v>
      </c>
      <c r="B139" t="s">
        <v>1348</v>
      </c>
      <c r="C139" t="s">
        <v>1348</v>
      </c>
      <c r="D139" t="s">
        <v>1877</v>
      </c>
      <c r="E139" t="s">
        <v>1889</v>
      </c>
      <c r="F139" t="s">
        <v>461</v>
      </c>
      <c r="G139" t="s">
        <v>1952</v>
      </c>
      <c r="H139" t="s">
        <v>1963</v>
      </c>
    </row>
    <row r="140" spans="1:8">
      <c r="A140" t="str">
        <f t="shared" si="5"/>
        <v>d42</v>
      </c>
      <c r="B140" t="s">
        <v>1349</v>
      </c>
      <c r="C140" t="s">
        <v>1349</v>
      </c>
      <c r="D140" t="s">
        <v>1877</v>
      </c>
      <c r="E140" t="s">
        <v>1889</v>
      </c>
      <c r="F140" t="s">
        <v>463</v>
      </c>
      <c r="G140" t="s">
        <v>1952</v>
      </c>
      <c r="H140" t="s">
        <v>1963</v>
      </c>
    </row>
    <row r="141" spans="1:8">
      <c r="A141" t="str">
        <f t="shared" si="5"/>
        <v>d42</v>
      </c>
      <c r="B141" t="s">
        <v>1350</v>
      </c>
      <c r="C141" t="s">
        <v>1350</v>
      </c>
      <c r="D141" t="s">
        <v>1877</v>
      </c>
      <c r="E141" t="s">
        <v>1889</v>
      </c>
      <c r="F141" t="s">
        <v>462</v>
      </c>
      <c r="G141" t="s">
        <v>1952</v>
      </c>
      <c r="H141" t="s">
        <v>1963</v>
      </c>
    </row>
    <row r="142" spans="1:8">
      <c r="A142" t="str">
        <f t="shared" si="5"/>
        <v>d42</v>
      </c>
      <c r="B142" t="s">
        <v>1351</v>
      </c>
      <c r="C142" t="s">
        <v>1351</v>
      </c>
      <c r="D142" t="s">
        <v>1877</v>
      </c>
      <c r="E142" t="s">
        <v>1888</v>
      </c>
      <c r="F142" t="s">
        <v>461</v>
      </c>
      <c r="G142" t="s">
        <v>1952</v>
      </c>
      <c r="H142" t="s">
        <v>1963</v>
      </c>
    </row>
    <row r="143" spans="1:8">
      <c r="A143" t="str">
        <f t="shared" si="5"/>
        <v>d42</v>
      </c>
      <c r="B143" t="s">
        <v>1352</v>
      </c>
      <c r="C143" t="s">
        <v>1352</v>
      </c>
      <c r="D143" t="s">
        <v>1877</v>
      </c>
      <c r="E143" t="s">
        <v>1889</v>
      </c>
      <c r="F143" t="s">
        <v>461</v>
      </c>
      <c r="G143" t="s">
        <v>1952</v>
      </c>
      <c r="H143" t="s">
        <v>1963</v>
      </c>
    </row>
    <row r="144" spans="1:8">
      <c r="A144" t="str">
        <f t="shared" si="5"/>
        <v>d42</v>
      </c>
      <c r="B144" t="s">
        <v>1353</v>
      </c>
      <c r="C144" t="s">
        <v>1353</v>
      </c>
      <c r="D144" t="s">
        <v>1877</v>
      </c>
      <c r="E144" t="s">
        <v>1888</v>
      </c>
      <c r="F144" t="s">
        <v>464</v>
      </c>
      <c r="G144" t="s">
        <v>1952</v>
      </c>
      <c r="H144" t="s">
        <v>1963</v>
      </c>
    </row>
    <row r="145" spans="1:8">
      <c r="A145" t="str">
        <f t="shared" si="5"/>
        <v>d42</v>
      </c>
      <c r="B145" t="s">
        <v>1354</v>
      </c>
      <c r="C145" t="s">
        <v>1354</v>
      </c>
      <c r="D145" t="s">
        <v>1877</v>
      </c>
      <c r="E145" t="s">
        <v>1889</v>
      </c>
      <c r="F145" t="s">
        <v>464</v>
      </c>
      <c r="G145" t="s">
        <v>1952</v>
      </c>
      <c r="H145" t="s">
        <v>1963</v>
      </c>
    </row>
    <row r="146" spans="1:8">
      <c r="A146" t="str">
        <f t="shared" si="5"/>
        <v>d44</v>
      </c>
      <c r="B146" t="s">
        <v>1355</v>
      </c>
      <c r="C146" t="s">
        <v>1355</v>
      </c>
      <c r="D146" t="s">
        <v>1877</v>
      </c>
      <c r="E146" t="s">
        <v>1895</v>
      </c>
      <c r="F146" t="s">
        <v>461</v>
      </c>
      <c r="G146" t="s">
        <v>1952</v>
      </c>
      <c r="H146" t="s">
        <v>1963</v>
      </c>
    </row>
    <row r="147" spans="1:8">
      <c r="A147" t="str">
        <f t="shared" si="5"/>
        <v>d44</v>
      </c>
      <c r="B147" t="s">
        <v>1356</v>
      </c>
      <c r="C147" t="s">
        <v>1356</v>
      </c>
      <c r="D147" t="s">
        <v>1877</v>
      </c>
      <c r="E147" t="s">
        <v>1896</v>
      </c>
      <c r="F147" t="s">
        <v>462</v>
      </c>
      <c r="G147" t="s">
        <v>1952</v>
      </c>
      <c r="H147" t="s">
        <v>1963</v>
      </c>
    </row>
    <row r="148" spans="1:8">
      <c r="A148" t="str">
        <f t="shared" si="5"/>
        <v>d44</v>
      </c>
      <c r="B148" t="s">
        <v>1357</v>
      </c>
      <c r="C148" t="s">
        <v>1357</v>
      </c>
      <c r="D148" t="s">
        <v>1877</v>
      </c>
      <c r="E148" t="s">
        <v>1895</v>
      </c>
      <c r="F148" t="s">
        <v>464</v>
      </c>
      <c r="G148" t="s">
        <v>1952</v>
      </c>
      <c r="H148" t="s">
        <v>1963</v>
      </c>
    </row>
    <row r="149" spans="1:8">
      <c r="A149" t="str">
        <f t="shared" si="5"/>
        <v>d44</v>
      </c>
      <c r="B149" t="s">
        <v>1358</v>
      </c>
      <c r="C149" t="s">
        <v>1358</v>
      </c>
      <c r="D149" t="s">
        <v>1877</v>
      </c>
      <c r="E149" t="s">
        <v>1896</v>
      </c>
      <c r="F149" t="s">
        <v>464</v>
      </c>
      <c r="G149" t="s">
        <v>1952</v>
      </c>
      <c r="H149" t="s">
        <v>1963</v>
      </c>
    </row>
    <row r="150" spans="1:8">
      <c r="A150" t="str">
        <f t="shared" ref="A150:A162" si="6">C150</f>
        <v>d_1998</v>
      </c>
      <c r="B150" t="s">
        <v>219</v>
      </c>
      <c r="C150" t="s">
        <v>219</v>
      </c>
      <c r="D150" t="s">
        <v>1877</v>
      </c>
      <c r="E150" t="s">
        <v>1897</v>
      </c>
      <c r="F150" t="s">
        <v>1952</v>
      </c>
      <c r="G150" t="s">
        <v>1952</v>
      </c>
      <c r="H150" t="s">
        <v>1952</v>
      </c>
    </row>
    <row r="151" spans="1:8">
      <c r="A151" t="str">
        <f t="shared" si="6"/>
        <v>d_200</v>
      </c>
      <c r="B151" t="s">
        <v>209</v>
      </c>
      <c r="C151" t="s">
        <v>209</v>
      </c>
      <c r="D151" t="s">
        <v>1877</v>
      </c>
      <c r="E151" t="s">
        <v>1898</v>
      </c>
      <c r="F151" t="s">
        <v>1952</v>
      </c>
      <c r="G151" t="s">
        <v>1952</v>
      </c>
      <c r="H151" t="s">
        <v>1952</v>
      </c>
    </row>
    <row r="152" spans="1:8">
      <c r="A152" t="str">
        <f t="shared" si="6"/>
        <v>d_2004</v>
      </c>
      <c r="B152" t="s">
        <v>220</v>
      </c>
      <c r="C152" t="s">
        <v>220</v>
      </c>
      <c r="D152" t="s">
        <v>1877</v>
      </c>
      <c r="E152" t="s">
        <v>1899</v>
      </c>
      <c r="F152" t="s">
        <v>1952</v>
      </c>
      <c r="G152" t="s">
        <v>1952</v>
      </c>
      <c r="H152" t="s">
        <v>1952</v>
      </c>
    </row>
    <row r="153" spans="1:8">
      <c r="A153" t="str">
        <f t="shared" si="6"/>
        <v>d_2006</v>
      </c>
      <c r="B153" t="s">
        <v>214</v>
      </c>
      <c r="C153" t="s">
        <v>214</v>
      </c>
      <c r="D153" t="s">
        <v>1877</v>
      </c>
      <c r="E153" t="s">
        <v>1900</v>
      </c>
      <c r="F153" t="s">
        <v>1952</v>
      </c>
      <c r="G153" t="s">
        <v>1952</v>
      </c>
      <c r="H153" t="s">
        <v>1952</v>
      </c>
    </row>
    <row r="154" spans="1:8">
      <c r="A154" t="str">
        <f t="shared" si="6"/>
        <v>d_2007</v>
      </c>
      <c r="B154" t="s">
        <v>212</v>
      </c>
      <c r="C154" t="s">
        <v>212</v>
      </c>
      <c r="D154" t="s">
        <v>1877</v>
      </c>
      <c r="E154" t="s">
        <v>1901</v>
      </c>
      <c r="F154" t="s">
        <v>1952</v>
      </c>
      <c r="G154" t="s">
        <v>1952</v>
      </c>
      <c r="H154" t="s">
        <v>1952</v>
      </c>
    </row>
    <row r="155" spans="1:8">
      <c r="A155" t="str">
        <f t="shared" si="6"/>
        <v>d_2008</v>
      </c>
      <c r="B155" t="s">
        <v>213</v>
      </c>
      <c r="C155" t="s">
        <v>213</v>
      </c>
      <c r="D155" t="s">
        <v>1877</v>
      </c>
      <c r="E155" t="s">
        <v>1902</v>
      </c>
      <c r="F155" t="s">
        <v>1952</v>
      </c>
      <c r="G155" t="s">
        <v>1952</v>
      </c>
      <c r="H155" t="s">
        <v>1952</v>
      </c>
    </row>
    <row r="156" spans="1:8">
      <c r="A156" t="str">
        <f t="shared" si="6"/>
        <v>d_2009</v>
      </c>
      <c r="B156" t="s">
        <v>210</v>
      </c>
      <c r="C156" t="s">
        <v>210</v>
      </c>
      <c r="D156" t="s">
        <v>1877</v>
      </c>
      <c r="E156" t="s">
        <v>1903</v>
      </c>
      <c r="F156" t="s">
        <v>1952</v>
      </c>
      <c r="G156" t="s">
        <v>1952</v>
      </c>
      <c r="H156" t="s">
        <v>1952</v>
      </c>
    </row>
    <row r="157" spans="1:8">
      <c r="A157" t="str">
        <f t="shared" si="6"/>
        <v>d_2010</v>
      </c>
      <c r="B157" t="s">
        <v>215</v>
      </c>
      <c r="C157" t="s">
        <v>215</v>
      </c>
      <c r="D157" t="s">
        <v>1877</v>
      </c>
      <c r="E157" t="s">
        <v>1904</v>
      </c>
      <c r="F157" t="s">
        <v>1952</v>
      </c>
      <c r="G157" t="s">
        <v>1952</v>
      </c>
      <c r="H157" t="s">
        <v>1952</v>
      </c>
    </row>
    <row r="158" spans="1:8">
      <c r="A158" t="str">
        <f t="shared" si="6"/>
        <v>d_2011</v>
      </c>
      <c r="B158" t="s">
        <v>216</v>
      </c>
      <c r="C158" t="s">
        <v>216</v>
      </c>
      <c r="D158" t="s">
        <v>1877</v>
      </c>
      <c r="E158" t="s">
        <v>1905</v>
      </c>
      <c r="F158" t="s">
        <v>1952</v>
      </c>
      <c r="G158" t="s">
        <v>1952</v>
      </c>
      <c r="H158" t="s">
        <v>1952</v>
      </c>
    </row>
    <row r="159" spans="1:8">
      <c r="A159" t="str">
        <f t="shared" si="6"/>
        <v>d_2014</v>
      </c>
      <c r="B159" t="s">
        <v>211</v>
      </c>
      <c r="C159" t="s">
        <v>211</v>
      </c>
      <c r="D159" t="s">
        <v>1877</v>
      </c>
      <c r="E159" t="s">
        <v>676</v>
      </c>
      <c r="F159" t="s">
        <v>1952</v>
      </c>
      <c r="G159" t="s">
        <v>1952</v>
      </c>
      <c r="H159" t="s">
        <v>1952</v>
      </c>
    </row>
    <row r="160" spans="1:8">
      <c r="A160" t="str">
        <f t="shared" si="6"/>
        <v>d_2015</v>
      </c>
      <c r="B160" t="s">
        <v>217</v>
      </c>
      <c r="C160" t="s">
        <v>217</v>
      </c>
      <c r="D160" t="s">
        <v>1877</v>
      </c>
      <c r="E160" t="s">
        <v>1906</v>
      </c>
      <c r="F160" t="s">
        <v>1952</v>
      </c>
      <c r="G160" t="s">
        <v>1952</v>
      </c>
      <c r="H160" t="s">
        <v>1952</v>
      </c>
    </row>
    <row r="161" spans="1:8">
      <c r="A161" t="str">
        <f t="shared" si="6"/>
        <v>d_2016</v>
      </c>
      <c r="B161" t="s">
        <v>218</v>
      </c>
      <c r="C161" t="s">
        <v>218</v>
      </c>
      <c r="D161" t="s">
        <v>1877</v>
      </c>
      <c r="E161" t="s">
        <v>1907</v>
      </c>
      <c r="F161" t="s">
        <v>1952</v>
      </c>
      <c r="G161" t="s">
        <v>1952</v>
      </c>
      <c r="H161" t="s">
        <v>1952</v>
      </c>
    </row>
    <row r="162" spans="1:8">
      <c r="A162" t="str">
        <f t="shared" si="6"/>
        <v>delta</v>
      </c>
      <c r="B162" t="s">
        <v>344</v>
      </c>
      <c r="C162" t="s">
        <v>344</v>
      </c>
      <c r="D162" t="s">
        <v>1877</v>
      </c>
      <c r="E162" t="s">
        <v>1947</v>
      </c>
      <c r="F162" t="s">
        <v>460</v>
      </c>
      <c r="G162" t="s">
        <v>1952</v>
      </c>
      <c r="H162" t="s">
        <v>479</v>
      </c>
    </row>
    <row r="163" spans="1:8">
      <c r="A163" t="str">
        <f t="shared" ref="A163:A192" si="7">LEFT(C163, 3)</f>
        <v>dep</v>
      </c>
      <c r="B163" t="s">
        <v>1359</v>
      </c>
      <c r="C163" t="s">
        <v>1359</v>
      </c>
      <c r="D163" t="s">
        <v>1877</v>
      </c>
      <c r="E163" t="s">
        <v>520</v>
      </c>
      <c r="F163" t="s">
        <v>461</v>
      </c>
      <c r="G163" t="s">
        <v>1952</v>
      </c>
      <c r="H163" t="s">
        <v>1963</v>
      </c>
    </row>
    <row r="164" spans="1:8">
      <c r="A164" t="str">
        <f t="shared" si="7"/>
        <v>dep</v>
      </c>
      <c r="B164" t="s">
        <v>1186</v>
      </c>
      <c r="C164" t="s">
        <v>1186</v>
      </c>
      <c r="D164" t="s">
        <v>1877</v>
      </c>
      <c r="E164" t="s">
        <v>520</v>
      </c>
      <c r="F164" t="s">
        <v>463</v>
      </c>
      <c r="G164" t="s">
        <v>1952</v>
      </c>
      <c r="H164" t="s">
        <v>1963</v>
      </c>
    </row>
    <row r="165" spans="1:8">
      <c r="A165" t="str">
        <f t="shared" si="7"/>
        <v>dep</v>
      </c>
      <c r="B165" t="s">
        <v>1184</v>
      </c>
      <c r="C165" t="s">
        <v>1184</v>
      </c>
      <c r="D165" t="s">
        <v>1877</v>
      </c>
      <c r="E165" t="s">
        <v>482</v>
      </c>
      <c r="F165" t="s">
        <v>462</v>
      </c>
      <c r="G165" t="s">
        <v>1952</v>
      </c>
      <c r="H165" t="s">
        <v>1963</v>
      </c>
    </row>
    <row r="166" spans="1:8">
      <c r="A166" t="str">
        <f t="shared" si="7"/>
        <v>dep</v>
      </c>
      <c r="B166" t="s">
        <v>1360</v>
      </c>
      <c r="C166" t="s">
        <v>1184</v>
      </c>
      <c r="D166" t="s">
        <v>1880</v>
      </c>
      <c r="E166" t="s">
        <v>482</v>
      </c>
      <c r="F166" t="s">
        <v>462</v>
      </c>
      <c r="G166" t="s">
        <v>1952</v>
      </c>
      <c r="H166" t="s">
        <v>1963</v>
      </c>
    </row>
    <row r="167" spans="1:8">
      <c r="A167" t="str">
        <f t="shared" si="7"/>
        <v>dep</v>
      </c>
      <c r="B167" t="s">
        <v>1361</v>
      </c>
      <c r="C167" t="s">
        <v>1184</v>
      </c>
      <c r="D167" t="s">
        <v>1879</v>
      </c>
      <c r="E167" t="s">
        <v>482</v>
      </c>
      <c r="F167" t="s">
        <v>462</v>
      </c>
      <c r="G167" t="s">
        <v>1952</v>
      </c>
      <c r="H167" t="s">
        <v>1963</v>
      </c>
    </row>
    <row r="168" spans="1:8">
      <c r="A168" t="str">
        <f t="shared" si="7"/>
        <v>dep</v>
      </c>
      <c r="B168" t="s">
        <v>1362</v>
      </c>
      <c r="C168" t="s">
        <v>1184</v>
      </c>
      <c r="D168" t="s">
        <v>1881</v>
      </c>
      <c r="E168" t="s">
        <v>482</v>
      </c>
      <c r="F168" t="s">
        <v>462</v>
      </c>
      <c r="G168" t="s">
        <v>1952</v>
      </c>
      <c r="H168" t="s">
        <v>1963</v>
      </c>
    </row>
    <row r="169" spans="1:8">
      <c r="A169" t="str">
        <f t="shared" si="7"/>
        <v>dep</v>
      </c>
      <c r="B169" t="s">
        <v>1181</v>
      </c>
      <c r="C169" t="s">
        <v>1181</v>
      </c>
      <c r="D169" t="s">
        <v>1877</v>
      </c>
      <c r="E169" t="s">
        <v>482</v>
      </c>
      <c r="F169" t="s">
        <v>462</v>
      </c>
      <c r="G169" t="s">
        <v>1950</v>
      </c>
      <c r="H169" t="s">
        <v>1963</v>
      </c>
    </row>
    <row r="170" spans="1:8">
      <c r="A170" t="str">
        <f t="shared" si="7"/>
        <v>dep</v>
      </c>
      <c r="B170" t="s">
        <v>1363</v>
      </c>
      <c r="C170" t="s">
        <v>1363</v>
      </c>
      <c r="D170" t="s">
        <v>1877</v>
      </c>
      <c r="E170" t="s">
        <v>520</v>
      </c>
      <c r="F170" t="s">
        <v>460</v>
      </c>
      <c r="G170" t="s">
        <v>1952</v>
      </c>
      <c r="H170" t="s">
        <v>1963</v>
      </c>
    </row>
    <row r="171" spans="1:8">
      <c r="A171" t="str">
        <f t="shared" si="7"/>
        <v>dep</v>
      </c>
      <c r="B171" t="s">
        <v>1187</v>
      </c>
      <c r="C171" t="s">
        <v>1187</v>
      </c>
      <c r="D171" t="s">
        <v>1877</v>
      </c>
      <c r="E171" t="s">
        <v>520</v>
      </c>
      <c r="F171" t="s">
        <v>460</v>
      </c>
      <c r="G171" t="s">
        <v>1950</v>
      </c>
      <c r="H171" t="s">
        <v>1963</v>
      </c>
    </row>
    <row r="172" spans="1:8">
      <c r="A172" t="str">
        <f t="shared" si="7"/>
        <v>eqa</v>
      </c>
      <c r="B172" t="s">
        <v>233</v>
      </c>
      <c r="C172" t="s">
        <v>233</v>
      </c>
      <c r="D172" t="s">
        <v>1877</v>
      </c>
      <c r="E172" t="s">
        <v>485</v>
      </c>
      <c r="F172" t="s">
        <v>461</v>
      </c>
      <c r="G172" t="s">
        <v>1952</v>
      </c>
      <c r="H172" t="s">
        <v>1964</v>
      </c>
    </row>
    <row r="173" spans="1:8">
      <c r="A173" t="str">
        <f t="shared" si="7"/>
        <v>eqa</v>
      </c>
      <c r="B173" t="s">
        <v>1364</v>
      </c>
      <c r="C173" t="s">
        <v>1364</v>
      </c>
      <c r="D173" t="s">
        <v>1877</v>
      </c>
      <c r="E173" t="s">
        <v>485</v>
      </c>
      <c r="F173" t="s">
        <v>461</v>
      </c>
      <c r="G173" t="s">
        <v>1952</v>
      </c>
      <c r="H173" t="s">
        <v>491</v>
      </c>
    </row>
    <row r="174" spans="1:8">
      <c r="A174" t="str">
        <f t="shared" si="7"/>
        <v>eqa</v>
      </c>
      <c r="B174" t="s">
        <v>1365</v>
      </c>
      <c r="C174" t="s">
        <v>1365</v>
      </c>
      <c r="D174" t="s">
        <v>1877</v>
      </c>
      <c r="E174" t="s">
        <v>485</v>
      </c>
      <c r="F174" t="s">
        <v>461</v>
      </c>
      <c r="G174" t="s">
        <v>1952</v>
      </c>
      <c r="H174" t="s">
        <v>492</v>
      </c>
    </row>
    <row r="175" spans="1:8">
      <c r="A175" t="str">
        <f t="shared" si="7"/>
        <v>eqa</v>
      </c>
      <c r="B175" t="s">
        <v>238</v>
      </c>
      <c r="C175" t="s">
        <v>238</v>
      </c>
      <c r="D175" t="s">
        <v>1877</v>
      </c>
      <c r="E175" t="s">
        <v>485</v>
      </c>
      <c r="F175" t="s">
        <v>463</v>
      </c>
      <c r="G175" t="s">
        <v>1952</v>
      </c>
      <c r="H175" t="s">
        <v>1964</v>
      </c>
    </row>
    <row r="176" spans="1:8">
      <c r="A176" t="str">
        <f t="shared" si="7"/>
        <v>eqa</v>
      </c>
      <c r="B176" t="s">
        <v>1366</v>
      </c>
      <c r="C176" t="s">
        <v>1366</v>
      </c>
      <c r="D176" t="s">
        <v>1877</v>
      </c>
      <c r="E176" t="s">
        <v>485</v>
      </c>
      <c r="F176" t="s">
        <v>463</v>
      </c>
      <c r="G176" t="s">
        <v>1952</v>
      </c>
      <c r="H176" t="s">
        <v>491</v>
      </c>
    </row>
    <row r="177" spans="1:8">
      <c r="A177" t="str">
        <f t="shared" si="7"/>
        <v>eqa</v>
      </c>
      <c r="B177" t="s">
        <v>395</v>
      </c>
      <c r="C177" t="s">
        <v>395</v>
      </c>
      <c r="D177" t="s">
        <v>1877</v>
      </c>
      <c r="E177" t="s">
        <v>485</v>
      </c>
      <c r="F177" t="s">
        <v>463</v>
      </c>
      <c r="G177" t="s">
        <v>1952</v>
      </c>
      <c r="H177" t="s">
        <v>492</v>
      </c>
    </row>
    <row r="178" spans="1:8">
      <c r="A178" t="str">
        <f t="shared" si="7"/>
        <v>eqa</v>
      </c>
      <c r="B178" t="s">
        <v>230</v>
      </c>
      <c r="C178" t="s">
        <v>230</v>
      </c>
      <c r="D178" t="s">
        <v>1877</v>
      </c>
      <c r="E178" t="s">
        <v>485</v>
      </c>
      <c r="F178" t="s">
        <v>462</v>
      </c>
      <c r="G178" t="s">
        <v>1952</v>
      </c>
      <c r="H178" t="s">
        <v>1964</v>
      </c>
    </row>
    <row r="179" spans="1:8">
      <c r="A179" t="str">
        <f t="shared" si="7"/>
        <v>eqa</v>
      </c>
      <c r="B179" t="s">
        <v>1367</v>
      </c>
      <c r="C179" t="s">
        <v>230</v>
      </c>
      <c r="D179" t="s">
        <v>1880</v>
      </c>
      <c r="E179" t="s">
        <v>485</v>
      </c>
      <c r="F179" t="s">
        <v>462</v>
      </c>
      <c r="G179" t="s">
        <v>1952</v>
      </c>
      <c r="H179" t="s">
        <v>1964</v>
      </c>
    </row>
    <row r="180" spans="1:8">
      <c r="A180" t="str">
        <f t="shared" si="7"/>
        <v>eqa</v>
      </c>
      <c r="B180" t="s">
        <v>1368</v>
      </c>
      <c r="C180" t="s">
        <v>230</v>
      </c>
      <c r="D180" t="s">
        <v>1879</v>
      </c>
      <c r="E180" t="s">
        <v>485</v>
      </c>
      <c r="F180" t="s">
        <v>462</v>
      </c>
      <c r="G180" t="s">
        <v>1952</v>
      </c>
      <c r="H180" t="s">
        <v>1964</v>
      </c>
    </row>
    <row r="181" spans="1:8">
      <c r="A181" t="str">
        <f t="shared" si="7"/>
        <v>eqa</v>
      </c>
      <c r="B181" t="s">
        <v>1369</v>
      </c>
      <c r="C181" t="s">
        <v>230</v>
      </c>
      <c r="D181" t="s">
        <v>1881</v>
      </c>
      <c r="E181" t="s">
        <v>485</v>
      </c>
      <c r="F181" t="s">
        <v>462</v>
      </c>
      <c r="G181" t="s">
        <v>1952</v>
      </c>
      <c r="H181" t="s">
        <v>1964</v>
      </c>
    </row>
    <row r="182" spans="1:8">
      <c r="A182" t="str">
        <f t="shared" si="7"/>
        <v>eqa</v>
      </c>
      <c r="B182" t="s">
        <v>1370</v>
      </c>
      <c r="C182" t="s">
        <v>1370</v>
      </c>
      <c r="D182" t="s">
        <v>1877</v>
      </c>
      <c r="E182" t="s">
        <v>485</v>
      </c>
      <c r="F182" t="s">
        <v>462</v>
      </c>
      <c r="G182" t="s">
        <v>1952</v>
      </c>
      <c r="H182" t="s">
        <v>491</v>
      </c>
    </row>
    <row r="183" spans="1:8">
      <c r="A183" t="str">
        <f t="shared" si="7"/>
        <v>eqa</v>
      </c>
      <c r="B183" t="s">
        <v>354</v>
      </c>
      <c r="C183" t="s">
        <v>354</v>
      </c>
      <c r="D183" t="s">
        <v>1877</v>
      </c>
      <c r="E183" t="s">
        <v>485</v>
      </c>
      <c r="F183" t="s">
        <v>462</v>
      </c>
      <c r="G183" t="s">
        <v>1952</v>
      </c>
      <c r="H183" t="s">
        <v>492</v>
      </c>
    </row>
    <row r="184" spans="1:8">
      <c r="A184" t="str">
        <f t="shared" si="7"/>
        <v>eqa</v>
      </c>
      <c r="B184" t="s">
        <v>1371</v>
      </c>
      <c r="C184" t="s">
        <v>354</v>
      </c>
      <c r="D184" t="s">
        <v>1880</v>
      </c>
      <c r="E184" t="s">
        <v>485</v>
      </c>
      <c r="F184" t="s">
        <v>462</v>
      </c>
      <c r="G184" t="s">
        <v>1952</v>
      </c>
      <c r="H184" t="s">
        <v>492</v>
      </c>
    </row>
    <row r="185" spans="1:8">
      <c r="A185" t="str">
        <f t="shared" si="7"/>
        <v>eqa</v>
      </c>
      <c r="B185" t="s">
        <v>1372</v>
      </c>
      <c r="C185" t="s">
        <v>354</v>
      </c>
      <c r="D185" t="s">
        <v>1879</v>
      </c>
      <c r="E185" t="s">
        <v>485</v>
      </c>
      <c r="F185" t="s">
        <v>462</v>
      </c>
      <c r="G185" t="s">
        <v>1952</v>
      </c>
      <c r="H185" t="s">
        <v>492</v>
      </c>
    </row>
    <row r="186" spans="1:8">
      <c r="A186" t="str">
        <f t="shared" si="7"/>
        <v>eqa</v>
      </c>
      <c r="B186" t="s">
        <v>1373</v>
      </c>
      <c r="C186" t="s">
        <v>354</v>
      </c>
      <c r="D186" t="s">
        <v>1881</v>
      </c>
      <c r="E186" t="s">
        <v>485</v>
      </c>
      <c r="F186" t="s">
        <v>462</v>
      </c>
      <c r="G186" t="s">
        <v>1952</v>
      </c>
      <c r="H186" t="s">
        <v>492</v>
      </c>
    </row>
    <row r="187" spans="1:8">
      <c r="A187" t="str">
        <f t="shared" si="7"/>
        <v>eqa</v>
      </c>
      <c r="B187" t="s">
        <v>227</v>
      </c>
      <c r="C187" t="s">
        <v>227</v>
      </c>
      <c r="D187" t="s">
        <v>1877</v>
      </c>
      <c r="E187" t="s">
        <v>485</v>
      </c>
      <c r="F187" t="s">
        <v>460</v>
      </c>
      <c r="G187" t="s">
        <v>1952</v>
      </c>
      <c r="H187" t="s">
        <v>1964</v>
      </c>
    </row>
    <row r="188" spans="1:8">
      <c r="A188" t="str">
        <f t="shared" si="7"/>
        <v>eqa</v>
      </c>
      <c r="B188" t="s">
        <v>1374</v>
      </c>
      <c r="C188" t="s">
        <v>1374</v>
      </c>
      <c r="D188" t="s">
        <v>1877</v>
      </c>
      <c r="E188" t="s">
        <v>485</v>
      </c>
      <c r="F188" t="s">
        <v>460</v>
      </c>
      <c r="G188" t="s">
        <v>1952</v>
      </c>
      <c r="H188" t="s">
        <v>491</v>
      </c>
    </row>
    <row r="189" spans="1:8">
      <c r="A189" t="str">
        <f t="shared" si="7"/>
        <v>eqa</v>
      </c>
      <c r="B189" t="s">
        <v>353</v>
      </c>
      <c r="C189" t="s">
        <v>353</v>
      </c>
      <c r="D189" t="s">
        <v>1877</v>
      </c>
      <c r="E189" t="s">
        <v>485</v>
      </c>
      <c r="F189" t="s">
        <v>460</v>
      </c>
      <c r="G189" t="s">
        <v>1952</v>
      </c>
      <c r="H189" t="s">
        <v>492</v>
      </c>
    </row>
    <row r="190" spans="1:8">
      <c r="A190" t="str">
        <f t="shared" si="7"/>
        <v>eqa</v>
      </c>
      <c r="B190" t="s">
        <v>241</v>
      </c>
      <c r="C190" t="s">
        <v>241</v>
      </c>
      <c r="D190" t="s">
        <v>1877</v>
      </c>
      <c r="E190" t="s">
        <v>485</v>
      </c>
      <c r="F190" t="s">
        <v>464</v>
      </c>
      <c r="G190" t="s">
        <v>1952</v>
      </c>
      <c r="H190" t="s">
        <v>1964</v>
      </c>
    </row>
    <row r="191" spans="1:8">
      <c r="A191" t="str">
        <f t="shared" si="7"/>
        <v>eqa</v>
      </c>
      <c r="B191" t="s">
        <v>1375</v>
      </c>
      <c r="C191" t="s">
        <v>1375</v>
      </c>
      <c r="D191" t="s">
        <v>1877</v>
      </c>
      <c r="E191" t="s">
        <v>485</v>
      </c>
      <c r="F191" t="s">
        <v>464</v>
      </c>
      <c r="G191" t="s">
        <v>1952</v>
      </c>
      <c r="H191" t="s">
        <v>491</v>
      </c>
    </row>
    <row r="192" spans="1:8">
      <c r="A192" t="str">
        <f t="shared" si="7"/>
        <v>eqa</v>
      </c>
      <c r="B192" t="s">
        <v>1376</v>
      </c>
      <c r="C192" t="s">
        <v>1376</v>
      </c>
      <c r="D192" t="s">
        <v>1877</v>
      </c>
      <c r="E192" t="s">
        <v>485</v>
      </c>
      <c r="F192" t="s">
        <v>464</v>
      </c>
      <c r="G192" t="s">
        <v>1952</v>
      </c>
      <c r="H192" t="s">
        <v>492</v>
      </c>
    </row>
    <row r="193" spans="1:8">
      <c r="A193" t="str">
        <f>LEFT(C193, 2)</f>
        <v>eq</v>
      </c>
      <c r="B193" t="s">
        <v>342</v>
      </c>
      <c r="C193" t="s">
        <v>342</v>
      </c>
      <c r="D193" t="s">
        <v>1877</v>
      </c>
      <c r="E193" t="s">
        <v>485</v>
      </c>
      <c r="F193" t="s">
        <v>462</v>
      </c>
      <c r="G193" t="s">
        <v>1952</v>
      </c>
      <c r="H193" t="s">
        <v>1964</v>
      </c>
    </row>
    <row r="194" spans="1:8">
      <c r="A194" t="str">
        <f t="shared" ref="A194:A202" si="8">LEFT(C194, 3)</f>
        <v>eql</v>
      </c>
      <c r="B194" t="s">
        <v>235</v>
      </c>
      <c r="C194" t="s">
        <v>235</v>
      </c>
      <c r="D194" t="s">
        <v>1877</v>
      </c>
      <c r="E194" t="s">
        <v>487</v>
      </c>
      <c r="F194" t="s">
        <v>461</v>
      </c>
      <c r="G194" t="s">
        <v>1952</v>
      </c>
      <c r="H194" t="s">
        <v>1964</v>
      </c>
    </row>
    <row r="195" spans="1:8">
      <c r="A195" t="str">
        <f t="shared" si="8"/>
        <v>eql</v>
      </c>
      <c r="B195" t="s">
        <v>1377</v>
      </c>
      <c r="C195" t="s">
        <v>1377</v>
      </c>
      <c r="D195" t="s">
        <v>1877</v>
      </c>
      <c r="E195" t="s">
        <v>487</v>
      </c>
      <c r="F195" t="s">
        <v>461</v>
      </c>
      <c r="G195" t="s">
        <v>1952</v>
      </c>
      <c r="H195" t="s">
        <v>491</v>
      </c>
    </row>
    <row r="196" spans="1:8">
      <c r="A196" t="str">
        <f t="shared" si="8"/>
        <v>eql</v>
      </c>
      <c r="B196" t="s">
        <v>1378</v>
      </c>
      <c r="C196" t="s">
        <v>1378</v>
      </c>
      <c r="D196" t="s">
        <v>1877</v>
      </c>
      <c r="E196" t="s">
        <v>487</v>
      </c>
      <c r="F196" t="s">
        <v>461</v>
      </c>
      <c r="G196" t="s">
        <v>1952</v>
      </c>
      <c r="H196" t="s">
        <v>492</v>
      </c>
    </row>
    <row r="197" spans="1:8">
      <c r="A197" t="str">
        <f t="shared" si="8"/>
        <v>eql</v>
      </c>
      <c r="B197" t="s">
        <v>229</v>
      </c>
      <c r="C197" t="s">
        <v>229</v>
      </c>
      <c r="D197" t="s">
        <v>1877</v>
      </c>
      <c r="E197" t="s">
        <v>487</v>
      </c>
      <c r="F197" t="s">
        <v>460</v>
      </c>
      <c r="G197" t="s">
        <v>1952</v>
      </c>
      <c r="H197" t="s">
        <v>1964</v>
      </c>
    </row>
    <row r="198" spans="1:8">
      <c r="A198" t="str">
        <f t="shared" si="8"/>
        <v>eql</v>
      </c>
      <c r="B198" t="s">
        <v>1379</v>
      </c>
      <c r="C198" t="s">
        <v>1379</v>
      </c>
      <c r="D198" t="s">
        <v>1877</v>
      </c>
      <c r="E198" t="s">
        <v>487</v>
      </c>
      <c r="F198" t="s">
        <v>461</v>
      </c>
      <c r="G198" t="s">
        <v>1952</v>
      </c>
      <c r="H198" t="s">
        <v>491</v>
      </c>
    </row>
    <row r="199" spans="1:8">
      <c r="A199" t="str">
        <f t="shared" si="8"/>
        <v>eql</v>
      </c>
      <c r="B199" t="s">
        <v>1380</v>
      </c>
      <c r="C199" t="s">
        <v>1380</v>
      </c>
      <c r="D199" t="s">
        <v>1877</v>
      </c>
      <c r="E199" t="s">
        <v>487</v>
      </c>
      <c r="F199" t="s">
        <v>461</v>
      </c>
      <c r="G199" t="s">
        <v>1952</v>
      </c>
      <c r="H199" t="s">
        <v>492</v>
      </c>
    </row>
    <row r="200" spans="1:8">
      <c r="A200" t="str">
        <f t="shared" si="8"/>
        <v>eql</v>
      </c>
      <c r="B200" t="s">
        <v>243</v>
      </c>
      <c r="C200" t="s">
        <v>243</v>
      </c>
      <c r="D200" t="s">
        <v>1877</v>
      </c>
      <c r="E200" t="s">
        <v>487</v>
      </c>
      <c r="F200" t="s">
        <v>464</v>
      </c>
      <c r="G200" t="s">
        <v>1952</v>
      </c>
      <c r="H200" t="s">
        <v>1964</v>
      </c>
    </row>
    <row r="201" spans="1:8">
      <c r="A201" t="str">
        <f t="shared" si="8"/>
        <v>eql</v>
      </c>
      <c r="B201" t="s">
        <v>1381</v>
      </c>
      <c r="C201" t="s">
        <v>1381</v>
      </c>
      <c r="D201" t="s">
        <v>1877</v>
      </c>
      <c r="E201" t="s">
        <v>487</v>
      </c>
      <c r="F201" t="s">
        <v>464</v>
      </c>
      <c r="G201" t="s">
        <v>1952</v>
      </c>
      <c r="H201" t="s">
        <v>491</v>
      </c>
    </row>
    <row r="202" spans="1:8">
      <c r="A202" t="str">
        <f t="shared" si="8"/>
        <v>eql</v>
      </c>
      <c r="B202" t="s">
        <v>1382</v>
      </c>
      <c r="C202" t="s">
        <v>1382</v>
      </c>
      <c r="D202" t="s">
        <v>1877</v>
      </c>
      <c r="E202" t="s">
        <v>487</v>
      </c>
      <c r="F202" t="s">
        <v>464</v>
      </c>
      <c r="G202" t="s">
        <v>1952</v>
      </c>
      <c r="H202" t="s">
        <v>492</v>
      </c>
    </row>
    <row r="203" spans="1:8">
      <c r="A203" t="str">
        <f>B203</f>
        <v>error_check1</v>
      </c>
      <c r="B203" t="s">
        <v>337</v>
      </c>
      <c r="C203" t="s">
        <v>337</v>
      </c>
      <c r="D203" t="s">
        <v>1877</v>
      </c>
      <c r="E203" t="s">
        <v>449</v>
      </c>
      <c r="F203" t="s">
        <v>1952</v>
      </c>
      <c r="G203" t="s">
        <v>1952</v>
      </c>
      <c r="H203" t="s">
        <v>1952</v>
      </c>
    </row>
    <row r="204" spans="1:8">
      <c r="A204" t="str">
        <f>B204</f>
        <v>error_check2</v>
      </c>
      <c r="B204" t="s">
        <v>338</v>
      </c>
      <c r="C204" t="s">
        <v>338</v>
      </c>
      <c r="D204" t="s">
        <v>1877</v>
      </c>
      <c r="E204" t="s">
        <v>449</v>
      </c>
      <c r="F204" t="s">
        <v>1952</v>
      </c>
      <c r="G204" t="s">
        <v>1952</v>
      </c>
      <c r="H204" t="s">
        <v>1952</v>
      </c>
    </row>
    <row r="205" spans="1:8">
      <c r="A205" t="str">
        <f>B205</f>
        <v>error_check3</v>
      </c>
      <c r="B205" t="s">
        <v>339</v>
      </c>
      <c r="C205" t="s">
        <v>339</v>
      </c>
      <c r="D205" t="s">
        <v>1877</v>
      </c>
      <c r="E205" t="s">
        <v>449</v>
      </c>
      <c r="F205" t="s">
        <v>1952</v>
      </c>
      <c r="G205" t="s">
        <v>1952</v>
      </c>
      <c r="H205" t="s">
        <v>1952</v>
      </c>
    </row>
    <row r="206" spans="1:8">
      <c r="A206" t="str">
        <f t="shared" ref="A206:A221" si="9">LEFT(C206, 2)</f>
        <v>fa</v>
      </c>
      <c r="B206" t="s">
        <v>1383</v>
      </c>
      <c r="C206" t="s">
        <v>1383</v>
      </c>
      <c r="D206" t="s">
        <v>1877</v>
      </c>
      <c r="E206" t="s">
        <v>527</v>
      </c>
      <c r="F206" t="s">
        <v>461</v>
      </c>
      <c r="G206" t="s">
        <v>1952</v>
      </c>
      <c r="H206" t="s">
        <v>1964</v>
      </c>
    </row>
    <row r="207" spans="1:8">
      <c r="A207" t="str">
        <f t="shared" si="9"/>
        <v>fa</v>
      </c>
      <c r="B207" t="s">
        <v>1384</v>
      </c>
      <c r="C207" t="s">
        <v>1384</v>
      </c>
      <c r="D207" t="s">
        <v>1877</v>
      </c>
      <c r="E207" t="s">
        <v>527</v>
      </c>
      <c r="F207" t="s">
        <v>461</v>
      </c>
      <c r="G207" t="s">
        <v>1952</v>
      </c>
      <c r="H207" t="s">
        <v>492</v>
      </c>
    </row>
    <row r="208" spans="1:8">
      <c r="A208" t="str">
        <f t="shared" si="9"/>
        <v>fa</v>
      </c>
      <c r="B208" t="s">
        <v>1385</v>
      </c>
      <c r="C208" t="s">
        <v>1385</v>
      </c>
      <c r="D208" t="s">
        <v>1877</v>
      </c>
      <c r="E208" t="s">
        <v>527</v>
      </c>
      <c r="F208" t="s">
        <v>463</v>
      </c>
      <c r="G208" t="s">
        <v>1952</v>
      </c>
      <c r="H208" t="s">
        <v>1964</v>
      </c>
    </row>
    <row r="209" spans="1:8">
      <c r="A209" t="str">
        <f t="shared" si="9"/>
        <v>fa</v>
      </c>
      <c r="B209" t="s">
        <v>393</v>
      </c>
      <c r="C209" t="s">
        <v>393</v>
      </c>
      <c r="D209" t="s">
        <v>1877</v>
      </c>
      <c r="E209" t="s">
        <v>527</v>
      </c>
      <c r="F209" t="s">
        <v>463</v>
      </c>
      <c r="G209" t="s">
        <v>1952</v>
      </c>
      <c r="H209" t="s">
        <v>492</v>
      </c>
    </row>
    <row r="210" spans="1:8">
      <c r="A210" t="str">
        <f t="shared" si="9"/>
        <v>fa</v>
      </c>
      <c r="B210" t="s">
        <v>380</v>
      </c>
      <c r="C210" t="s">
        <v>380</v>
      </c>
      <c r="D210" t="s">
        <v>1877</v>
      </c>
      <c r="E210" t="s">
        <v>527</v>
      </c>
      <c r="F210" t="s">
        <v>462</v>
      </c>
      <c r="G210" t="s">
        <v>1952</v>
      </c>
      <c r="H210" t="s">
        <v>1964</v>
      </c>
    </row>
    <row r="211" spans="1:8">
      <c r="A211" t="str">
        <f t="shared" si="9"/>
        <v>fa</v>
      </c>
      <c r="B211" t="s">
        <v>1386</v>
      </c>
      <c r="C211" t="s">
        <v>380</v>
      </c>
      <c r="D211" t="s">
        <v>1880</v>
      </c>
      <c r="E211" t="s">
        <v>527</v>
      </c>
      <c r="F211" t="s">
        <v>462</v>
      </c>
      <c r="G211" t="s">
        <v>1952</v>
      </c>
      <c r="H211" t="s">
        <v>1964</v>
      </c>
    </row>
    <row r="212" spans="1:8">
      <c r="A212" t="str">
        <f t="shared" si="9"/>
        <v>fa</v>
      </c>
      <c r="B212" t="s">
        <v>1387</v>
      </c>
      <c r="C212" t="s">
        <v>380</v>
      </c>
      <c r="D212" t="s">
        <v>1879</v>
      </c>
      <c r="E212" t="s">
        <v>527</v>
      </c>
      <c r="F212" t="s">
        <v>462</v>
      </c>
      <c r="G212" t="s">
        <v>1952</v>
      </c>
      <c r="H212" t="s">
        <v>1964</v>
      </c>
    </row>
    <row r="213" spans="1:8">
      <c r="A213" t="str">
        <f t="shared" si="9"/>
        <v>fa</v>
      </c>
      <c r="B213" t="s">
        <v>1388</v>
      </c>
      <c r="C213" t="s">
        <v>380</v>
      </c>
      <c r="D213" t="s">
        <v>1881</v>
      </c>
      <c r="E213" t="s">
        <v>527</v>
      </c>
      <c r="F213" t="s">
        <v>462</v>
      </c>
      <c r="G213" t="s">
        <v>1952</v>
      </c>
      <c r="H213" t="s">
        <v>1964</v>
      </c>
    </row>
    <row r="214" spans="1:8">
      <c r="A214" t="str">
        <f t="shared" si="9"/>
        <v>fa</v>
      </c>
      <c r="B214" t="s">
        <v>377</v>
      </c>
      <c r="C214" t="s">
        <v>377</v>
      </c>
      <c r="D214" t="s">
        <v>1877</v>
      </c>
      <c r="E214" t="s">
        <v>527</v>
      </c>
      <c r="F214" t="s">
        <v>462</v>
      </c>
      <c r="G214" t="s">
        <v>1952</v>
      </c>
      <c r="H214" t="s">
        <v>492</v>
      </c>
    </row>
    <row r="215" spans="1:8">
      <c r="A215" t="str">
        <f t="shared" si="9"/>
        <v>fa</v>
      </c>
      <c r="B215" t="s">
        <v>1389</v>
      </c>
      <c r="C215" t="s">
        <v>377</v>
      </c>
      <c r="D215" t="s">
        <v>1880</v>
      </c>
      <c r="E215" t="s">
        <v>527</v>
      </c>
      <c r="F215" t="s">
        <v>462</v>
      </c>
      <c r="G215" t="s">
        <v>1952</v>
      </c>
      <c r="H215" t="s">
        <v>492</v>
      </c>
    </row>
    <row r="216" spans="1:8">
      <c r="A216" t="str">
        <f t="shared" si="9"/>
        <v>fa</v>
      </c>
      <c r="B216" t="s">
        <v>1390</v>
      </c>
      <c r="C216" t="s">
        <v>377</v>
      </c>
      <c r="D216" t="s">
        <v>1879</v>
      </c>
      <c r="E216" t="s">
        <v>527</v>
      </c>
      <c r="F216" t="s">
        <v>462</v>
      </c>
      <c r="G216" t="s">
        <v>1952</v>
      </c>
      <c r="H216" t="s">
        <v>492</v>
      </c>
    </row>
    <row r="217" spans="1:8">
      <c r="A217" t="str">
        <f t="shared" si="9"/>
        <v>fa</v>
      </c>
      <c r="B217" t="s">
        <v>1391</v>
      </c>
      <c r="C217" t="s">
        <v>377</v>
      </c>
      <c r="D217" t="s">
        <v>1881</v>
      </c>
      <c r="E217" t="s">
        <v>527</v>
      </c>
      <c r="F217" t="s">
        <v>462</v>
      </c>
      <c r="G217" t="s">
        <v>1952</v>
      </c>
      <c r="H217" t="s">
        <v>492</v>
      </c>
    </row>
    <row r="218" spans="1:8">
      <c r="A218" t="str">
        <f t="shared" si="9"/>
        <v>fa</v>
      </c>
      <c r="B218" t="s">
        <v>1392</v>
      </c>
      <c r="C218" t="s">
        <v>1392</v>
      </c>
      <c r="D218" t="s">
        <v>1877</v>
      </c>
      <c r="E218" t="s">
        <v>527</v>
      </c>
      <c r="F218" t="s">
        <v>460</v>
      </c>
      <c r="G218" t="s">
        <v>1952</v>
      </c>
      <c r="H218" t="s">
        <v>1964</v>
      </c>
    </row>
    <row r="219" spans="1:8">
      <c r="A219" t="str">
        <f t="shared" si="9"/>
        <v>fa</v>
      </c>
      <c r="B219" t="s">
        <v>1393</v>
      </c>
      <c r="C219" t="s">
        <v>1393</v>
      </c>
      <c r="D219" t="s">
        <v>1877</v>
      </c>
      <c r="E219" t="s">
        <v>527</v>
      </c>
      <c r="F219" t="s">
        <v>461</v>
      </c>
      <c r="G219" t="s">
        <v>1952</v>
      </c>
      <c r="H219" t="s">
        <v>492</v>
      </c>
    </row>
    <row r="220" spans="1:8">
      <c r="A220" t="str">
        <f t="shared" si="9"/>
        <v>fa</v>
      </c>
      <c r="B220" t="s">
        <v>1394</v>
      </c>
      <c r="C220" t="s">
        <v>1394</v>
      </c>
      <c r="D220" t="s">
        <v>1877</v>
      </c>
      <c r="E220" t="s">
        <v>527</v>
      </c>
      <c r="F220" t="s">
        <v>464</v>
      </c>
      <c r="G220" t="s">
        <v>1952</v>
      </c>
      <c r="H220" t="s">
        <v>1964</v>
      </c>
    </row>
    <row r="221" spans="1:8">
      <c r="A221" t="str">
        <f t="shared" si="9"/>
        <v>fa</v>
      </c>
      <c r="B221" t="s">
        <v>406</v>
      </c>
      <c r="C221" t="s">
        <v>406</v>
      </c>
      <c r="D221" t="s">
        <v>1877</v>
      </c>
      <c r="E221" t="s">
        <v>527</v>
      </c>
      <c r="F221" t="s">
        <v>464</v>
      </c>
      <c r="G221" t="s">
        <v>1952</v>
      </c>
      <c r="H221" t="s">
        <v>492</v>
      </c>
    </row>
    <row r="222" spans="1:8">
      <c r="A222" t="str">
        <f>LEFT(C222, 3)</f>
        <v>fab</v>
      </c>
      <c r="B222" t="s">
        <v>1395</v>
      </c>
      <c r="C222" t="s">
        <v>402</v>
      </c>
      <c r="D222" t="s">
        <v>1880</v>
      </c>
      <c r="E222" t="s">
        <v>528</v>
      </c>
      <c r="F222" t="s">
        <v>1883</v>
      </c>
      <c r="G222" t="s">
        <v>1952</v>
      </c>
      <c r="H222" t="s">
        <v>1963</v>
      </c>
    </row>
    <row r="223" spans="1:8">
      <c r="A223" t="str">
        <f>LEFT(C223, 3)</f>
        <v>fab</v>
      </c>
      <c r="B223" t="s">
        <v>1396</v>
      </c>
      <c r="C223" t="s">
        <v>402</v>
      </c>
      <c r="D223" t="s">
        <v>1879</v>
      </c>
      <c r="E223" t="s">
        <v>528</v>
      </c>
      <c r="F223" t="s">
        <v>1883</v>
      </c>
      <c r="G223" t="s">
        <v>1952</v>
      </c>
      <c r="H223" t="s">
        <v>1963</v>
      </c>
    </row>
    <row r="224" spans="1:8">
      <c r="A224" t="str">
        <f>LEFT(C224, 3)</f>
        <v>fab</v>
      </c>
      <c r="B224" t="s">
        <v>1397</v>
      </c>
      <c r="C224" t="s">
        <v>402</v>
      </c>
      <c r="D224" t="s">
        <v>1881</v>
      </c>
      <c r="E224" t="s">
        <v>528</v>
      </c>
      <c r="F224" t="s">
        <v>1883</v>
      </c>
      <c r="G224" t="s">
        <v>1952</v>
      </c>
      <c r="H224" t="s">
        <v>1963</v>
      </c>
    </row>
    <row r="225" spans="1:8">
      <c r="A225" t="str">
        <f>B225</f>
        <v>fee59</v>
      </c>
      <c r="B225" t="s">
        <v>1398</v>
      </c>
      <c r="C225" t="s">
        <v>1398</v>
      </c>
      <c r="D225" t="s">
        <v>1877</v>
      </c>
      <c r="E225" t="s">
        <v>1966</v>
      </c>
      <c r="F225" t="s">
        <v>1952</v>
      </c>
      <c r="G225" t="s">
        <v>1952</v>
      </c>
      <c r="H225" t="s">
        <v>494</v>
      </c>
    </row>
    <row r="226" spans="1:8">
      <c r="A226" t="str">
        <f t="shared" ref="A226:A238" si="10">LEFT(C226, 2)</f>
        <v>fl</v>
      </c>
      <c r="B226" t="s">
        <v>1399</v>
      </c>
      <c r="C226" t="s">
        <v>1399</v>
      </c>
      <c r="D226" t="s">
        <v>1877</v>
      </c>
      <c r="E226" t="s">
        <v>529</v>
      </c>
      <c r="F226" t="s">
        <v>461</v>
      </c>
      <c r="G226" t="s">
        <v>1952</v>
      </c>
      <c r="H226" t="s">
        <v>1964</v>
      </c>
    </row>
    <row r="227" spans="1:8">
      <c r="A227" t="str">
        <f t="shared" si="10"/>
        <v>fl</v>
      </c>
      <c r="B227" t="s">
        <v>1400</v>
      </c>
      <c r="C227" t="s">
        <v>1400</v>
      </c>
      <c r="D227" t="s">
        <v>1877</v>
      </c>
      <c r="E227" t="s">
        <v>529</v>
      </c>
      <c r="F227" t="s">
        <v>461</v>
      </c>
      <c r="G227" t="s">
        <v>1952</v>
      </c>
      <c r="H227" t="s">
        <v>492</v>
      </c>
    </row>
    <row r="228" spans="1:8">
      <c r="A228" t="str">
        <f t="shared" si="10"/>
        <v>fl</v>
      </c>
      <c r="B228" t="s">
        <v>1401</v>
      </c>
      <c r="C228" t="s">
        <v>1401</v>
      </c>
      <c r="D228" t="s">
        <v>1877</v>
      </c>
      <c r="E228" t="s">
        <v>529</v>
      </c>
      <c r="F228" t="s">
        <v>463</v>
      </c>
      <c r="G228" t="s">
        <v>1952</v>
      </c>
      <c r="H228" t="s">
        <v>1964</v>
      </c>
    </row>
    <row r="229" spans="1:8">
      <c r="A229" t="str">
        <f t="shared" si="10"/>
        <v>fl</v>
      </c>
      <c r="B229" t="s">
        <v>394</v>
      </c>
      <c r="C229" t="s">
        <v>394</v>
      </c>
      <c r="D229" t="s">
        <v>1877</v>
      </c>
      <c r="E229" t="s">
        <v>529</v>
      </c>
      <c r="F229" t="s">
        <v>463</v>
      </c>
      <c r="G229" t="s">
        <v>1952</v>
      </c>
      <c r="H229" t="s">
        <v>492</v>
      </c>
    </row>
    <row r="230" spans="1:8">
      <c r="A230" t="str">
        <f t="shared" si="10"/>
        <v>fl</v>
      </c>
      <c r="B230" t="s">
        <v>1402</v>
      </c>
      <c r="C230" t="s">
        <v>1402</v>
      </c>
      <c r="D230" t="s">
        <v>1877</v>
      </c>
      <c r="E230" t="s">
        <v>529</v>
      </c>
      <c r="F230" t="s">
        <v>462</v>
      </c>
      <c r="G230" t="s">
        <v>1952</v>
      </c>
      <c r="H230" t="s">
        <v>1964</v>
      </c>
    </row>
    <row r="231" spans="1:8">
      <c r="A231" t="str">
        <f t="shared" si="10"/>
        <v>fl</v>
      </c>
      <c r="B231" t="s">
        <v>379</v>
      </c>
      <c r="C231" t="s">
        <v>379</v>
      </c>
      <c r="D231" t="s">
        <v>1877</v>
      </c>
      <c r="E231" t="s">
        <v>529</v>
      </c>
      <c r="F231" t="s">
        <v>462</v>
      </c>
      <c r="G231" t="s">
        <v>1952</v>
      </c>
      <c r="H231" t="s">
        <v>492</v>
      </c>
    </row>
    <row r="232" spans="1:8">
      <c r="A232" t="str">
        <f t="shared" si="10"/>
        <v>fl</v>
      </c>
      <c r="B232" t="s">
        <v>1403</v>
      </c>
      <c r="C232" t="s">
        <v>379</v>
      </c>
      <c r="D232" t="s">
        <v>1880</v>
      </c>
      <c r="E232" t="s">
        <v>529</v>
      </c>
      <c r="F232" t="s">
        <v>462</v>
      </c>
      <c r="G232" t="s">
        <v>1952</v>
      </c>
      <c r="H232" t="s">
        <v>492</v>
      </c>
    </row>
    <row r="233" spans="1:8">
      <c r="A233" t="str">
        <f t="shared" si="10"/>
        <v>fl</v>
      </c>
      <c r="B233" t="s">
        <v>1404</v>
      </c>
      <c r="C233" t="s">
        <v>379</v>
      </c>
      <c r="D233" t="s">
        <v>1879</v>
      </c>
      <c r="E233" t="s">
        <v>529</v>
      </c>
      <c r="F233" t="s">
        <v>462</v>
      </c>
      <c r="G233" t="s">
        <v>1952</v>
      </c>
      <c r="H233" t="s">
        <v>492</v>
      </c>
    </row>
    <row r="234" spans="1:8">
      <c r="A234" t="str">
        <f t="shared" si="10"/>
        <v>fl</v>
      </c>
      <c r="B234" t="s">
        <v>1405</v>
      </c>
      <c r="C234" t="s">
        <v>379</v>
      </c>
      <c r="D234" t="s">
        <v>1881</v>
      </c>
      <c r="E234" t="s">
        <v>529</v>
      </c>
      <c r="F234" t="s">
        <v>462</v>
      </c>
      <c r="G234" t="s">
        <v>1952</v>
      </c>
      <c r="H234" t="s">
        <v>492</v>
      </c>
    </row>
    <row r="235" spans="1:8">
      <c r="A235" t="str">
        <f t="shared" si="10"/>
        <v>fl</v>
      </c>
      <c r="B235" t="s">
        <v>1406</v>
      </c>
      <c r="C235" t="s">
        <v>1406</v>
      </c>
      <c r="D235" t="s">
        <v>1877</v>
      </c>
      <c r="E235" t="s">
        <v>529</v>
      </c>
      <c r="F235" t="s">
        <v>460</v>
      </c>
      <c r="G235" t="s">
        <v>1952</v>
      </c>
      <c r="H235" t="s">
        <v>1964</v>
      </c>
    </row>
    <row r="236" spans="1:8">
      <c r="A236" t="str">
        <f t="shared" si="10"/>
        <v>fl</v>
      </c>
      <c r="B236" t="s">
        <v>1407</v>
      </c>
      <c r="C236" t="s">
        <v>1407</v>
      </c>
      <c r="D236" t="s">
        <v>1877</v>
      </c>
      <c r="E236" t="s">
        <v>529</v>
      </c>
      <c r="F236" t="s">
        <v>461</v>
      </c>
      <c r="G236" t="s">
        <v>1952</v>
      </c>
      <c r="H236" t="s">
        <v>492</v>
      </c>
    </row>
    <row r="237" spans="1:8">
      <c r="A237" t="str">
        <f t="shared" si="10"/>
        <v>fl</v>
      </c>
      <c r="B237" t="s">
        <v>1408</v>
      </c>
      <c r="C237" t="s">
        <v>1408</v>
      </c>
      <c r="D237" t="s">
        <v>1877</v>
      </c>
      <c r="E237" t="s">
        <v>529</v>
      </c>
      <c r="F237" t="s">
        <v>464</v>
      </c>
      <c r="G237" t="s">
        <v>1952</v>
      </c>
      <c r="H237" t="s">
        <v>1964</v>
      </c>
    </row>
    <row r="238" spans="1:8">
      <c r="A238" t="str">
        <f t="shared" si="10"/>
        <v>fl</v>
      </c>
      <c r="B238" t="s">
        <v>407</v>
      </c>
      <c r="C238" t="s">
        <v>407</v>
      </c>
      <c r="D238" t="s">
        <v>1877</v>
      </c>
      <c r="E238" t="s">
        <v>529</v>
      </c>
      <c r="F238" t="s">
        <v>464</v>
      </c>
      <c r="G238" t="s">
        <v>1952</v>
      </c>
      <c r="H238" t="s">
        <v>492</v>
      </c>
    </row>
    <row r="239" spans="1:8">
      <c r="A239" t="str">
        <f t="shared" ref="A239:A277" si="11">LEFT(C239, 3)</f>
        <v>fnl</v>
      </c>
      <c r="B239" t="s">
        <v>1409</v>
      </c>
      <c r="C239" t="s">
        <v>384</v>
      </c>
      <c r="D239" t="s">
        <v>1880</v>
      </c>
      <c r="E239" t="s">
        <v>526</v>
      </c>
      <c r="F239" t="s">
        <v>461</v>
      </c>
      <c r="G239" t="s">
        <v>1952</v>
      </c>
      <c r="H239" t="s">
        <v>1964</v>
      </c>
    </row>
    <row r="240" spans="1:8">
      <c r="A240" t="str">
        <f t="shared" si="11"/>
        <v>fnl</v>
      </c>
      <c r="B240" t="s">
        <v>1410</v>
      </c>
      <c r="C240" t="s">
        <v>384</v>
      </c>
      <c r="D240" t="s">
        <v>1879</v>
      </c>
      <c r="E240" t="s">
        <v>526</v>
      </c>
      <c r="F240" t="s">
        <v>461</v>
      </c>
      <c r="G240" t="s">
        <v>1952</v>
      </c>
      <c r="H240" t="s">
        <v>1964</v>
      </c>
    </row>
    <row r="241" spans="1:8">
      <c r="A241" t="str">
        <f t="shared" si="11"/>
        <v>fnl</v>
      </c>
      <c r="B241" t="s">
        <v>1411</v>
      </c>
      <c r="C241" t="s">
        <v>384</v>
      </c>
      <c r="D241" t="s">
        <v>1881</v>
      </c>
      <c r="E241" t="s">
        <v>526</v>
      </c>
      <c r="F241" t="s">
        <v>461</v>
      </c>
      <c r="G241" t="s">
        <v>1952</v>
      </c>
      <c r="H241" t="s">
        <v>1964</v>
      </c>
    </row>
    <row r="242" spans="1:8">
      <c r="A242" t="str">
        <f t="shared" si="11"/>
        <v>fnl</v>
      </c>
      <c r="B242" t="s">
        <v>1412</v>
      </c>
      <c r="C242" t="s">
        <v>392</v>
      </c>
      <c r="D242" t="s">
        <v>1880</v>
      </c>
      <c r="E242" t="s">
        <v>526</v>
      </c>
      <c r="F242" t="s">
        <v>463</v>
      </c>
      <c r="G242" t="s">
        <v>1952</v>
      </c>
      <c r="H242" t="s">
        <v>1964</v>
      </c>
    </row>
    <row r="243" spans="1:8">
      <c r="A243" t="str">
        <f t="shared" si="11"/>
        <v>fnl</v>
      </c>
      <c r="B243" t="s">
        <v>1413</v>
      </c>
      <c r="C243" t="s">
        <v>392</v>
      </c>
      <c r="D243" t="s">
        <v>1879</v>
      </c>
      <c r="E243" t="s">
        <v>526</v>
      </c>
      <c r="F243" t="s">
        <v>463</v>
      </c>
      <c r="G243" t="s">
        <v>1952</v>
      </c>
      <c r="H243" t="s">
        <v>1964</v>
      </c>
    </row>
    <row r="244" spans="1:8">
      <c r="A244" t="str">
        <f t="shared" si="11"/>
        <v>fnl</v>
      </c>
      <c r="B244" t="s">
        <v>1414</v>
      </c>
      <c r="C244" t="s">
        <v>392</v>
      </c>
      <c r="D244" t="s">
        <v>1881</v>
      </c>
      <c r="E244" t="s">
        <v>526</v>
      </c>
      <c r="F244" t="s">
        <v>463</v>
      </c>
      <c r="G244" t="s">
        <v>1952</v>
      </c>
      <c r="H244" t="s">
        <v>1964</v>
      </c>
    </row>
    <row r="245" spans="1:8">
      <c r="A245" t="str">
        <f t="shared" si="11"/>
        <v>fnl</v>
      </c>
      <c r="B245" t="s">
        <v>1415</v>
      </c>
      <c r="C245" t="s">
        <v>376</v>
      </c>
      <c r="D245" t="s">
        <v>1880</v>
      </c>
      <c r="E245" t="s">
        <v>526</v>
      </c>
      <c r="F245" t="s">
        <v>462</v>
      </c>
      <c r="G245" t="s">
        <v>1952</v>
      </c>
      <c r="H245" t="s">
        <v>1964</v>
      </c>
    </row>
    <row r="246" spans="1:8">
      <c r="A246" t="str">
        <f t="shared" si="11"/>
        <v>fnl</v>
      </c>
      <c r="B246" t="s">
        <v>1416</v>
      </c>
      <c r="C246" t="s">
        <v>376</v>
      </c>
      <c r="D246" t="s">
        <v>1879</v>
      </c>
      <c r="E246" t="s">
        <v>526</v>
      </c>
      <c r="F246" t="s">
        <v>462</v>
      </c>
      <c r="G246" t="s">
        <v>1952</v>
      </c>
      <c r="H246" t="s">
        <v>1964</v>
      </c>
    </row>
    <row r="247" spans="1:8">
      <c r="A247" t="str">
        <f t="shared" si="11"/>
        <v>fnl</v>
      </c>
      <c r="B247" t="s">
        <v>1417</v>
      </c>
      <c r="C247" t="s">
        <v>376</v>
      </c>
      <c r="D247" t="s">
        <v>1881</v>
      </c>
      <c r="E247" t="s">
        <v>526</v>
      </c>
      <c r="F247" t="s">
        <v>462</v>
      </c>
      <c r="G247" t="s">
        <v>1952</v>
      </c>
      <c r="H247" t="s">
        <v>1964</v>
      </c>
    </row>
    <row r="248" spans="1:8">
      <c r="A248" t="str">
        <f t="shared" si="11"/>
        <v>fnl</v>
      </c>
      <c r="B248" t="s">
        <v>1418</v>
      </c>
      <c r="C248" t="s">
        <v>364</v>
      </c>
      <c r="D248" t="s">
        <v>1880</v>
      </c>
      <c r="E248" t="s">
        <v>526</v>
      </c>
      <c r="F248" t="s">
        <v>460</v>
      </c>
      <c r="G248" t="s">
        <v>1952</v>
      </c>
      <c r="H248" t="s">
        <v>1964</v>
      </c>
    </row>
    <row r="249" spans="1:8">
      <c r="A249" t="str">
        <f t="shared" si="11"/>
        <v>fnl</v>
      </c>
      <c r="B249" t="s">
        <v>1419</v>
      </c>
      <c r="C249" t="s">
        <v>364</v>
      </c>
      <c r="D249" t="s">
        <v>1879</v>
      </c>
      <c r="E249" t="s">
        <v>526</v>
      </c>
      <c r="F249" t="s">
        <v>460</v>
      </c>
      <c r="G249" t="s">
        <v>1952</v>
      </c>
      <c r="H249" t="s">
        <v>1964</v>
      </c>
    </row>
    <row r="250" spans="1:8">
      <c r="A250" t="str">
        <f t="shared" si="11"/>
        <v>fnl</v>
      </c>
      <c r="B250" t="s">
        <v>1420</v>
      </c>
      <c r="C250" t="s">
        <v>364</v>
      </c>
      <c r="D250" t="s">
        <v>1881</v>
      </c>
      <c r="E250" t="s">
        <v>526</v>
      </c>
      <c r="F250" t="s">
        <v>460</v>
      </c>
      <c r="G250" t="s">
        <v>1952</v>
      </c>
      <c r="H250" t="s">
        <v>1964</v>
      </c>
    </row>
    <row r="251" spans="1:8">
      <c r="A251" t="str">
        <f t="shared" si="11"/>
        <v>fnl</v>
      </c>
      <c r="B251" t="s">
        <v>1421</v>
      </c>
      <c r="C251" t="s">
        <v>405</v>
      </c>
      <c r="D251" t="s">
        <v>1880</v>
      </c>
      <c r="E251" t="s">
        <v>526</v>
      </c>
      <c r="F251" t="s">
        <v>464</v>
      </c>
      <c r="G251" t="s">
        <v>1952</v>
      </c>
      <c r="H251" t="s">
        <v>1964</v>
      </c>
    </row>
    <row r="252" spans="1:8">
      <c r="A252" t="str">
        <f t="shared" si="11"/>
        <v>fnl</v>
      </c>
      <c r="B252" t="s">
        <v>1422</v>
      </c>
      <c r="C252" t="s">
        <v>405</v>
      </c>
      <c r="D252" t="s">
        <v>1879</v>
      </c>
      <c r="E252" t="s">
        <v>526</v>
      </c>
      <c r="F252" t="s">
        <v>464</v>
      </c>
      <c r="G252" t="s">
        <v>1952</v>
      </c>
      <c r="H252" t="s">
        <v>1964</v>
      </c>
    </row>
    <row r="253" spans="1:8">
      <c r="A253" t="str">
        <f t="shared" si="11"/>
        <v>fnl</v>
      </c>
      <c r="B253" t="s">
        <v>1423</v>
      </c>
      <c r="C253" t="s">
        <v>405</v>
      </c>
      <c r="D253" t="s">
        <v>1881</v>
      </c>
      <c r="E253" t="s">
        <v>526</v>
      </c>
      <c r="F253" t="s">
        <v>464</v>
      </c>
      <c r="G253" t="s">
        <v>1952</v>
      </c>
      <c r="H253" t="s">
        <v>1964</v>
      </c>
    </row>
    <row r="254" spans="1:8">
      <c r="A254" t="str">
        <f t="shared" si="11"/>
        <v>fnw</v>
      </c>
      <c r="B254" t="s">
        <v>1424</v>
      </c>
      <c r="C254" t="s">
        <v>1424</v>
      </c>
      <c r="D254" t="s">
        <v>1877</v>
      </c>
      <c r="E254" t="s">
        <v>489</v>
      </c>
      <c r="F254" t="s">
        <v>461</v>
      </c>
      <c r="G254" t="s">
        <v>1952</v>
      </c>
      <c r="H254" t="s">
        <v>1964</v>
      </c>
    </row>
    <row r="255" spans="1:8">
      <c r="A255" t="str">
        <f t="shared" si="11"/>
        <v>fnw</v>
      </c>
      <c r="B255" t="s">
        <v>1425</v>
      </c>
      <c r="C255" t="s">
        <v>1424</v>
      </c>
      <c r="D255" t="s">
        <v>1880</v>
      </c>
      <c r="E255" t="s">
        <v>489</v>
      </c>
      <c r="F255" t="s">
        <v>461</v>
      </c>
      <c r="G255" t="s">
        <v>1952</v>
      </c>
      <c r="H255" t="s">
        <v>1964</v>
      </c>
    </row>
    <row r="256" spans="1:8">
      <c r="A256" t="str">
        <f t="shared" si="11"/>
        <v>fnw</v>
      </c>
      <c r="B256" t="s">
        <v>1426</v>
      </c>
      <c r="C256" t="s">
        <v>1424</v>
      </c>
      <c r="D256" t="s">
        <v>1879</v>
      </c>
      <c r="E256" t="s">
        <v>489</v>
      </c>
      <c r="F256" t="s">
        <v>461</v>
      </c>
      <c r="G256" t="s">
        <v>1952</v>
      </c>
      <c r="H256" t="s">
        <v>1964</v>
      </c>
    </row>
    <row r="257" spans="1:8">
      <c r="A257" t="str">
        <f t="shared" si="11"/>
        <v>fnw</v>
      </c>
      <c r="B257" t="s">
        <v>1427</v>
      </c>
      <c r="C257" t="s">
        <v>1424</v>
      </c>
      <c r="D257" t="s">
        <v>1881</v>
      </c>
      <c r="E257" t="s">
        <v>489</v>
      </c>
      <c r="F257" t="s">
        <v>461</v>
      </c>
      <c r="G257" t="s">
        <v>1952</v>
      </c>
      <c r="H257" t="s">
        <v>1964</v>
      </c>
    </row>
    <row r="258" spans="1:8">
      <c r="A258" t="str">
        <f t="shared" si="11"/>
        <v>fnw</v>
      </c>
      <c r="B258" t="s">
        <v>397</v>
      </c>
      <c r="C258" t="s">
        <v>397</v>
      </c>
      <c r="D258" t="s">
        <v>1877</v>
      </c>
      <c r="E258" t="s">
        <v>489</v>
      </c>
      <c r="F258" t="s">
        <v>463</v>
      </c>
      <c r="G258" t="s">
        <v>1952</v>
      </c>
      <c r="H258" t="s">
        <v>1964</v>
      </c>
    </row>
    <row r="259" spans="1:8">
      <c r="A259" t="str">
        <f t="shared" si="11"/>
        <v>fnw</v>
      </c>
      <c r="B259" t="s">
        <v>1428</v>
      </c>
      <c r="C259" t="s">
        <v>397</v>
      </c>
      <c r="D259" t="s">
        <v>1880</v>
      </c>
      <c r="E259" t="s">
        <v>489</v>
      </c>
      <c r="F259" t="s">
        <v>463</v>
      </c>
      <c r="G259" t="s">
        <v>1952</v>
      </c>
      <c r="H259" t="s">
        <v>1964</v>
      </c>
    </row>
    <row r="260" spans="1:8">
      <c r="A260" t="str">
        <f t="shared" si="11"/>
        <v>fnw</v>
      </c>
      <c r="B260" t="s">
        <v>1429</v>
      </c>
      <c r="C260" t="s">
        <v>397</v>
      </c>
      <c r="D260" t="s">
        <v>1879</v>
      </c>
      <c r="E260" t="s">
        <v>489</v>
      </c>
      <c r="F260" t="s">
        <v>463</v>
      </c>
      <c r="G260" t="s">
        <v>1952</v>
      </c>
      <c r="H260" t="s">
        <v>1964</v>
      </c>
    </row>
    <row r="261" spans="1:8">
      <c r="A261" t="str">
        <f t="shared" si="11"/>
        <v>fnw</v>
      </c>
      <c r="B261" t="s">
        <v>1430</v>
      </c>
      <c r="C261" t="s">
        <v>397</v>
      </c>
      <c r="D261" t="s">
        <v>1881</v>
      </c>
      <c r="E261" t="s">
        <v>489</v>
      </c>
      <c r="F261" t="s">
        <v>463</v>
      </c>
      <c r="G261" t="s">
        <v>1952</v>
      </c>
      <c r="H261" t="s">
        <v>1964</v>
      </c>
    </row>
    <row r="262" spans="1:8">
      <c r="A262" t="str">
        <f t="shared" si="11"/>
        <v>fnw</v>
      </c>
      <c r="B262" t="s">
        <v>245</v>
      </c>
      <c r="C262" t="s">
        <v>245</v>
      </c>
      <c r="D262" t="s">
        <v>1877</v>
      </c>
      <c r="E262" t="s">
        <v>489</v>
      </c>
      <c r="F262" t="s">
        <v>462</v>
      </c>
      <c r="G262" t="s">
        <v>1952</v>
      </c>
      <c r="H262" t="s">
        <v>1964</v>
      </c>
    </row>
    <row r="263" spans="1:8">
      <c r="A263" t="str">
        <f t="shared" si="11"/>
        <v>fnw</v>
      </c>
      <c r="B263" t="s">
        <v>1431</v>
      </c>
      <c r="C263" t="s">
        <v>245</v>
      </c>
      <c r="D263" t="s">
        <v>1880</v>
      </c>
      <c r="E263" t="s">
        <v>489</v>
      </c>
      <c r="F263" t="s">
        <v>462</v>
      </c>
      <c r="G263" t="s">
        <v>1952</v>
      </c>
      <c r="H263" t="s">
        <v>1964</v>
      </c>
    </row>
    <row r="264" spans="1:8">
      <c r="A264" t="str">
        <f t="shared" si="11"/>
        <v>fnw</v>
      </c>
      <c r="B264" t="s">
        <v>1432</v>
      </c>
      <c r="C264" t="s">
        <v>245</v>
      </c>
      <c r="D264" t="s">
        <v>1879</v>
      </c>
      <c r="E264" t="s">
        <v>489</v>
      </c>
      <c r="F264" t="s">
        <v>462</v>
      </c>
      <c r="G264" t="s">
        <v>1952</v>
      </c>
      <c r="H264" t="s">
        <v>1964</v>
      </c>
    </row>
    <row r="265" spans="1:8">
      <c r="A265" t="str">
        <f t="shared" si="11"/>
        <v>fnw</v>
      </c>
      <c r="B265" t="s">
        <v>1433</v>
      </c>
      <c r="C265" t="s">
        <v>245</v>
      </c>
      <c r="D265" t="s">
        <v>1881</v>
      </c>
      <c r="E265" t="s">
        <v>489</v>
      </c>
      <c r="F265" t="s">
        <v>462</v>
      </c>
      <c r="G265" t="s">
        <v>1952</v>
      </c>
      <c r="H265" t="s">
        <v>1964</v>
      </c>
    </row>
    <row r="266" spans="1:8">
      <c r="A266" t="str">
        <f t="shared" si="11"/>
        <v>fnw</v>
      </c>
      <c r="B266" t="s">
        <v>246</v>
      </c>
      <c r="C266" t="s">
        <v>246</v>
      </c>
      <c r="D266" t="s">
        <v>1877</v>
      </c>
      <c r="E266" t="s">
        <v>489</v>
      </c>
      <c r="F266" t="s">
        <v>462</v>
      </c>
      <c r="G266" t="s">
        <v>1950</v>
      </c>
      <c r="H266" t="s">
        <v>1964</v>
      </c>
    </row>
    <row r="267" spans="1:8">
      <c r="A267" t="str">
        <f t="shared" si="11"/>
        <v>fnw</v>
      </c>
      <c r="B267" t="s">
        <v>1434</v>
      </c>
      <c r="C267" t="s">
        <v>246</v>
      </c>
      <c r="D267" t="s">
        <v>1880</v>
      </c>
      <c r="E267" t="s">
        <v>489</v>
      </c>
      <c r="F267" t="s">
        <v>462</v>
      </c>
      <c r="G267" t="s">
        <v>1950</v>
      </c>
      <c r="H267" t="s">
        <v>1964</v>
      </c>
    </row>
    <row r="268" spans="1:8">
      <c r="A268" t="str">
        <f t="shared" si="11"/>
        <v>fnw</v>
      </c>
      <c r="B268" t="s">
        <v>1435</v>
      </c>
      <c r="C268" t="s">
        <v>246</v>
      </c>
      <c r="D268" t="s">
        <v>1879</v>
      </c>
      <c r="E268" t="s">
        <v>489</v>
      </c>
      <c r="F268" t="s">
        <v>462</v>
      </c>
      <c r="G268" t="s">
        <v>1950</v>
      </c>
      <c r="H268" t="s">
        <v>1964</v>
      </c>
    </row>
    <row r="269" spans="1:8">
      <c r="A269" t="str">
        <f t="shared" si="11"/>
        <v>fnw</v>
      </c>
      <c r="B269" t="s">
        <v>1436</v>
      </c>
      <c r="C269" t="s">
        <v>246</v>
      </c>
      <c r="D269" t="s">
        <v>1881</v>
      </c>
      <c r="E269" t="s">
        <v>489</v>
      </c>
      <c r="F269" t="s">
        <v>462</v>
      </c>
      <c r="G269" t="s">
        <v>1950</v>
      </c>
      <c r="H269" t="s">
        <v>1964</v>
      </c>
    </row>
    <row r="270" spans="1:8">
      <c r="A270" t="str">
        <f t="shared" si="11"/>
        <v>fnw</v>
      </c>
      <c r="B270" t="s">
        <v>366</v>
      </c>
      <c r="C270" t="s">
        <v>366</v>
      </c>
      <c r="D270" t="s">
        <v>1877</v>
      </c>
      <c r="E270" t="s">
        <v>489</v>
      </c>
      <c r="F270" t="s">
        <v>460</v>
      </c>
      <c r="G270" t="s">
        <v>1952</v>
      </c>
      <c r="H270" t="s">
        <v>1964</v>
      </c>
    </row>
    <row r="271" spans="1:8">
      <c r="A271" t="str">
        <f t="shared" si="11"/>
        <v>fnw</v>
      </c>
      <c r="B271" t="s">
        <v>1437</v>
      </c>
      <c r="C271" t="s">
        <v>366</v>
      </c>
      <c r="D271" t="s">
        <v>1880</v>
      </c>
      <c r="E271" t="s">
        <v>489</v>
      </c>
      <c r="F271" t="s">
        <v>460</v>
      </c>
      <c r="G271" t="s">
        <v>1952</v>
      </c>
      <c r="H271" t="s">
        <v>1964</v>
      </c>
    </row>
    <row r="272" spans="1:8">
      <c r="A272" t="str">
        <f t="shared" si="11"/>
        <v>fnw</v>
      </c>
      <c r="B272" t="s">
        <v>1438</v>
      </c>
      <c r="C272" t="s">
        <v>366</v>
      </c>
      <c r="D272" t="s">
        <v>1879</v>
      </c>
      <c r="E272" t="s">
        <v>489</v>
      </c>
      <c r="F272" t="s">
        <v>460</v>
      </c>
      <c r="G272" t="s">
        <v>1952</v>
      </c>
      <c r="H272" t="s">
        <v>1964</v>
      </c>
    </row>
    <row r="273" spans="1:8">
      <c r="A273" t="str">
        <f t="shared" si="11"/>
        <v>fnw</v>
      </c>
      <c r="B273" t="s">
        <v>1439</v>
      </c>
      <c r="C273" t="s">
        <v>366</v>
      </c>
      <c r="D273" t="s">
        <v>1881</v>
      </c>
      <c r="E273" t="s">
        <v>489</v>
      </c>
      <c r="F273" t="s">
        <v>460</v>
      </c>
      <c r="G273" t="s">
        <v>1952</v>
      </c>
      <c r="H273" t="s">
        <v>1964</v>
      </c>
    </row>
    <row r="274" spans="1:8">
      <c r="A274" t="str">
        <f t="shared" si="11"/>
        <v>fnw</v>
      </c>
      <c r="B274" t="s">
        <v>409</v>
      </c>
      <c r="C274" t="s">
        <v>409</v>
      </c>
      <c r="D274" t="s">
        <v>1877</v>
      </c>
      <c r="E274" t="s">
        <v>489</v>
      </c>
      <c r="F274" t="s">
        <v>464</v>
      </c>
      <c r="G274" t="s">
        <v>1952</v>
      </c>
      <c r="H274" t="s">
        <v>1964</v>
      </c>
    </row>
    <row r="275" spans="1:8">
      <c r="A275" t="str">
        <f t="shared" si="11"/>
        <v>fnw</v>
      </c>
      <c r="B275" t="s">
        <v>1440</v>
      </c>
      <c r="C275" t="s">
        <v>409</v>
      </c>
      <c r="D275" t="s">
        <v>1880</v>
      </c>
      <c r="E275" t="s">
        <v>489</v>
      </c>
      <c r="F275" t="s">
        <v>464</v>
      </c>
      <c r="G275" t="s">
        <v>1952</v>
      </c>
      <c r="H275" t="s">
        <v>1964</v>
      </c>
    </row>
    <row r="276" spans="1:8">
      <c r="A276" t="str">
        <f t="shared" si="11"/>
        <v>fnw</v>
      </c>
      <c r="B276" t="s">
        <v>1441</v>
      </c>
      <c r="C276" t="s">
        <v>409</v>
      </c>
      <c r="D276" t="s">
        <v>1879</v>
      </c>
      <c r="E276" t="s">
        <v>489</v>
      </c>
      <c r="F276" t="s">
        <v>464</v>
      </c>
      <c r="G276" t="s">
        <v>1952</v>
      </c>
      <c r="H276" t="s">
        <v>1964</v>
      </c>
    </row>
    <row r="277" spans="1:8">
      <c r="A277" t="str">
        <f t="shared" si="11"/>
        <v>fnw</v>
      </c>
      <c r="B277" t="s">
        <v>1442</v>
      </c>
      <c r="C277" t="s">
        <v>409</v>
      </c>
      <c r="D277" t="s">
        <v>1881</v>
      </c>
      <c r="E277" t="s">
        <v>489</v>
      </c>
      <c r="F277" t="s">
        <v>464</v>
      </c>
      <c r="G277" t="s">
        <v>1952</v>
      </c>
      <c r="H277" t="s">
        <v>1964</v>
      </c>
    </row>
    <row r="278" spans="1:8">
      <c r="A278" t="str">
        <f>B278</f>
        <v>g</v>
      </c>
      <c r="B278" t="s">
        <v>1443</v>
      </c>
      <c r="C278" t="s">
        <v>1443</v>
      </c>
      <c r="D278" t="s">
        <v>1877</v>
      </c>
      <c r="E278" t="s">
        <v>1908</v>
      </c>
      <c r="F278" t="s">
        <v>463</v>
      </c>
      <c r="G278" t="s">
        <v>1952</v>
      </c>
      <c r="H278" t="s">
        <v>1963</v>
      </c>
    </row>
    <row r="279" spans="1:8">
      <c r="A279" t="str">
        <f>B279</f>
        <v>gdp</v>
      </c>
      <c r="B279" t="s">
        <v>1444</v>
      </c>
      <c r="C279" t="s">
        <v>1444</v>
      </c>
      <c r="D279" t="s">
        <v>1877</v>
      </c>
      <c r="E279" t="s">
        <v>1909</v>
      </c>
      <c r="F279" t="s">
        <v>1883</v>
      </c>
      <c r="G279" t="s">
        <v>1952</v>
      </c>
      <c r="H279" t="s">
        <v>1963</v>
      </c>
    </row>
    <row r="280" spans="1:8">
      <c r="A280" t="str">
        <f>B280</f>
        <v>gdp_eu</v>
      </c>
      <c r="B280" t="s">
        <v>1445</v>
      </c>
      <c r="C280" t="s">
        <v>1445</v>
      </c>
      <c r="D280" t="s">
        <v>1877</v>
      </c>
      <c r="E280" t="s">
        <v>1910</v>
      </c>
      <c r="F280" t="s">
        <v>1926</v>
      </c>
      <c r="G280" t="s">
        <v>1952</v>
      </c>
      <c r="H280" t="s">
        <v>1963</v>
      </c>
    </row>
    <row r="281" spans="1:8">
      <c r="A281" t="str">
        <f>LEFT(C281, 1)</f>
        <v>g</v>
      </c>
      <c r="B281" t="s">
        <v>300</v>
      </c>
      <c r="C281" t="s">
        <v>300</v>
      </c>
      <c r="D281" t="s">
        <v>1877</v>
      </c>
      <c r="E281" t="s">
        <v>441</v>
      </c>
      <c r="F281" t="s">
        <v>463</v>
      </c>
      <c r="G281" t="s">
        <v>1950</v>
      </c>
      <c r="H281" t="s">
        <v>1963</v>
      </c>
    </row>
    <row r="282" spans="1:8">
      <c r="A282" t="str">
        <f>LEFT(C282, 1)</f>
        <v>g</v>
      </c>
      <c r="B282" t="s">
        <v>1446</v>
      </c>
      <c r="C282" t="s">
        <v>300</v>
      </c>
      <c r="D282" t="s">
        <v>1880</v>
      </c>
      <c r="E282" t="s">
        <v>441</v>
      </c>
      <c r="F282" t="s">
        <v>463</v>
      </c>
      <c r="G282" t="s">
        <v>1950</v>
      </c>
      <c r="H282" t="s">
        <v>1963</v>
      </c>
    </row>
    <row r="283" spans="1:8">
      <c r="A283" t="str">
        <f>LEFT(C283, 1)</f>
        <v>g</v>
      </c>
      <c r="B283" t="s">
        <v>1447</v>
      </c>
      <c r="C283" t="s">
        <v>300</v>
      </c>
      <c r="D283" t="s">
        <v>1879</v>
      </c>
      <c r="E283" t="s">
        <v>441</v>
      </c>
      <c r="F283" t="s">
        <v>463</v>
      </c>
      <c r="G283" t="s">
        <v>1950</v>
      </c>
      <c r="H283" t="s">
        <v>1963</v>
      </c>
    </row>
    <row r="284" spans="1:8">
      <c r="A284" t="str">
        <f>LEFT(C284, 1)</f>
        <v>g</v>
      </c>
      <c r="B284" t="s">
        <v>1448</v>
      </c>
      <c r="C284" t="s">
        <v>300</v>
      </c>
      <c r="D284" t="s">
        <v>1881</v>
      </c>
      <c r="E284" t="s">
        <v>441</v>
      </c>
      <c r="F284" t="s">
        <v>463</v>
      </c>
      <c r="G284" t="s">
        <v>1950</v>
      </c>
      <c r="H284" t="s">
        <v>1963</v>
      </c>
    </row>
    <row r="285" spans="1:8">
      <c r="A285" t="str">
        <f>B285</f>
        <v>hfhf</v>
      </c>
      <c r="B285" t="s">
        <v>307</v>
      </c>
      <c r="C285" t="s">
        <v>307</v>
      </c>
      <c r="D285" t="s">
        <v>1877</v>
      </c>
      <c r="E285" t="s">
        <v>452</v>
      </c>
      <c r="F285" t="s">
        <v>462</v>
      </c>
      <c r="G285" t="s">
        <v>1952</v>
      </c>
      <c r="H285" t="s">
        <v>1952</v>
      </c>
    </row>
    <row r="286" spans="1:8">
      <c r="A286" t="str">
        <f>LEFT(C286, 1)</f>
        <v>i</v>
      </c>
      <c r="B286" t="s">
        <v>299</v>
      </c>
      <c r="C286" t="s">
        <v>299</v>
      </c>
      <c r="D286" t="s">
        <v>1877</v>
      </c>
      <c r="E286" t="s">
        <v>530</v>
      </c>
      <c r="F286" t="s">
        <v>460</v>
      </c>
      <c r="G286" t="s">
        <v>1952</v>
      </c>
      <c r="H286" t="s">
        <v>1963</v>
      </c>
    </row>
    <row r="287" spans="1:8">
      <c r="A287" t="str">
        <f>LEFT(C287, 1)</f>
        <v>i</v>
      </c>
      <c r="B287" t="s">
        <v>1449</v>
      </c>
      <c r="C287" t="s">
        <v>299</v>
      </c>
      <c r="D287" t="s">
        <v>1880</v>
      </c>
      <c r="E287" t="s">
        <v>530</v>
      </c>
      <c r="F287" t="s">
        <v>460</v>
      </c>
      <c r="G287" t="s">
        <v>1952</v>
      </c>
      <c r="H287" t="s">
        <v>1963</v>
      </c>
    </row>
    <row r="288" spans="1:8">
      <c r="A288" t="str">
        <f>LEFT(C288, 1)</f>
        <v>i</v>
      </c>
      <c r="B288" t="s">
        <v>1450</v>
      </c>
      <c r="C288" t="s">
        <v>299</v>
      </c>
      <c r="D288" t="s">
        <v>1879</v>
      </c>
      <c r="E288" t="s">
        <v>530</v>
      </c>
      <c r="F288" t="s">
        <v>460</v>
      </c>
      <c r="G288" t="s">
        <v>1952</v>
      </c>
      <c r="H288" t="s">
        <v>1963</v>
      </c>
    </row>
    <row r="289" spans="1:8">
      <c r="A289" t="str">
        <f>LEFT(C289, 1)</f>
        <v>i</v>
      </c>
      <c r="B289" t="s">
        <v>1451</v>
      </c>
      <c r="C289" t="s">
        <v>299</v>
      </c>
      <c r="D289" t="s">
        <v>1881</v>
      </c>
      <c r="E289" t="s">
        <v>530</v>
      </c>
      <c r="F289" t="s">
        <v>460</v>
      </c>
      <c r="G289" t="s">
        <v>1952</v>
      </c>
      <c r="H289" t="s">
        <v>1963</v>
      </c>
    </row>
    <row r="290" spans="1:8">
      <c r="A290" t="str">
        <f>LEFT(C290, 3)</f>
        <v>iba</v>
      </c>
      <c r="B290" t="s">
        <v>232</v>
      </c>
      <c r="C290" t="s">
        <v>232</v>
      </c>
      <c r="D290" t="s">
        <v>1877</v>
      </c>
      <c r="E290" t="s">
        <v>484</v>
      </c>
      <c r="F290" t="s">
        <v>461</v>
      </c>
      <c r="G290" t="s">
        <v>1952</v>
      </c>
      <c r="H290" t="s">
        <v>1964</v>
      </c>
    </row>
    <row r="291" spans="1:8">
      <c r="A291" t="s">
        <v>53</v>
      </c>
      <c r="B291" t="s">
        <v>251</v>
      </c>
      <c r="C291" t="s">
        <v>251</v>
      </c>
      <c r="D291" t="s">
        <v>1877</v>
      </c>
      <c r="E291" t="s">
        <v>484</v>
      </c>
      <c r="F291" t="s">
        <v>461</v>
      </c>
      <c r="G291" t="s">
        <v>1952</v>
      </c>
      <c r="H291" t="s">
        <v>1964</v>
      </c>
    </row>
    <row r="292" spans="1:8">
      <c r="A292" t="s">
        <v>53</v>
      </c>
      <c r="B292" t="s">
        <v>1452</v>
      </c>
      <c r="C292" t="s">
        <v>251</v>
      </c>
      <c r="D292" t="s">
        <v>1880</v>
      </c>
      <c r="E292" t="s">
        <v>484</v>
      </c>
      <c r="F292" t="s">
        <v>461</v>
      </c>
      <c r="G292" t="s">
        <v>1952</v>
      </c>
      <c r="H292" t="s">
        <v>1964</v>
      </c>
    </row>
    <row r="293" spans="1:8">
      <c r="A293" t="s">
        <v>53</v>
      </c>
      <c r="B293" t="s">
        <v>1453</v>
      </c>
      <c r="C293" t="s">
        <v>251</v>
      </c>
      <c r="D293" t="s">
        <v>1879</v>
      </c>
      <c r="E293" t="s">
        <v>484</v>
      </c>
      <c r="F293" t="s">
        <v>461</v>
      </c>
      <c r="G293" t="s">
        <v>1952</v>
      </c>
      <c r="H293" t="s">
        <v>1964</v>
      </c>
    </row>
    <row r="294" spans="1:8">
      <c r="A294" t="s">
        <v>53</v>
      </c>
      <c r="B294" t="s">
        <v>1454</v>
      </c>
      <c r="C294" t="s">
        <v>251</v>
      </c>
      <c r="D294" t="s">
        <v>1881</v>
      </c>
      <c r="E294" t="s">
        <v>484</v>
      </c>
      <c r="F294" t="s">
        <v>461</v>
      </c>
      <c r="G294" t="s">
        <v>1952</v>
      </c>
      <c r="H294" t="s">
        <v>1964</v>
      </c>
    </row>
    <row r="295" spans="1:8">
      <c r="A295" t="s">
        <v>53</v>
      </c>
      <c r="B295" t="s">
        <v>248</v>
      </c>
      <c r="C295" t="s">
        <v>248</v>
      </c>
      <c r="D295" t="s">
        <v>1877</v>
      </c>
      <c r="E295" t="s">
        <v>484</v>
      </c>
      <c r="F295" t="s">
        <v>461</v>
      </c>
      <c r="G295" t="s">
        <v>1952</v>
      </c>
      <c r="H295" t="s">
        <v>491</v>
      </c>
    </row>
    <row r="296" spans="1:8">
      <c r="A296" t="s">
        <v>53</v>
      </c>
      <c r="B296" t="s">
        <v>1455</v>
      </c>
      <c r="C296" t="s">
        <v>248</v>
      </c>
      <c r="D296" t="s">
        <v>1880</v>
      </c>
      <c r="E296" t="s">
        <v>484</v>
      </c>
      <c r="F296" t="s">
        <v>461</v>
      </c>
      <c r="G296" t="s">
        <v>1952</v>
      </c>
      <c r="H296" t="s">
        <v>491</v>
      </c>
    </row>
    <row r="297" spans="1:8">
      <c r="A297" t="s">
        <v>53</v>
      </c>
      <c r="B297" t="s">
        <v>1456</v>
      </c>
      <c r="C297" t="s">
        <v>248</v>
      </c>
      <c r="D297" t="s">
        <v>1879</v>
      </c>
      <c r="E297" t="s">
        <v>484</v>
      </c>
      <c r="F297" t="s">
        <v>461</v>
      </c>
      <c r="G297" t="s">
        <v>1952</v>
      </c>
      <c r="H297" t="s">
        <v>491</v>
      </c>
    </row>
    <row r="298" spans="1:8">
      <c r="A298" t="s">
        <v>53</v>
      </c>
      <c r="B298" t="s">
        <v>1457</v>
      </c>
      <c r="C298" t="s">
        <v>248</v>
      </c>
      <c r="D298" t="s">
        <v>1881</v>
      </c>
      <c r="E298" t="s">
        <v>484</v>
      </c>
      <c r="F298" t="s">
        <v>461</v>
      </c>
      <c r="G298" t="s">
        <v>1952</v>
      </c>
      <c r="H298" t="s">
        <v>491</v>
      </c>
    </row>
    <row r="299" spans="1:8">
      <c r="A299" t="s">
        <v>53</v>
      </c>
      <c r="B299" t="s">
        <v>252</v>
      </c>
      <c r="C299" t="s">
        <v>252</v>
      </c>
      <c r="D299" t="s">
        <v>1877</v>
      </c>
      <c r="E299" t="s">
        <v>484</v>
      </c>
      <c r="F299" t="s">
        <v>461</v>
      </c>
      <c r="G299" t="s">
        <v>1952</v>
      </c>
      <c r="H299" t="s">
        <v>492</v>
      </c>
    </row>
    <row r="300" spans="1:8">
      <c r="A300" t="s">
        <v>53</v>
      </c>
      <c r="B300" t="s">
        <v>1458</v>
      </c>
      <c r="C300" t="s">
        <v>252</v>
      </c>
      <c r="D300" t="s">
        <v>1880</v>
      </c>
      <c r="E300" t="s">
        <v>484</v>
      </c>
      <c r="F300" t="s">
        <v>461</v>
      </c>
      <c r="G300" t="s">
        <v>1952</v>
      </c>
      <c r="H300" t="s">
        <v>492</v>
      </c>
    </row>
    <row r="301" spans="1:8">
      <c r="A301" t="s">
        <v>53</v>
      </c>
      <c r="B301" t="s">
        <v>1459</v>
      </c>
      <c r="C301" t="s">
        <v>252</v>
      </c>
      <c r="D301" t="s">
        <v>1879</v>
      </c>
      <c r="E301" t="s">
        <v>484</v>
      </c>
      <c r="F301" t="s">
        <v>461</v>
      </c>
      <c r="G301" t="s">
        <v>1952</v>
      </c>
      <c r="H301" t="s">
        <v>492</v>
      </c>
    </row>
    <row r="302" spans="1:8">
      <c r="A302" t="s">
        <v>53</v>
      </c>
      <c r="B302" t="s">
        <v>1460</v>
      </c>
      <c r="C302" t="s">
        <v>252</v>
      </c>
      <c r="D302" t="s">
        <v>1881</v>
      </c>
      <c r="E302" t="s">
        <v>484</v>
      </c>
      <c r="F302" t="s">
        <v>461</v>
      </c>
      <c r="G302" t="s">
        <v>1952</v>
      </c>
      <c r="H302" t="s">
        <v>492</v>
      </c>
    </row>
    <row r="303" spans="1:8">
      <c r="A303" t="str">
        <f t="shared" ref="A303:A323" si="12">LEFT(C303, 3)</f>
        <v>iba</v>
      </c>
      <c r="B303" t="s">
        <v>1461</v>
      </c>
      <c r="C303" t="s">
        <v>1461</v>
      </c>
      <c r="D303" t="s">
        <v>1877</v>
      </c>
      <c r="E303" t="s">
        <v>484</v>
      </c>
      <c r="F303" t="s">
        <v>461</v>
      </c>
      <c r="G303" t="s">
        <v>1952</v>
      </c>
      <c r="H303" t="s">
        <v>491</v>
      </c>
    </row>
    <row r="304" spans="1:8">
      <c r="A304" t="str">
        <f t="shared" si="12"/>
        <v>iba</v>
      </c>
      <c r="B304" t="s">
        <v>351</v>
      </c>
      <c r="C304" t="s">
        <v>351</v>
      </c>
      <c r="D304" t="s">
        <v>1877</v>
      </c>
      <c r="E304" t="s">
        <v>484</v>
      </c>
      <c r="F304" t="s">
        <v>461</v>
      </c>
      <c r="G304" t="s">
        <v>1952</v>
      </c>
      <c r="H304" t="s">
        <v>492</v>
      </c>
    </row>
    <row r="305" spans="1:8">
      <c r="A305" t="str">
        <f t="shared" si="12"/>
        <v>iba</v>
      </c>
      <c r="B305" t="s">
        <v>237</v>
      </c>
      <c r="C305" t="s">
        <v>237</v>
      </c>
      <c r="D305" t="s">
        <v>1877</v>
      </c>
      <c r="E305" t="s">
        <v>484</v>
      </c>
      <c r="F305" t="s">
        <v>463</v>
      </c>
      <c r="G305" t="s">
        <v>1952</v>
      </c>
      <c r="H305" t="s">
        <v>1964</v>
      </c>
    </row>
    <row r="306" spans="1:8">
      <c r="A306" t="str">
        <f t="shared" si="12"/>
        <v>iba</v>
      </c>
      <c r="B306" t="s">
        <v>1462</v>
      </c>
      <c r="C306" t="s">
        <v>1462</v>
      </c>
      <c r="D306" t="s">
        <v>1877</v>
      </c>
      <c r="E306" t="s">
        <v>484</v>
      </c>
      <c r="F306" t="s">
        <v>463</v>
      </c>
      <c r="G306" t="s">
        <v>1952</v>
      </c>
      <c r="H306" t="s">
        <v>491</v>
      </c>
    </row>
    <row r="307" spans="1:8">
      <c r="A307" t="str">
        <f t="shared" si="12"/>
        <v>iba</v>
      </c>
      <c r="B307" t="s">
        <v>1463</v>
      </c>
      <c r="C307" t="s">
        <v>1463</v>
      </c>
      <c r="D307" t="s">
        <v>1877</v>
      </c>
      <c r="E307" t="s">
        <v>484</v>
      </c>
      <c r="F307" t="s">
        <v>463</v>
      </c>
      <c r="G307" t="s">
        <v>1952</v>
      </c>
      <c r="H307" t="s">
        <v>492</v>
      </c>
    </row>
    <row r="308" spans="1:8">
      <c r="A308" t="str">
        <f t="shared" si="12"/>
        <v>iba</v>
      </c>
      <c r="B308" t="s">
        <v>53</v>
      </c>
      <c r="C308" t="s">
        <v>53</v>
      </c>
      <c r="D308" t="s">
        <v>1877</v>
      </c>
      <c r="E308" t="s">
        <v>484</v>
      </c>
      <c r="F308" t="s">
        <v>462</v>
      </c>
      <c r="G308" t="s">
        <v>1952</v>
      </c>
      <c r="H308" t="s">
        <v>1964</v>
      </c>
    </row>
    <row r="309" spans="1:8">
      <c r="A309" t="str">
        <f t="shared" si="12"/>
        <v>iba</v>
      </c>
      <c r="B309" t="s">
        <v>1464</v>
      </c>
      <c r="C309" t="s">
        <v>53</v>
      </c>
      <c r="D309" t="s">
        <v>1880</v>
      </c>
      <c r="E309" t="s">
        <v>484</v>
      </c>
      <c r="F309" t="s">
        <v>462</v>
      </c>
      <c r="G309" t="s">
        <v>1952</v>
      </c>
      <c r="H309" t="s">
        <v>1964</v>
      </c>
    </row>
    <row r="310" spans="1:8">
      <c r="A310" t="str">
        <f t="shared" si="12"/>
        <v>iba</v>
      </c>
      <c r="B310" t="s">
        <v>1465</v>
      </c>
      <c r="C310" t="s">
        <v>53</v>
      </c>
      <c r="D310" t="s">
        <v>1879</v>
      </c>
      <c r="E310" t="s">
        <v>484</v>
      </c>
      <c r="F310" t="s">
        <v>462</v>
      </c>
      <c r="G310" t="s">
        <v>1952</v>
      </c>
      <c r="H310" t="s">
        <v>1964</v>
      </c>
    </row>
    <row r="311" spans="1:8">
      <c r="A311" t="str">
        <f t="shared" si="12"/>
        <v>iba</v>
      </c>
      <c r="B311" t="s">
        <v>1466</v>
      </c>
      <c r="C311" t="s">
        <v>53</v>
      </c>
      <c r="D311" t="s">
        <v>1881</v>
      </c>
      <c r="E311" t="s">
        <v>484</v>
      </c>
      <c r="F311" t="s">
        <v>462</v>
      </c>
      <c r="G311" t="s">
        <v>1952</v>
      </c>
      <c r="H311" t="s">
        <v>1964</v>
      </c>
    </row>
    <row r="312" spans="1:8">
      <c r="A312" t="str">
        <f t="shared" si="12"/>
        <v>iba</v>
      </c>
      <c r="B312" t="s">
        <v>49</v>
      </c>
      <c r="C312" t="s">
        <v>49</v>
      </c>
      <c r="D312" t="s">
        <v>1877</v>
      </c>
      <c r="E312" t="s">
        <v>484</v>
      </c>
      <c r="F312" t="s">
        <v>462</v>
      </c>
      <c r="G312" t="s">
        <v>1952</v>
      </c>
      <c r="H312" t="s">
        <v>491</v>
      </c>
    </row>
    <row r="313" spans="1:8">
      <c r="A313" t="str">
        <f t="shared" si="12"/>
        <v>iba</v>
      </c>
      <c r="B313" t="s">
        <v>54</v>
      </c>
      <c r="C313" t="s">
        <v>54</v>
      </c>
      <c r="D313" t="s">
        <v>1877</v>
      </c>
      <c r="E313" t="s">
        <v>484</v>
      </c>
      <c r="F313" t="s">
        <v>462</v>
      </c>
      <c r="G313" t="s">
        <v>1952</v>
      </c>
      <c r="H313" t="s">
        <v>492</v>
      </c>
    </row>
    <row r="314" spans="1:8">
      <c r="A314" t="str">
        <f t="shared" si="12"/>
        <v>iba</v>
      </c>
      <c r="B314" t="s">
        <v>1467</v>
      </c>
      <c r="C314" t="s">
        <v>54</v>
      </c>
      <c r="D314" t="s">
        <v>1880</v>
      </c>
      <c r="E314" t="s">
        <v>484</v>
      </c>
      <c r="F314" t="s">
        <v>462</v>
      </c>
      <c r="G314" t="s">
        <v>1952</v>
      </c>
      <c r="H314" t="s">
        <v>492</v>
      </c>
    </row>
    <row r="315" spans="1:8">
      <c r="A315" t="str">
        <f t="shared" si="12"/>
        <v>iba</v>
      </c>
      <c r="B315" t="s">
        <v>1468</v>
      </c>
      <c r="C315" t="s">
        <v>54</v>
      </c>
      <c r="D315" t="s">
        <v>1879</v>
      </c>
      <c r="E315" t="s">
        <v>484</v>
      </c>
      <c r="F315" t="s">
        <v>462</v>
      </c>
      <c r="G315" t="s">
        <v>1952</v>
      </c>
      <c r="H315" t="s">
        <v>492</v>
      </c>
    </row>
    <row r="316" spans="1:8">
      <c r="A316" t="str">
        <f t="shared" si="12"/>
        <v>iba</v>
      </c>
      <c r="B316" t="s">
        <v>1469</v>
      </c>
      <c r="C316" t="s">
        <v>54</v>
      </c>
      <c r="D316" t="s">
        <v>1881</v>
      </c>
      <c r="E316" t="s">
        <v>484</v>
      </c>
      <c r="F316" t="s">
        <v>462</v>
      </c>
      <c r="G316" t="s">
        <v>1952</v>
      </c>
      <c r="H316" t="s">
        <v>492</v>
      </c>
    </row>
    <row r="317" spans="1:8">
      <c r="A317" t="str">
        <f t="shared" si="12"/>
        <v>iba</v>
      </c>
      <c r="B317" t="s">
        <v>46</v>
      </c>
      <c r="C317" t="s">
        <v>46</v>
      </c>
      <c r="D317" t="s">
        <v>1877</v>
      </c>
      <c r="E317" t="s">
        <v>484</v>
      </c>
      <c r="F317" t="s">
        <v>460</v>
      </c>
      <c r="G317" t="s">
        <v>1952</v>
      </c>
      <c r="H317" t="s">
        <v>1964</v>
      </c>
    </row>
    <row r="318" spans="1:8">
      <c r="A318" t="str">
        <f t="shared" si="12"/>
        <v>iba</v>
      </c>
      <c r="B318" t="s">
        <v>1470</v>
      </c>
      <c r="C318" t="s">
        <v>1470</v>
      </c>
      <c r="D318" t="s">
        <v>1877</v>
      </c>
      <c r="E318" t="s">
        <v>484</v>
      </c>
      <c r="F318" t="s">
        <v>460</v>
      </c>
      <c r="G318" t="s">
        <v>1952</v>
      </c>
      <c r="H318" t="s">
        <v>491</v>
      </c>
    </row>
    <row r="319" spans="1:8">
      <c r="A319" t="str">
        <f t="shared" si="12"/>
        <v>iba</v>
      </c>
      <c r="B319" t="s">
        <v>1471</v>
      </c>
      <c r="C319" t="s">
        <v>1471</v>
      </c>
      <c r="D319" t="s">
        <v>1877</v>
      </c>
      <c r="E319" t="s">
        <v>484</v>
      </c>
      <c r="F319" t="s">
        <v>460</v>
      </c>
      <c r="G319" t="s">
        <v>1952</v>
      </c>
      <c r="H319" t="s">
        <v>492</v>
      </c>
    </row>
    <row r="320" spans="1:8">
      <c r="A320" t="str">
        <f t="shared" si="12"/>
        <v>iba</v>
      </c>
      <c r="B320" t="s">
        <v>240</v>
      </c>
      <c r="C320" t="s">
        <v>240</v>
      </c>
      <c r="D320" t="s">
        <v>1877</v>
      </c>
      <c r="E320" t="s">
        <v>484</v>
      </c>
      <c r="F320" t="s">
        <v>464</v>
      </c>
      <c r="G320" t="s">
        <v>1952</v>
      </c>
      <c r="H320" t="s">
        <v>1964</v>
      </c>
    </row>
    <row r="321" spans="1:8">
      <c r="A321" t="str">
        <f t="shared" si="12"/>
        <v>iba</v>
      </c>
      <c r="B321" t="s">
        <v>1472</v>
      </c>
      <c r="C321" t="s">
        <v>1472</v>
      </c>
      <c r="D321" t="s">
        <v>1877</v>
      </c>
      <c r="E321" t="s">
        <v>484</v>
      </c>
      <c r="F321" t="s">
        <v>464</v>
      </c>
      <c r="G321" t="s">
        <v>1952</v>
      </c>
      <c r="H321" t="s">
        <v>491</v>
      </c>
    </row>
    <row r="322" spans="1:8">
      <c r="A322" t="str">
        <f t="shared" si="12"/>
        <v>iba</v>
      </c>
      <c r="B322" t="s">
        <v>1473</v>
      </c>
      <c r="C322" t="s">
        <v>1473</v>
      </c>
      <c r="D322" t="s">
        <v>1877</v>
      </c>
      <c r="E322" t="s">
        <v>484</v>
      </c>
      <c r="F322" t="s">
        <v>464</v>
      </c>
      <c r="G322" t="s">
        <v>1952</v>
      </c>
      <c r="H322" t="s">
        <v>492</v>
      </c>
    </row>
    <row r="323" spans="1:8">
      <c r="A323" t="str">
        <f t="shared" si="12"/>
        <v>ibl</v>
      </c>
      <c r="B323" t="s">
        <v>234</v>
      </c>
      <c r="C323" t="s">
        <v>234</v>
      </c>
      <c r="D323" t="s">
        <v>1877</v>
      </c>
      <c r="E323" t="s">
        <v>486</v>
      </c>
      <c r="F323" t="s">
        <v>461</v>
      </c>
      <c r="G323" t="s">
        <v>1952</v>
      </c>
      <c r="H323" t="s">
        <v>1964</v>
      </c>
    </row>
    <row r="324" spans="1:8">
      <c r="A324" t="s">
        <v>51</v>
      </c>
      <c r="B324" t="s">
        <v>253</v>
      </c>
      <c r="C324" t="s">
        <v>253</v>
      </c>
      <c r="D324" t="s">
        <v>1877</v>
      </c>
      <c r="E324" t="s">
        <v>486</v>
      </c>
      <c r="F324" t="s">
        <v>461</v>
      </c>
      <c r="G324" t="s">
        <v>1952</v>
      </c>
      <c r="H324" t="s">
        <v>1964</v>
      </c>
    </row>
    <row r="325" spans="1:8">
      <c r="A325" t="s">
        <v>51</v>
      </c>
      <c r="B325" t="s">
        <v>1474</v>
      </c>
      <c r="C325" t="s">
        <v>253</v>
      </c>
      <c r="D325" t="s">
        <v>1880</v>
      </c>
      <c r="E325" t="s">
        <v>486</v>
      </c>
      <c r="F325" t="s">
        <v>461</v>
      </c>
      <c r="G325" t="s">
        <v>1952</v>
      </c>
      <c r="H325" t="s">
        <v>1964</v>
      </c>
    </row>
    <row r="326" spans="1:8">
      <c r="A326" t="s">
        <v>51</v>
      </c>
      <c r="B326" t="s">
        <v>1475</v>
      </c>
      <c r="C326" t="s">
        <v>253</v>
      </c>
      <c r="D326" t="s">
        <v>1879</v>
      </c>
      <c r="E326" t="s">
        <v>486</v>
      </c>
      <c r="F326" t="s">
        <v>461</v>
      </c>
      <c r="G326" t="s">
        <v>1952</v>
      </c>
      <c r="H326" t="s">
        <v>1964</v>
      </c>
    </row>
    <row r="327" spans="1:8">
      <c r="A327" t="s">
        <v>51</v>
      </c>
      <c r="B327" t="s">
        <v>1476</v>
      </c>
      <c r="C327" t="s">
        <v>253</v>
      </c>
      <c r="D327" t="s">
        <v>1881</v>
      </c>
      <c r="E327" t="s">
        <v>486</v>
      </c>
      <c r="F327" t="s">
        <v>461</v>
      </c>
      <c r="G327" t="s">
        <v>1952</v>
      </c>
      <c r="H327" t="s">
        <v>1964</v>
      </c>
    </row>
    <row r="328" spans="1:8">
      <c r="A328" t="s">
        <v>51</v>
      </c>
      <c r="B328" t="s">
        <v>249</v>
      </c>
      <c r="C328" t="s">
        <v>249</v>
      </c>
      <c r="D328" t="s">
        <v>1877</v>
      </c>
      <c r="E328" t="s">
        <v>486</v>
      </c>
      <c r="F328" t="s">
        <v>462</v>
      </c>
      <c r="G328" t="s">
        <v>1952</v>
      </c>
      <c r="H328" t="s">
        <v>491</v>
      </c>
    </row>
    <row r="329" spans="1:8">
      <c r="A329" t="s">
        <v>51</v>
      </c>
      <c r="B329" t="s">
        <v>1477</v>
      </c>
      <c r="C329" t="s">
        <v>249</v>
      </c>
      <c r="D329" t="s">
        <v>1880</v>
      </c>
      <c r="E329" t="s">
        <v>486</v>
      </c>
      <c r="F329" t="s">
        <v>462</v>
      </c>
      <c r="G329" t="s">
        <v>1952</v>
      </c>
      <c r="H329" t="s">
        <v>491</v>
      </c>
    </row>
    <row r="330" spans="1:8">
      <c r="A330" t="s">
        <v>51</v>
      </c>
      <c r="B330" t="s">
        <v>1478</v>
      </c>
      <c r="C330" t="s">
        <v>249</v>
      </c>
      <c r="D330" t="s">
        <v>1879</v>
      </c>
      <c r="E330" t="s">
        <v>486</v>
      </c>
      <c r="F330" t="s">
        <v>462</v>
      </c>
      <c r="G330" t="s">
        <v>1952</v>
      </c>
      <c r="H330" t="s">
        <v>491</v>
      </c>
    </row>
    <row r="331" spans="1:8">
      <c r="A331" t="s">
        <v>51</v>
      </c>
      <c r="B331" t="s">
        <v>1479</v>
      </c>
      <c r="C331" t="s">
        <v>249</v>
      </c>
      <c r="D331" t="s">
        <v>1881</v>
      </c>
      <c r="E331" t="s">
        <v>486</v>
      </c>
      <c r="F331" t="s">
        <v>462</v>
      </c>
      <c r="G331" t="s">
        <v>1952</v>
      </c>
      <c r="H331" t="s">
        <v>491</v>
      </c>
    </row>
    <row r="332" spans="1:8">
      <c r="A332" t="s">
        <v>51</v>
      </c>
      <c r="B332" t="s">
        <v>254</v>
      </c>
      <c r="C332" t="s">
        <v>254</v>
      </c>
      <c r="D332" t="s">
        <v>1877</v>
      </c>
      <c r="E332" t="s">
        <v>486</v>
      </c>
      <c r="F332" t="s">
        <v>461</v>
      </c>
      <c r="G332" t="s">
        <v>1952</v>
      </c>
      <c r="H332" t="s">
        <v>492</v>
      </c>
    </row>
    <row r="333" spans="1:8">
      <c r="A333" t="s">
        <v>51</v>
      </c>
      <c r="B333" t="s">
        <v>1480</v>
      </c>
      <c r="C333" t="s">
        <v>254</v>
      </c>
      <c r="D333" t="s">
        <v>1880</v>
      </c>
      <c r="E333" t="s">
        <v>486</v>
      </c>
      <c r="F333" t="s">
        <v>461</v>
      </c>
      <c r="G333" t="s">
        <v>1952</v>
      </c>
      <c r="H333" t="s">
        <v>492</v>
      </c>
    </row>
    <row r="334" spans="1:8">
      <c r="A334" t="s">
        <v>51</v>
      </c>
      <c r="B334" t="s">
        <v>1481</v>
      </c>
      <c r="C334" t="s">
        <v>254</v>
      </c>
      <c r="D334" t="s">
        <v>1879</v>
      </c>
      <c r="E334" t="s">
        <v>486</v>
      </c>
      <c r="F334" t="s">
        <v>461</v>
      </c>
      <c r="G334" t="s">
        <v>1952</v>
      </c>
      <c r="H334" t="s">
        <v>492</v>
      </c>
    </row>
    <row r="335" spans="1:8">
      <c r="A335" t="s">
        <v>51</v>
      </c>
      <c r="B335" t="s">
        <v>1482</v>
      </c>
      <c r="C335" t="s">
        <v>254</v>
      </c>
      <c r="D335" t="s">
        <v>1881</v>
      </c>
      <c r="E335" t="s">
        <v>486</v>
      </c>
      <c r="F335" t="s">
        <v>461</v>
      </c>
      <c r="G335" t="s">
        <v>1952</v>
      </c>
      <c r="H335" t="s">
        <v>492</v>
      </c>
    </row>
    <row r="336" spans="1:8">
      <c r="A336" t="str">
        <f>LEFT(C336, 3)</f>
        <v>ibl</v>
      </c>
      <c r="B336" t="s">
        <v>1483</v>
      </c>
      <c r="C336" t="s">
        <v>1483</v>
      </c>
      <c r="D336" t="s">
        <v>1877</v>
      </c>
      <c r="E336" t="s">
        <v>486</v>
      </c>
      <c r="F336" t="s">
        <v>461</v>
      </c>
      <c r="G336" t="s">
        <v>1952</v>
      </c>
      <c r="H336" t="s">
        <v>491</v>
      </c>
    </row>
    <row r="337" spans="1:8">
      <c r="A337" t="str">
        <f>LEFT(C337, 3)</f>
        <v>ibl</v>
      </c>
      <c r="B337" t="s">
        <v>1484</v>
      </c>
      <c r="C337" t="s">
        <v>1484</v>
      </c>
      <c r="D337" t="s">
        <v>1877</v>
      </c>
      <c r="E337" t="s">
        <v>486</v>
      </c>
      <c r="F337" t="s">
        <v>461</v>
      </c>
      <c r="G337" t="s">
        <v>1952</v>
      </c>
      <c r="H337" t="s">
        <v>492</v>
      </c>
    </row>
    <row r="338" spans="1:8">
      <c r="A338" t="str">
        <f t="shared" ref="A338:A345" si="13">LEFT(C338, 6)</f>
        <v>ibl_fi</v>
      </c>
      <c r="B338" t="s">
        <v>655</v>
      </c>
      <c r="C338" t="s">
        <v>655</v>
      </c>
      <c r="D338" t="s">
        <v>1877</v>
      </c>
      <c r="E338" t="s">
        <v>653</v>
      </c>
      <c r="F338" t="s">
        <v>462</v>
      </c>
      <c r="G338" t="s">
        <v>1952</v>
      </c>
      <c r="H338" t="s">
        <v>1964</v>
      </c>
    </row>
    <row r="339" spans="1:8">
      <c r="A339" t="str">
        <f t="shared" si="13"/>
        <v>ibl_fi</v>
      </c>
      <c r="B339" t="s">
        <v>1485</v>
      </c>
      <c r="C339" t="s">
        <v>655</v>
      </c>
      <c r="D339" t="s">
        <v>1880</v>
      </c>
      <c r="E339" t="s">
        <v>653</v>
      </c>
      <c r="F339" t="s">
        <v>462</v>
      </c>
      <c r="G339" t="s">
        <v>1952</v>
      </c>
      <c r="H339" t="s">
        <v>1964</v>
      </c>
    </row>
    <row r="340" spans="1:8">
      <c r="A340" t="str">
        <f t="shared" si="13"/>
        <v>ibl_fi</v>
      </c>
      <c r="B340" t="s">
        <v>1486</v>
      </c>
      <c r="C340" t="s">
        <v>655</v>
      </c>
      <c r="D340" t="s">
        <v>1879</v>
      </c>
      <c r="E340" t="s">
        <v>653</v>
      </c>
      <c r="F340" t="s">
        <v>462</v>
      </c>
      <c r="G340" t="s">
        <v>1952</v>
      </c>
      <c r="H340" t="s">
        <v>1964</v>
      </c>
    </row>
    <row r="341" spans="1:8">
      <c r="A341" t="str">
        <f t="shared" si="13"/>
        <v>ibl_fi</v>
      </c>
      <c r="B341" t="s">
        <v>1487</v>
      </c>
      <c r="C341" t="s">
        <v>655</v>
      </c>
      <c r="D341" t="s">
        <v>1881</v>
      </c>
      <c r="E341" t="s">
        <v>653</v>
      </c>
      <c r="F341" t="s">
        <v>462</v>
      </c>
      <c r="G341" t="s">
        <v>1952</v>
      </c>
      <c r="H341" t="s">
        <v>1964</v>
      </c>
    </row>
    <row r="342" spans="1:8">
      <c r="A342" t="str">
        <f t="shared" si="13"/>
        <v>ibl_fl</v>
      </c>
      <c r="B342" t="s">
        <v>656</v>
      </c>
      <c r="C342" t="s">
        <v>656</v>
      </c>
      <c r="D342" t="s">
        <v>1877</v>
      </c>
      <c r="E342" t="s">
        <v>654</v>
      </c>
      <c r="F342" t="s">
        <v>462</v>
      </c>
      <c r="G342" t="s">
        <v>1952</v>
      </c>
      <c r="H342" t="s">
        <v>1964</v>
      </c>
    </row>
    <row r="343" spans="1:8">
      <c r="A343" t="str">
        <f t="shared" si="13"/>
        <v>ibl_fl</v>
      </c>
      <c r="B343" t="s">
        <v>1488</v>
      </c>
      <c r="C343" t="s">
        <v>656</v>
      </c>
      <c r="D343" t="s">
        <v>1880</v>
      </c>
      <c r="E343" t="s">
        <v>654</v>
      </c>
      <c r="F343" t="s">
        <v>462</v>
      </c>
      <c r="G343" t="s">
        <v>1952</v>
      </c>
      <c r="H343" t="s">
        <v>1964</v>
      </c>
    </row>
    <row r="344" spans="1:8">
      <c r="A344" t="str">
        <f t="shared" si="13"/>
        <v>ibl_fl</v>
      </c>
      <c r="B344" t="s">
        <v>1489</v>
      </c>
      <c r="C344" t="s">
        <v>656</v>
      </c>
      <c r="D344" t="s">
        <v>1879</v>
      </c>
      <c r="E344" t="s">
        <v>654</v>
      </c>
      <c r="F344" t="s">
        <v>462</v>
      </c>
      <c r="G344" t="s">
        <v>1952</v>
      </c>
      <c r="H344" t="s">
        <v>1964</v>
      </c>
    </row>
    <row r="345" spans="1:8">
      <c r="A345" t="str">
        <f t="shared" si="13"/>
        <v>ibl_fl</v>
      </c>
      <c r="B345" t="s">
        <v>1490</v>
      </c>
      <c r="C345" t="s">
        <v>656</v>
      </c>
      <c r="D345" t="s">
        <v>1881</v>
      </c>
      <c r="E345" t="s">
        <v>654</v>
      </c>
      <c r="F345" t="s">
        <v>462</v>
      </c>
      <c r="G345" t="s">
        <v>1952</v>
      </c>
      <c r="H345" t="s">
        <v>1964</v>
      </c>
    </row>
    <row r="346" spans="1:8">
      <c r="A346" t="str">
        <f t="shared" ref="A346:A364" si="14">LEFT(C346, 3)</f>
        <v>ibl</v>
      </c>
      <c r="B346" t="s">
        <v>239</v>
      </c>
      <c r="C346" t="s">
        <v>239</v>
      </c>
      <c r="D346" t="s">
        <v>1877</v>
      </c>
      <c r="E346" t="s">
        <v>486</v>
      </c>
      <c r="F346" t="s">
        <v>463</v>
      </c>
      <c r="G346" t="s">
        <v>1952</v>
      </c>
      <c r="H346" t="s">
        <v>1964</v>
      </c>
    </row>
    <row r="347" spans="1:8">
      <c r="A347" t="str">
        <f t="shared" si="14"/>
        <v>ibl</v>
      </c>
      <c r="B347" t="s">
        <v>1491</v>
      </c>
      <c r="C347" t="s">
        <v>1491</v>
      </c>
      <c r="D347" t="s">
        <v>1877</v>
      </c>
      <c r="E347" t="s">
        <v>486</v>
      </c>
      <c r="F347" t="s">
        <v>463</v>
      </c>
      <c r="G347" t="s">
        <v>1952</v>
      </c>
      <c r="H347" t="s">
        <v>491</v>
      </c>
    </row>
    <row r="348" spans="1:8">
      <c r="A348" t="str">
        <f t="shared" si="14"/>
        <v>ibl</v>
      </c>
      <c r="B348" t="s">
        <v>1492</v>
      </c>
      <c r="C348" t="s">
        <v>1492</v>
      </c>
      <c r="D348" t="s">
        <v>1877</v>
      </c>
      <c r="E348" t="s">
        <v>486</v>
      </c>
      <c r="F348" t="s">
        <v>463</v>
      </c>
      <c r="G348" t="s">
        <v>1952</v>
      </c>
      <c r="H348" t="s">
        <v>492</v>
      </c>
    </row>
    <row r="349" spans="1:8">
      <c r="A349" t="str">
        <f t="shared" si="14"/>
        <v>ibl</v>
      </c>
      <c r="B349" t="s">
        <v>51</v>
      </c>
      <c r="C349" t="s">
        <v>51</v>
      </c>
      <c r="D349" t="s">
        <v>1877</v>
      </c>
      <c r="E349" t="s">
        <v>486</v>
      </c>
      <c r="F349" t="s">
        <v>462</v>
      </c>
      <c r="G349" t="s">
        <v>1952</v>
      </c>
      <c r="H349" t="s">
        <v>1964</v>
      </c>
    </row>
    <row r="350" spans="1:8">
      <c r="A350" t="str">
        <f t="shared" si="14"/>
        <v>ibl</v>
      </c>
      <c r="B350" t="s">
        <v>1493</v>
      </c>
      <c r="C350" t="s">
        <v>51</v>
      </c>
      <c r="D350" t="s">
        <v>1880</v>
      </c>
      <c r="E350" t="s">
        <v>486</v>
      </c>
      <c r="F350" t="s">
        <v>462</v>
      </c>
      <c r="G350" t="s">
        <v>1952</v>
      </c>
      <c r="H350" t="s">
        <v>1964</v>
      </c>
    </row>
    <row r="351" spans="1:8">
      <c r="A351" t="str">
        <f t="shared" si="14"/>
        <v>ibl</v>
      </c>
      <c r="B351" t="s">
        <v>1494</v>
      </c>
      <c r="C351" t="s">
        <v>51</v>
      </c>
      <c r="D351" t="s">
        <v>1879</v>
      </c>
      <c r="E351" t="s">
        <v>486</v>
      </c>
      <c r="F351" t="s">
        <v>462</v>
      </c>
      <c r="G351" t="s">
        <v>1952</v>
      </c>
      <c r="H351" t="s">
        <v>1964</v>
      </c>
    </row>
    <row r="352" spans="1:8">
      <c r="A352" t="str">
        <f t="shared" si="14"/>
        <v>ibl</v>
      </c>
      <c r="B352" t="s">
        <v>1495</v>
      </c>
      <c r="C352" t="s">
        <v>51</v>
      </c>
      <c r="D352" t="s">
        <v>1881</v>
      </c>
      <c r="E352" t="s">
        <v>486</v>
      </c>
      <c r="F352" t="s">
        <v>462</v>
      </c>
      <c r="G352" t="s">
        <v>1952</v>
      </c>
      <c r="H352" t="s">
        <v>1964</v>
      </c>
    </row>
    <row r="353" spans="1:8">
      <c r="A353" t="str">
        <f t="shared" si="14"/>
        <v>ibl</v>
      </c>
      <c r="B353" t="s">
        <v>48</v>
      </c>
      <c r="C353" t="s">
        <v>48</v>
      </c>
      <c r="D353" t="s">
        <v>1877</v>
      </c>
      <c r="E353" t="s">
        <v>486</v>
      </c>
      <c r="F353" t="s">
        <v>462</v>
      </c>
      <c r="G353" t="s">
        <v>1952</v>
      </c>
      <c r="H353" t="s">
        <v>491</v>
      </c>
    </row>
    <row r="354" spans="1:8">
      <c r="A354" t="str">
        <f t="shared" si="14"/>
        <v>ibl</v>
      </c>
      <c r="B354" t="s">
        <v>52</v>
      </c>
      <c r="C354" t="s">
        <v>52</v>
      </c>
      <c r="D354" t="s">
        <v>1877</v>
      </c>
      <c r="E354" t="s">
        <v>486</v>
      </c>
      <c r="F354" t="s">
        <v>462</v>
      </c>
      <c r="G354" t="s">
        <v>1952</v>
      </c>
      <c r="H354" t="s">
        <v>492</v>
      </c>
    </row>
    <row r="355" spans="1:8">
      <c r="A355" t="str">
        <f t="shared" si="14"/>
        <v>ibl</v>
      </c>
      <c r="B355" t="s">
        <v>1496</v>
      </c>
      <c r="C355" t="s">
        <v>52</v>
      </c>
      <c r="D355" t="s">
        <v>1880</v>
      </c>
      <c r="E355" t="s">
        <v>486</v>
      </c>
      <c r="F355" t="s">
        <v>462</v>
      </c>
      <c r="G355" t="s">
        <v>1952</v>
      </c>
      <c r="H355" t="s">
        <v>492</v>
      </c>
    </row>
    <row r="356" spans="1:8">
      <c r="A356" t="str">
        <f t="shared" si="14"/>
        <v>ibl</v>
      </c>
      <c r="B356" t="s">
        <v>1497</v>
      </c>
      <c r="C356" t="s">
        <v>52</v>
      </c>
      <c r="D356" t="s">
        <v>1879</v>
      </c>
      <c r="E356" t="s">
        <v>486</v>
      </c>
      <c r="F356" t="s">
        <v>462</v>
      </c>
      <c r="G356" t="s">
        <v>1952</v>
      </c>
      <c r="H356" t="s">
        <v>492</v>
      </c>
    </row>
    <row r="357" spans="1:8">
      <c r="A357" t="str">
        <f t="shared" si="14"/>
        <v>ibl</v>
      </c>
      <c r="B357" t="s">
        <v>1498</v>
      </c>
      <c r="C357" t="s">
        <v>52</v>
      </c>
      <c r="D357" t="s">
        <v>1881</v>
      </c>
      <c r="E357" t="s">
        <v>486</v>
      </c>
      <c r="F357" t="s">
        <v>462</v>
      </c>
      <c r="G357" t="s">
        <v>1952</v>
      </c>
      <c r="H357" t="s">
        <v>492</v>
      </c>
    </row>
    <row r="358" spans="1:8">
      <c r="A358" t="str">
        <f t="shared" si="14"/>
        <v>ibl</v>
      </c>
      <c r="B358" t="s">
        <v>228</v>
      </c>
      <c r="C358" t="s">
        <v>228</v>
      </c>
      <c r="D358" t="s">
        <v>1877</v>
      </c>
      <c r="E358" t="s">
        <v>486</v>
      </c>
      <c r="F358" t="s">
        <v>460</v>
      </c>
      <c r="G358" t="s">
        <v>1952</v>
      </c>
      <c r="H358" t="s">
        <v>1964</v>
      </c>
    </row>
    <row r="359" spans="1:8">
      <c r="A359" t="str">
        <f t="shared" si="14"/>
        <v>ibl</v>
      </c>
      <c r="B359" t="s">
        <v>1499</v>
      </c>
      <c r="C359" t="s">
        <v>1499</v>
      </c>
      <c r="D359" t="s">
        <v>1877</v>
      </c>
      <c r="E359" t="s">
        <v>486</v>
      </c>
      <c r="F359" t="s">
        <v>461</v>
      </c>
      <c r="G359" t="s">
        <v>1952</v>
      </c>
      <c r="H359" t="s">
        <v>491</v>
      </c>
    </row>
    <row r="360" spans="1:8">
      <c r="A360" t="str">
        <f t="shared" si="14"/>
        <v>ibl</v>
      </c>
      <c r="B360" t="s">
        <v>1500</v>
      </c>
      <c r="C360" t="s">
        <v>1500</v>
      </c>
      <c r="D360" t="s">
        <v>1877</v>
      </c>
      <c r="E360" t="s">
        <v>486</v>
      </c>
      <c r="F360" t="s">
        <v>461</v>
      </c>
      <c r="G360" t="s">
        <v>1952</v>
      </c>
      <c r="H360" t="s">
        <v>492</v>
      </c>
    </row>
    <row r="361" spans="1:8">
      <c r="A361" t="str">
        <f t="shared" si="14"/>
        <v>ibl</v>
      </c>
      <c r="B361" t="s">
        <v>47</v>
      </c>
      <c r="C361" t="s">
        <v>47</v>
      </c>
      <c r="D361" t="s">
        <v>1877</v>
      </c>
      <c r="E361" t="s">
        <v>486</v>
      </c>
      <c r="F361" t="s">
        <v>464</v>
      </c>
      <c r="G361" t="s">
        <v>1952</v>
      </c>
      <c r="H361" t="s">
        <v>1964</v>
      </c>
    </row>
    <row r="362" spans="1:8">
      <c r="A362" t="str">
        <f t="shared" si="14"/>
        <v>ibl</v>
      </c>
      <c r="B362" t="s">
        <v>1501</v>
      </c>
      <c r="C362" t="s">
        <v>1501</v>
      </c>
      <c r="D362" t="s">
        <v>1877</v>
      </c>
      <c r="E362" t="s">
        <v>486</v>
      </c>
      <c r="F362" t="s">
        <v>464</v>
      </c>
      <c r="G362" t="s">
        <v>1952</v>
      </c>
      <c r="H362" t="s">
        <v>491</v>
      </c>
    </row>
    <row r="363" spans="1:8">
      <c r="A363" t="str">
        <f t="shared" si="14"/>
        <v>ibl</v>
      </c>
      <c r="B363" t="s">
        <v>250</v>
      </c>
      <c r="C363" t="s">
        <v>250</v>
      </c>
      <c r="D363" t="s">
        <v>1877</v>
      </c>
      <c r="E363" t="s">
        <v>486</v>
      </c>
      <c r="F363" t="s">
        <v>1952</v>
      </c>
      <c r="G363" t="s">
        <v>1952</v>
      </c>
      <c r="H363" t="s">
        <v>491</v>
      </c>
    </row>
    <row r="364" spans="1:8">
      <c r="A364" t="str">
        <f t="shared" si="14"/>
        <v>ibl</v>
      </c>
      <c r="B364" t="s">
        <v>1502</v>
      </c>
      <c r="C364" t="s">
        <v>1502</v>
      </c>
      <c r="D364" t="s">
        <v>1877</v>
      </c>
      <c r="E364" t="s">
        <v>486</v>
      </c>
      <c r="F364" t="s">
        <v>464</v>
      </c>
      <c r="G364" t="s">
        <v>1952</v>
      </c>
      <c r="H364" t="s">
        <v>492</v>
      </c>
    </row>
    <row r="365" spans="1:8">
      <c r="A365" t="str">
        <f>LEFT(C365, 1)</f>
        <v>i</v>
      </c>
      <c r="B365" t="s">
        <v>298</v>
      </c>
      <c r="C365" t="s">
        <v>298</v>
      </c>
      <c r="D365" t="s">
        <v>1877</v>
      </c>
      <c r="E365" t="s">
        <v>530</v>
      </c>
      <c r="F365" t="s">
        <v>473</v>
      </c>
      <c r="G365" t="s">
        <v>1950</v>
      </c>
      <c r="H365" t="s">
        <v>1963</v>
      </c>
    </row>
    <row r="366" spans="1:8">
      <c r="A366" t="str">
        <f>LEFT(C366, 1)</f>
        <v>i</v>
      </c>
      <c r="B366" t="s">
        <v>1503</v>
      </c>
      <c r="C366" t="s">
        <v>298</v>
      </c>
      <c r="D366" t="s">
        <v>1880</v>
      </c>
      <c r="E366" t="s">
        <v>530</v>
      </c>
      <c r="F366" t="s">
        <v>473</v>
      </c>
      <c r="G366" t="s">
        <v>1950</v>
      </c>
      <c r="H366" t="s">
        <v>1963</v>
      </c>
    </row>
    <row r="367" spans="1:8">
      <c r="A367" t="str">
        <f>LEFT(C367, 1)</f>
        <v>i</v>
      </c>
      <c r="B367" t="s">
        <v>1504</v>
      </c>
      <c r="C367" t="s">
        <v>298</v>
      </c>
      <c r="D367" t="s">
        <v>1879</v>
      </c>
      <c r="E367" t="s">
        <v>530</v>
      </c>
      <c r="F367" t="s">
        <v>473</v>
      </c>
      <c r="G367" t="s">
        <v>1950</v>
      </c>
      <c r="H367" t="s">
        <v>1963</v>
      </c>
    </row>
    <row r="368" spans="1:8">
      <c r="A368" t="str">
        <f>LEFT(C368, 1)</f>
        <v>i</v>
      </c>
      <c r="B368" t="s">
        <v>1505</v>
      </c>
      <c r="C368" t="s">
        <v>298</v>
      </c>
      <c r="D368" t="s">
        <v>1881</v>
      </c>
      <c r="E368" t="s">
        <v>530</v>
      </c>
      <c r="F368" t="s">
        <v>473</v>
      </c>
      <c r="G368" t="s">
        <v>1950</v>
      </c>
      <c r="H368" t="s">
        <v>1963</v>
      </c>
    </row>
    <row r="369" spans="1:8">
      <c r="A369" t="str">
        <f>LEFT(C369, 4)</f>
        <v>infl</v>
      </c>
      <c r="B369" t="s">
        <v>309</v>
      </c>
      <c r="C369" t="s">
        <v>309</v>
      </c>
      <c r="D369" t="s">
        <v>1877</v>
      </c>
      <c r="E369" t="s">
        <v>444</v>
      </c>
      <c r="F369" t="s">
        <v>1883</v>
      </c>
      <c r="G369" t="s">
        <v>1952</v>
      </c>
      <c r="H369" t="s">
        <v>531</v>
      </c>
    </row>
    <row r="370" spans="1:8">
      <c r="A370" t="str">
        <f>LEFT(C370, 4)</f>
        <v>infl</v>
      </c>
      <c r="B370" t="s">
        <v>1202</v>
      </c>
      <c r="C370" t="s">
        <v>1202</v>
      </c>
      <c r="D370" t="s">
        <v>1877</v>
      </c>
      <c r="E370" t="s">
        <v>1912</v>
      </c>
      <c r="F370" t="s">
        <v>1926</v>
      </c>
      <c r="G370" t="s">
        <v>1952</v>
      </c>
      <c r="H370" t="s">
        <v>531</v>
      </c>
    </row>
    <row r="371" spans="1:8">
      <c r="A371" t="str">
        <f t="shared" ref="A371:A396" si="15">LEFT(C371, 3)</f>
        <v>inv</v>
      </c>
      <c r="B371" t="s">
        <v>1506</v>
      </c>
      <c r="C371" t="s">
        <v>1506</v>
      </c>
      <c r="D371" t="s">
        <v>1877</v>
      </c>
      <c r="E371" t="s">
        <v>530</v>
      </c>
      <c r="F371" t="s">
        <v>461</v>
      </c>
      <c r="G371" t="s">
        <v>1952</v>
      </c>
      <c r="H371" t="s">
        <v>1963</v>
      </c>
    </row>
    <row r="372" spans="1:8">
      <c r="A372" t="str">
        <f t="shared" si="15"/>
        <v>inv</v>
      </c>
      <c r="B372" t="s">
        <v>1164</v>
      </c>
      <c r="C372" t="s">
        <v>1164</v>
      </c>
      <c r="D372" t="s">
        <v>1877</v>
      </c>
      <c r="E372" t="s">
        <v>530</v>
      </c>
      <c r="F372" t="s">
        <v>461</v>
      </c>
      <c r="G372" t="s">
        <v>1950</v>
      </c>
      <c r="H372" t="s">
        <v>1963</v>
      </c>
    </row>
    <row r="373" spans="1:8">
      <c r="A373" t="str">
        <f t="shared" si="15"/>
        <v>inv</v>
      </c>
      <c r="B373" t="s">
        <v>1507</v>
      </c>
      <c r="C373" t="s">
        <v>1507</v>
      </c>
      <c r="D373" t="s">
        <v>1877</v>
      </c>
      <c r="E373" t="s">
        <v>530</v>
      </c>
      <c r="F373" t="s">
        <v>463</v>
      </c>
      <c r="G373" t="s">
        <v>1952</v>
      </c>
      <c r="H373" t="s">
        <v>1963</v>
      </c>
    </row>
    <row r="374" spans="1:8">
      <c r="A374" t="str">
        <f t="shared" si="15"/>
        <v>inv</v>
      </c>
      <c r="B374" t="s">
        <v>1174</v>
      </c>
      <c r="C374" t="s">
        <v>1174</v>
      </c>
      <c r="D374" t="s">
        <v>1877</v>
      </c>
      <c r="E374" t="s">
        <v>530</v>
      </c>
      <c r="F374" t="s">
        <v>463</v>
      </c>
      <c r="G374" t="s">
        <v>1950</v>
      </c>
      <c r="H374" t="s">
        <v>1963</v>
      </c>
    </row>
    <row r="375" spans="1:8">
      <c r="A375" t="str">
        <f t="shared" si="15"/>
        <v>inv</v>
      </c>
      <c r="B375" t="s">
        <v>1153</v>
      </c>
      <c r="C375" t="s">
        <v>1153</v>
      </c>
      <c r="D375" t="s">
        <v>1877</v>
      </c>
      <c r="E375" t="s">
        <v>530</v>
      </c>
      <c r="F375" t="s">
        <v>462</v>
      </c>
      <c r="G375" t="s">
        <v>1952</v>
      </c>
      <c r="H375" t="s">
        <v>1963</v>
      </c>
    </row>
    <row r="376" spans="1:8">
      <c r="A376" t="str">
        <f t="shared" si="15"/>
        <v>inv</v>
      </c>
      <c r="B376" t="s">
        <v>1508</v>
      </c>
      <c r="C376" t="s">
        <v>1153</v>
      </c>
      <c r="D376" t="s">
        <v>1880</v>
      </c>
      <c r="E376" t="s">
        <v>530</v>
      </c>
      <c r="F376" t="s">
        <v>462</v>
      </c>
      <c r="G376" t="s">
        <v>1952</v>
      </c>
      <c r="H376" t="s">
        <v>1963</v>
      </c>
    </row>
    <row r="377" spans="1:8">
      <c r="A377" t="str">
        <f t="shared" si="15"/>
        <v>inv</v>
      </c>
      <c r="B377" t="s">
        <v>1509</v>
      </c>
      <c r="C377" t="s">
        <v>1153</v>
      </c>
      <c r="D377" t="s">
        <v>1879</v>
      </c>
      <c r="E377" t="s">
        <v>530</v>
      </c>
      <c r="F377" t="s">
        <v>462</v>
      </c>
      <c r="G377" t="s">
        <v>1952</v>
      </c>
      <c r="H377" t="s">
        <v>1963</v>
      </c>
    </row>
    <row r="378" spans="1:8">
      <c r="A378" t="str">
        <f t="shared" si="15"/>
        <v>inv</v>
      </c>
      <c r="B378" t="s">
        <v>1510</v>
      </c>
      <c r="C378" t="s">
        <v>1153</v>
      </c>
      <c r="D378" t="s">
        <v>1881</v>
      </c>
      <c r="E378" t="s">
        <v>530</v>
      </c>
      <c r="F378" t="s">
        <v>462</v>
      </c>
      <c r="G378" t="s">
        <v>1952</v>
      </c>
      <c r="H378" t="s">
        <v>1963</v>
      </c>
    </row>
    <row r="379" spans="1:8">
      <c r="A379" t="str">
        <f t="shared" si="15"/>
        <v>inv</v>
      </c>
      <c r="B379" t="s">
        <v>1155</v>
      </c>
      <c r="C379" t="s">
        <v>1155</v>
      </c>
      <c r="D379" t="s">
        <v>1877</v>
      </c>
      <c r="E379" t="s">
        <v>530</v>
      </c>
      <c r="F379" t="s">
        <v>462</v>
      </c>
      <c r="G379" t="s">
        <v>1950</v>
      </c>
      <c r="H379" t="s">
        <v>1963</v>
      </c>
    </row>
    <row r="380" spans="1:8">
      <c r="A380" t="str">
        <f t="shared" si="15"/>
        <v>inv</v>
      </c>
      <c r="B380" t="s">
        <v>1511</v>
      </c>
      <c r="C380" t="s">
        <v>1155</v>
      </c>
      <c r="D380" t="s">
        <v>1880</v>
      </c>
      <c r="E380" t="s">
        <v>530</v>
      </c>
      <c r="F380" t="s">
        <v>462</v>
      </c>
      <c r="G380" t="s">
        <v>1950</v>
      </c>
      <c r="H380" t="s">
        <v>1963</v>
      </c>
    </row>
    <row r="381" spans="1:8">
      <c r="A381" t="str">
        <f t="shared" si="15"/>
        <v>inv</v>
      </c>
      <c r="B381" t="s">
        <v>1512</v>
      </c>
      <c r="C381" t="s">
        <v>1155</v>
      </c>
      <c r="D381" t="s">
        <v>1879</v>
      </c>
      <c r="E381" t="s">
        <v>530</v>
      </c>
      <c r="F381" t="s">
        <v>462</v>
      </c>
      <c r="G381" t="s">
        <v>1950</v>
      </c>
      <c r="H381" t="s">
        <v>1963</v>
      </c>
    </row>
    <row r="382" spans="1:8">
      <c r="A382" t="str">
        <f t="shared" si="15"/>
        <v>inv</v>
      </c>
      <c r="B382" t="s">
        <v>1513</v>
      </c>
      <c r="C382" t="s">
        <v>1155</v>
      </c>
      <c r="D382" t="s">
        <v>1881</v>
      </c>
      <c r="E382" t="s">
        <v>530</v>
      </c>
      <c r="F382" t="s">
        <v>462</v>
      </c>
      <c r="G382" t="s">
        <v>1950</v>
      </c>
      <c r="H382" t="s">
        <v>1963</v>
      </c>
    </row>
    <row r="383" spans="1:8">
      <c r="A383" t="str">
        <f t="shared" si="15"/>
        <v>inv</v>
      </c>
      <c r="B383" t="s">
        <v>1169</v>
      </c>
      <c r="C383" t="s">
        <v>1169</v>
      </c>
      <c r="D383" t="s">
        <v>1877</v>
      </c>
      <c r="E383" t="s">
        <v>530</v>
      </c>
      <c r="F383" t="s">
        <v>460</v>
      </c>
      <c r="G383" t="s">
        <v>1952</v>
      </c>
      <c r="H383" t="s">
        <v>1963</v>
      </c>
    </row>
    <row r="384" spans="1:8">
      <c r="A384" t="str">
        <f t="shared" si="15"/>
        <v>inv</v>
      </c>
      <c r="B384" t="s">
        <v>1514</v>
      </c>
      <c r="C384" t="s">
        <v>1169</v>
      </c>
      <c r="D384" t="s">
        <v>1880</v>
      </c>
      <c r="E384" t="s">
        <v>530</v>
      </c>
      <c r="F384" t="s">
        <v>460</v>
      </c>
      <c r="G384" t="s">
        <v>1952</v>
      </c>
      <c r="H384" t="s">
        <v>1963</v>
      </c>
    </row>
    <row r="385" spans="1:8">
      <c r="A385" t="str">
        <f t="shared" si="15"/>
        <v>inv</v>
      </c>
      <c r="B385" t="s">
        <v>1515</v>
      </c>
      <c r="C385" t="s">
        <v>1169</v>
      </c>
      <c r="D385" t="s">
        <v>1879</v>
      </c>
      <c r="E385" t="s">
        <v>530</v>
      </c>
      <c r="F385" t="s">
        <v>460</v>
      </c>
      <c r="G385" t="s">
        <v>1952</v>
      </c>
      <c r="H385" t="s">
        <v>1963</v>
      </c>
    </row>
    <row r="386" spans="1:8">
      <c r="A386" t="str">
        <f t="shared" si="15"/>
        <v>inv</v>
      </c>
      <c r="B386" t="s">
        <v>1516</v>
      </c>
      <c r="C386" t="s">
        <v>1169</v>
      </c>
      <c r="D386" t="s">
        <v>1881</v>
      </c>
      <c r="E386" t="s">
        <v>530</v>
      </c>
      <c r="F386" t="s">
        <v>460</v>
      </c>
      <c r="G386" t="s">
        <v>1952</v>
      </c>
      <c r="H386" t="s">
        <v>1963</v>
      </c>
    </row>
    <row r="387" spans="1:8">
      <c r="A387" t="str">
        <f t="shared" si="15"/>
        <v>inv</v>
      </c>
      <c r="B387" t="s">
        <v>1166</v>
      </c>
      <c r="C387" t="s">
        <v>1166</v>
      </c>
      <c r="D387" t="s">
        <v>1877</v>
      </c>
      <c r="E387" t="s">
        <v>530</v>
      </c>
      <c r="F387" t="s">
        <v>460</v>
      </c>
      <c r="G387" t="s">
        <v>1950</v>
      </c>
      <c r="H387" t="s">
        <v>1963</v>
      </c>
    </row>
    <row r="388" spans="1:8">
      <c r="A388" t="str">
        <f t="shared" si="15"/>
        <v>inv</v>
      </c>
      <c r="B388" t="s">
        <v>1517</v>
      </c>
      <c r="C388" t="s">
        <v>1166</v>
      </c>
      <c r="D388" t="s">
        <v>1880</v>
      </c>
      <c r="E388" t="s">
        <v>530</v>
      </c>
      <c r="F388" t="s">
        <v>460</v>
      </c>
      <c r="G388" t="s">
        <v>1950</v>
      </c>
      <c r="H388" t="s">
        <v>1963</v>
      </c>
    </row>
    <row r="389" spans="1:8">
      <c r="A389" t="str">
        <f t="shared" si="15"/>
        <v>inv</v>
      </c>
      <c r="B389" t="s">
        <v>1518</v>
      </c>
      <c r="C389" t="s">
        <v>1166</v>
      </c>
      <c r="D389" t="s">
        <v>1879</v>
      </c>
      <c r="E389" t="s">
        <v>530</v>
      </c>
      <c r="F389" t="s">
        <v>460</v>
      </c>
      <c r="G389" t="s">
        <v>1950</v>
      </c>
      <c r="H389" t="s">
        <v>1963</v>
      </c>
    </row>
    <row r="390" spans="1:8">
      <c r="A390" t="str">
        <f t="shared" si="15"/>
        <v>inv</v>
      </c>
      <c r="B390" t="s">
        <v>1519</v>
      </c>
      <c r="C390" t="s">
        <v>1166</v>
      </c>
      <c r="D390" t="s">
        <v>1881</v>
      </c>
      <c r="E390" t="s">
        <v>530</v>
      </c>
      <c r="F390" t="s">
        <v>460</v>
      </c>
      <c r="G390" t="s">
        <v>1950</v>
      </c>
      <c r="H390" t="s">
        <v>1963</v>
      </c>
    </row>
    <row r="391" spans="1:8">
      <c r="A391" t="str">
        <f t="shared" si="15"/>
        <v>kcg</v>
      </c>
      <c r="B391" t="s">
        <v>1520</v>
      </c>
      <c r="C391" t="s">
        <v>1520</v>
      </c>
      <c r="D391" t="s">
        <v>1877</v>
      </c>
      <c r="E391" t="s">
        <v>1911</v>
      </c>
      <c r="F391" t="s">
        <v>461</v>
      </c>
      <c r="G391" t="s">
        <v>1952</v>
      </c>
      <c r="H391" t="s">
        <v>1963</v>
      </c>
    </row>
    <row r="392" spans="1:8">
      <c r="A392" t="str">
        <f t="shared" si="15"/>
        <v>kcg</v>
      </c>
      <c r="B392" t="s">
        <v>1521</v>
      </c>
      <c r="C392" t="s">
        <v>1521</v>
      </c>
      <c r="D392" t="s">
        <v>1877</v>
      </c>
      <c r="E392" t="s">
        <v>1911</v>
      </c>
      <c r="F392" t="s">
        <v>463</v>
      </c>
      <c r="G392" t="s">
        <v>1952</v>
      </c>
      <c r="H392" t="s">
        <v>1963</v>
      </c>
    </row>
    <row r="393" spans="1:8">
      <c r="A393" t="str">
        <f t="shared" si="15"/>
        <v>kcg</v>
      </c>
      <c r="B393" t="s">
        <v>1522</v>
      </c>
      <c r="C393" t="s">
        <v>1522</v>
      </c>
      <c r="D393" t="s">
        <v>1877</v>
      </c>
      <c r="E393" t="s">
        <v>1911</v>
      </c>
      <c r="F393" t="s">
        <v>462</v>
      </c>
      <c r="G393" t="s">
        <v>1952</v>
      </c>
      <c r="H393" t="s">
        <v>1963</v>
      </c>
    </row>
    <row r="394" spans="1:8">
      <c r="A394" t="str">
        <f t="shared" si="15"/>
        <v>kcg</v>
      </c>
      <c r="B394" t="s">
        <v>226</v>
      </c>
      <c r="C394" t="s">
        <v>226</v>
      </c>
      <c r="D394" t="s">
        <v>1877</v>
      </c>
      <c r="E394" t="s">
        <v>481</v>
      </c>
      <c r="F394" t="s">
        <v>462</v>
      </c>
      <c r="G394" t="s">
        <v>1950</v>
      </c>
      <c r="H394" t="s">
        <v>1963</v>
      </c>
    </row>
    <row r="395" spans="1:8">
      <c r="A395" t="str">
        <f t="shared" si="15"/>
        <v>kcg</v>
      </c>
      <c r="B395" t="s">
        <v>1523</v>
      </c>
      <c r="C395" t="s">
        <v>1523</v>
      </c>
      <c r="D395" t="s">
        <v>1877</v>
      </c>
      <c r="E395" t="s">
        <v>1911</v>
      </c>
      <c r="F395" t="s">
        <v>1883</v>
      </c>
      <c r="G395" t="s">
        <v>1952</v>
      </c>
      <c r="H395" t="s">
        <v>1963</v>
      </c>
    </row>
    <row r="396" spans="1:8">
      <c r="A396" t="str">
        <f t="shared" si="15"/>
        <v>kcg</v>
      </c>
      <c r="B396" t="s">
        <v>1524</v>
      </c>
      <c r="C396" t="s">
        <v>1524</v>
      </c>
      <c r="D396" t="s">
        <v>1877</v>
      </c>
      <c r="E396" t="s">
        <v>1911</v>
      </c>
      <c r="F396" t="s">
        <v>460</v>
      </c>
      <c r="G396" t="s">
        <v>1952</v>
      </c>
      <c r="H396" t="s">
        <v>1963</v>
      </c>
    </row>
    <row r="397" spans="1:8">
      <c r="A397" t="str">
        <f t="shared" ref="A397:A421" si="16">LEFT(C397, 1)</f>
        <v>k</v>
      </c>
      <c r="B397" t="s">
        <v>1525</v>
      </c>
      <c r="C397" t="s">
        <v>1525</v>
      </c>
      <c r="D397" t="s">
        <v>1877</v>
      </c>
      <c r="E397" t="s">
        <v>480</v>
      </c>
      <c r="F397" t="s">
        <v>461</v>
      </c>
      <c r="G397" t="s">
        <v>1952</v>
      </c>
      <c r="H397" t="s">
        <v>1964</v>
      </c>
    </row>
    <row r="398" spans="1:8">
      <c r="A398" t="str">
        <f t="shared" si="16"/>
        <v>k</v>
      </c>
      <c r="B398" t="s">
        <v>1526</v>
      </c>
      <c r="C398" t="s">
        <v>1525</v>
      </c>
      <c r="D398" t="s">
        <v>1880</v>
      </c>
      <c r="E398" t="s">
        <v>480</v>
      </c>
      <c r="F398" t="s">
        <v>461</v>
      </c>
      <c r="G398" t="s">
        <v>1952</v>
      </c>
      <c r="H398" t="s">
        <v>1964</v>
      </c>
    </row>
    <row r="399" spans="1:8">
      <c r="A399" t="str">
        <f t="shared" si="16"/>
        <v>k</v>
      </c>
      <c r="B399" t="s">
        <v>1527</v>
      </c>
      <c r="C399" t="s">
        <v>1525</v>
      </c>
      <c r="D399" t="s">
        <v>1879</v>
      </c>
      <c r="E399" t="s">
        <v>480</v>
      </c>
      <c r="F399" t="s">
        <v>461</v>
      </c>
      <c r="G399" t="s">
        <v>1952</v>
      </c>
      <c r="H399" t="s">
        <v>1964</v>
      </c>
    </row>
    <row r="400" spans="1:8">
      <c r="A400" t="str">
        <f t="shared" si="16"/>
        <v>k</v>
      </c>
      <c r="B400" t="s">
        <v>1528</v>
      </c>
      <c r="C400" t="s">
        <v>1525</v>
      </c>
      <c r="D400" t="s">
        <v>1881</v>
      </c>
      <c r="E400" t="s">
        <v>480</v>
      </c>
      <c r="F400" t="s">
        <v>461</v>
      </c>
      <c r="G400" t="s">
        <v>1952</v>
      </c>
      <c r="H400" t="s">
        <v>1964</v>
      </c>
    </row>
    <row r="401" spans="1:8">
      <c r="A401" t="str">
        <f t="shared" si="16"/>
        <v>k</v>
      </c>
      <c r="B401" t="s">
        <v>1529</v>
      </c>
      <c r="C401" t="s">
        <v>1529</v>
      </c>
      <c r="D401" t="s">
        <v>1877</v>
      </c>
      <c r="E401" t="s">
        <v>480</v>
      </c>
      <c r="F401" t="s">
        <v>463</v>
      </c>
      <c r="G401" t="s">
        <v>1952</v>
      </c>
      <c r="H401" t="s">
        <v>1964</v>
      </c>
    </row>
    <row r="402" spans="1:8">
      <c r="A402" t="str">
        <f t="shared" si="16"/>
        <v>k</v>
      </c>
      <c r="B402" t="s">
        <v>1530</v>
      </c>
      <c r="C402" t="s">
        <v>1529</v>
      </c>
      <c r="D402" t="s">
        <v>1880</v>
      </c>
      <c r="E402" t="s">
        <v>480</v>
      </c>
      <c r="F402" t="s">
        <v>463</v>
      </c>
      <c r="G402" t="s">
        <v>1952</v>
      </c>
      <c r="H402" t="s">
        <v>1964</v>
      </c>
    </row>
    <row r="403" spans="1:8">
      <c r="A403" t="str">
        <f t="shared" si="16"/>
        <v>k</v>
      </c>
      <c r="B403" t="s">
        <v>1531</v>
      </c>
      <c r="C403" t="s">
        <v>1529</v>
      </c>
      <c r="D403" t="s">
        <v>1879</v>
      </c>
      <c r="E403" t="s">
        <v>480</v>
      </c>
      <c r="F403" t="s">
        <v>463</v>
      </c>
      <c r="G403" t="s">
        <v>1952</v>
      </c>
      <c r="H403" t="s">
        <v>1964</v>
      </c>
    </row>
    <row r="404" spans="1:8">
      <c r="A404" t="str">
        <f t="shared" si="16"/>
        <v>k</v>
      </c>
      <c r="B404" t="s">
        <v>1532</v>
      </c>
      <c r="C404" t="s">
        <v>1529</v>
      </c>
      <c r="D404" t="s">
        <v>1881</v>
      </c>
      <c r="E404" t="s">
        <v>480</v>
      </c>
      <c r="F404" t="s">
        <v>463</v>
      </c>
      <c r="G404" t="s">
        <v>1952</v>
      </c>
      <c r="H404" t="s">
        <v>1964</v>
      </c>
    </row>
    <row r="405" spans="1:8">
      <c r="A405" t="str">
        <f t="shared" si="16"/>
        <v>k</v>
      </c>
      <c r="B405" t="s">
        <v>370</v>
      </c>
      <c r="C405" t="s">
        <v>370</v>
      </c>
      <c r="D405" t="s">
        <v>1877</v>
      </c>
      <c r="E405" t="s">
        <v>480</v>
      </c>
      <c r="F405" t="s">
        <v>462</v>
      </c>
      <c r="G405" t="s">
        <v>1952</v>
      </c>
      <c r="H405" t="s">
        <v>1964</v>
      </c>
    </row>
    <row r="406" spans="1:8">
      <c r="A406" t="str">
        <f t="shared" si="16"/>
        <v>k</v>
      </c>
      <c r="B406" t="s">
        <v>1533</v>
      </c>
      <c r="C406" t="s">
        <v>370</v>
      </c>
      <c r="D406" t="s">
        <v>1880</v>
      </c>
      <c r="E406" t="s">
        <v>480</v>
      </c>
      <c r="F406" t="s">
        <v>462</v>
      </c>
      <c r="G406" t="s">
        <v>1952</v>
      </c>
      <c r="H406" t="s">
        <v>1964</v>
      </c>
    </row>
    <row r="407" spans="1:8">
      <c r="A407" t="str">
        <f t="shared" si="16"/>
        <v>k</v>
      </c>
      <c r="B407" t="s">
        <v>1534</v>
      </c>
      <c r="C407" t="s">
        <v>370</v>
      </c>
      <c r="D407" t="s">
        <v>1879</v>
      </c>
      <c r="E407" t="s">
        <v>480</v>
      </c>
      <c r="F407" t="s">
        <v>462</v>
      </c>
      <c r="G407" t="s">
        <v>1952</v>
      </c>
      <c r="H407" t="s">
        <v>1964</v>
      </c>
    </row>
    <row r="408" spans="1:8">
      <c r="A408" t="str">
        <f t="shared" si="16"/>
        <v>k</v>
      </c>
      <c r="B408" t="s">
        <v>1535</v>
      </c>
      <c r="C408" t="s">
        <v>370</v>
      </c>
      <c r="D408" t="s">
        <v>1881</v>
      </c>
      <c r="E408" t="s">
        <v>480</v>
      </c>
      <c r="F408" t="s">
        <v>462</v>
      </c>
      <c r="G408" t="s">
        <v>1952</v>
      </c>
      <c r="H408" t="s">
        <v>1964</v>
      </c>
    </row>
    <row r="409" spans="1:8">
      <c r="A409" t="str">
        <f t="shared" si="16"/>
        <v>k</v>
      </c>
      <c r="B409" t="s">
        <v>1536</v>
      </c>
      <c r="C409" t="s">
        <v>1536</v>
      </c>
      <c r="D409" t="s">
        <v>1877</v>
      </c>
      <c r="E409" t="s">
        <v>481</v>
      </c>
      <c r="F409" t="s">
        <v>462</v>
      </c>
      <c r="G409" t="s">
        <v>1952</v>
      </c>
      <c r="H409" t="s">
        <v>1964</v>
      </c>
    </row>
    <row r="410" spans="1:8">
      <c r="A410" t="str">
        <f t="shared" si="16"/>
        <v>k</v>
      </c>
      <c r="B410" t="s">
        <v>225</v>
      </c>
      <c r="C410" t="s">
        <v>225</v>
      </c>
      <c r="D410" t="s">
        <v>1877</v>
      </c>
      <c r="E410" t="s">
        <v>480</v>
      </c>
      <c r="F410" t="s">
        <v>462</v>
      </c>
      <c r="G410" t="s">
        <v>1950</v>
      </c>
      <c r="H410" t="s">
        <v>1964</v>
      </c>
    </row>
    <row r="411" spans="1:8">
      <c r="A411" t="str">
        <f t="shared" si="16"/>
        <v>k</v>
      </c>
      <c r="B411" t="s">
        <v>1537</v>
      </c>
      <c r="C411" t="s">
        <v>225</v>
      </c>
      <c r="D411" t="s">
        <v>1880</v>
      </c>
      <c r="E411" t="s">
        <v>480</v>
      </c>
      <c r="F411" t="s">
        <v>462</v>
      </c>
      <c r="G411" t="s">
        <v>1950</v>
      </c>
      <c r="H411" t="s">
        <v>1964</v>
      </c>
    </row>
    <row r="412" spans="1:8">
      <c r="A412" t="str">
        <f t="shared" si="16"/>
        <v>k</v>
      </c>
      <c r="B412" t="s">
        <v>1538</v>
      </c>
      <c r="C412" t="s">
        <v>225</v>
      </c>
      <c r="D412" t="s">
        <v>1879</v>
      </c>
      <c r="E412" t="s">
        <v>480</v>
      </c>
      <c r="F412" t="s">
        <v>462</v>
      </c>
      <c r="G412" t="s">
        <v>1950</v>
      </c>
      <c r="H412" t="s">
        <v>1964</v>
      </c>
    </row>
    <row r="413" spans="1:8">
      <c r="A413" t="str">
        <f t="shared" si="16"/>
        <v>k</v>
      </c>
      <c r="B413" t="s">
        <v>1539</v>
      </c>
      <c r="C413" t="s">
        <v>225</v>
      </c>
      <c r="D413" t="s">
        <v>1881</v>
      </c>
      <c r="E413" t="s">
        <v>480</v>
      </c>
      <c r="F413" t="s">
        <v>462</v>
      </c>
      <c r="G413" t="s">
        <v>1950</v>
      </c>
      <c r="H413" t="s">
        <v>1964</v>
      </c>
    </row>
    <row r="414" spans="1:8">
      <c r="A414" t="str">
        <f t="shared" si="16"/>
        <v>k</v>
      </c>
      <c r="B414" t="s">
        <v>359</v>
      </c>
      <c r="C414" t="s">
        <v>359</v>
      </c>
      <c r="D414" t="s">
        <v>1877</v>
      </c>
      <c r="E414" t="s">
        <v>480</v>
      </c>
      <c r="F414" t="s">
        <v>460</v>
      </c>
      <c r="G414" t="s">
        <v>1952</v>
      </c>
      <c r="H414" t="s">
        <v>1964</v>
      </c>
    </row>
    <row r="415" spans="1:8">
      <c r="A415" t="str">
        <f t="shared" si="16"/>
        <v>k</v>
      </c>
      <c r="B415" t="s">
        <v>1540</v>
      </c>
      <c r="C415" t="s">
        <v>359</v>
      </c>
      <c r="D415" t="s">
        <v>1880</v>
      </c>
      <c r="E415" t="s">
        <v>480</v>
      </c>
      <c r="F415" t="s">
        <v>460</v>
      </c>
      <c r="G415" t="s">
        <v>1952</v>
      </c>
      <c r="H415" t="s">
        <v>1964</v>
      </c>
    </row>
    <row r="416" spans="1:8">
      <c r="A416" t="str">
        <f t="shared" si="16"/>
        <v>k</v>
      </c>
      <c r="B416" t="s">
        <v>1541</v>
      </c>
      <c r="C416" t="s">
        <v>359</v>
      </c>
      <c r="D416" t="s">
        <v>1879</v>
      </c>
      <c r="E416" t="s">
        <v>480</v>
      </c>
      <c r="F416" t="s">
        <v>460</v>
      </c>
      <c r="G416" t="s">
        <v>1952</v>
      </c>
      <c r="H416" t="s">
        <v>1964</v>
      </c>
    </row>
    <row r="417" spans="1:8">
      <c r="A417" t="str">
        <f t="shared" si="16"/>
        <v>k</v>
      </c>
      <c r="B417" t="s">
        <v>1542</v>
      </c>
      <c r="C417" t="s">
        <v>359</v>
      </c>
      <c r="D417" t="s">
        <v>1881</v>
      </c>
      <c r="E417" t="s">
        <v>480</v>
      </c>
      <c r="F417" t="s">
        <v>460</v>
      </c>
      <c r="G417" t="s">
        <v>1952</v>
      </c>
      <c r="H417" t="s">
        <v>1964</v>
      </c>
    </row>
    <row r="418" spans="1:8">
      <c r="A418" t="str">
        <f t="shared" si="16"/>
        <v>k</v>
      </c>
      <c r="B418" t="s">
        <v>306</v>
      </c>
      <c r="C418" t="s">
        <v>306</v>
      </c>
      <c r="D418" t="s">
        <v>1877</v>
      </c>
      <c r="E418" t="s">
        <v>480</v>
      </c>
      <c r="F418" t="s">
        <v>460</v>
      </c>
      <c r="G418" t="s">
        <v>1950</v>
      </c>
      <c r="H418" t="s">
        <v>1964</v>
      </c>
    </row>
    <row r="419" spans="1:8">
      <c r="A419" t="str">
        <f t="shared" si="16"/>
        <v>k</v>
      </c>
      <c r="B419" t="s">
        <v>1543</v>
      </c>
      <c r="C419" t="s">
        <v>306</v>
      </c>
      <c r="D419" t="s">
        <v>1880</v>
      </c>
      <c r="E419" t="s">
        <v>480</v>
      </c>
      <c r="F419" t="s">
        <v>460</v>
      </c>
      <c r="G419" t="s">
        <v>1950</v>
      </c>
      <c r="H419" t="s">
        <v>1964</v>
      </c>
    </row>
    <row r="420" spans="1:8">
      <c r="A420" t="str">
        <f t="shared" si="16"/>
        <v>k</v>
      </c>
      <c r="B420" t="s">
        <v>1544</v>
      </c>
      <c r="C420" t="s">
        <v>306</v>
      </c>
      <c r="D420" t="s">
        <v>1879</v>
      </c>
      <c r="E420" t="s">
        <v>480</v>
      </c>
      <c r="F420" t="s">
        <v>460</v>
      </c>
      <c r="G420" t="s">
        <v>1950</v>
      </c>
      <c r="H420" t="s">
        <v>1964</v>
      </c>
    </row>
    <row r="421" spans="1:8">
      <c r="A421" t="str">
        <f t="shared" si="16"/>
        <v>k</v>
      </c>
      <c r="B421" t="s">
        <v>1545</v>
      </c>
      <c r="C421" t="s">
        <v>306</v>
      </c>
      <c r="D421" t="s">
        <v>1881</v>
      </c>
      <c r="E421" t="s">
        <v>480</v>
      </c>
      <c r="F421" t="s">
        <v>460</v>
      </c>
      <c r="G421" t="s">
        <v>1950</v>
      </c>
      <c r="H421" t="s">
        <v>1964</v>
      </c>
    </row>
    <row r="422" spans="1:8">
      <c r="A422" t="str">
        <f>LEFT(C422, 3)</f>
        <v>lev</v>
      </c>
      <c r="B422" t="s">
        <v>313</v>
      </c>
      <c r="C422" t="s">
        <v>313</v>
      </c>
      <c r="D422" t="s">
        <v>1877</v>
      </c>
      <c r="E422" t="s">
        <v>447</v>
      </c>
      <c r="F422" t="s">
        <v>460</v>
      </c>
      <c r="G422" t="s">
        <v>1952</v>
      </c>
      <c r="H422" t="s">
        <v>479</v>
      </c>
    </row>
    <row r="423" spans="1:8">
      <c r="A423" t="str">
        <f>LEFT(C423, 4)</f>
        <v>lev1</v>
      </c>
      <c r="B423" t="s">
        <v>314</v>
      </c>
      <c r="C423" t="s">
        <v>314</v>
      </c>
      <c r="D423" t="s">
        <v>1877</v>
      </c>
      <c r="E423" t="s">
        <v>446</v>
      </c>
      <c r="F423" t="s">
        <v>460</v>
      </c>
      <c r="G423" t="s">
        <v>1952</v>
      </c>
      <c r="H423" t="s">
        <v>479</v>
      </c>
    </row>
    <row r="424" spans="1:8">
      <c r="A424" t="str">
        <f>B424</f>
        <v>lf</v>
      </c>
      <c r="B424" t="s">
        <v>1546</v>
      </c>
      <c r="C424" t="s">
        <v>1546</v>
      </c>
      <c r="D424" t="s">
        <v>1877</v>
      </c>
      <c r="E424" t="e">
        <v>#N/A</v>
      </c>
      <c r="F424" t="s">
        <v>461</v>
      </c>
      <c r="G424" t="s">
        <v>1952</v>
      </c>
      <c r="H424" t="s">
        <v>1952</v>
      </c>
    </row>
    <row r="425" spans="1:8">
      <c r="A425" t="str">
        <f t="shared" ref="A425:A436" si="17">LEFT(C425, 1)</f>
        <v>m</v>
      </c>
      <c r="B425" t="s">
        <v>356</v>
      </c>
      <c r="C425" t="s">
        <v>356</v>
      </c>
      <c r="D425" t="s">
        <v>1877</v>
      </c>
      <c r="E425" t="s">
        <v>537</v>
      </c>
      <c r="F425" t="s">
        <v>460</v>
      </c>
      <c r="G425" t="s">
        <v>1952</v>
      </c>
      <c r="H425" t="s">
        <v>1963</v>
      </c>
    </row>
    <row r="426" spans="1:8">
      <c r="A426" t="str">
        <f t="shared" si="17"/>
        <v>m</v>
      </c>
      <c r="B426" t="s">
        <v>1547</v>
      </c>
      <c r="C426" t="s">
        <v>356</v>
      </c>
      <c r="D426" t="s">
        <v>1880</v>
      </c>
      <c r="E426" t="s">
        <v>537</v>
      </c>
      <c r="F426" t="s">
        <v>460</v>
      </c>
      <c r="G426" t="s">
        <v>1952</v>
      </c>
      <c r="H426" t="s">
        <v>1963</v>
      </c>
    </row>
    <row r="427" spans="1:8">
      <c r="A427" t="str">
        <f t="shared" si="17"/>
        <v>m</v>
      </c>
      <c r="B427" t="s">
        <v>1548</v>
      </c>
      <c r="C427" t="s">
        <v>356</v>
      </c>
      <c r="D427" t="s">
        <v>1879</v>
      </c>
      <c r="E427" t="s">
        <v>537</v>
      </c>
      <c r="F427" t="s">
        <v>460</v>
      </c>
      <c r="G427" t="s">
        <v>1952</v>
      </c>
      <c r="H427" t="s">
        <v>1963</v>
      </c>
    </row>
    <row r="428" spans="1:8">
      <c r="A428" t="str">
        <f t="shared" si="17"/>
        <v>m</v>
      </c>
      <c r="B428" t="s">
        <v>1549</v>
      </c>
      <c r="C428" t="s">
        <v>356</v>
      </c>
      <c r="D428" t="s">
        <v>1881</v>
      </c>
      <c r="E428" t="s">
        <v>537</v>
      </c>
      <c r="F428" t="s">
        <v>460</v>
      </c>
      <c r="G428" t="s">
        <v>1952</v>
      </c>
      <c r="H428" t="s">
        <v>1963</v>
      </c>
    </row>
    <row r="429" spans="1:8">
      <c r="A429" t="str">
        <f t="shared" si="17"/>
        <v>m</v>
      </c>
      <c r="B429" t="s">
        <v>284</v>
      </c>
      <c r="C429" t="s">
        <v>284</v>
      </c>
      <c r="D429" t="s">
        <v>1877</v>
      </c>
      <c r="E429" t="s">
        <v>537</v>
      </c>
      <c r="F429" t="s">
        <v>464</v>
      </c>
      <c r="G429" t="s">
        <v>1950</v>
      </c>
      <c r="H429" t="s">
        <v>1963</v>
      </c>
    </row>
    <row r="430" spans="1:8">
      <c r="A430" t="str">
        <f t="shared" si="17"/>
        <v>m</v>
      </c>
      <c r="B430" t="s">
        <v>1550</v>
      </c>
      <c r="C430" t="s">
        <v>284</v>
      </c>
      <c r="D430" t="s">
        <v>1880</v>
      </c>
      <c r="E430" t="s">
        <v>537</v>
      </c>
      <c r="F430" t="s">
        <v>464</v>
      </c>
      <c r="G430" t="s">
        <v>1950</v>
      </c>
      <c r="H430" t="s">
        <v>1963</v>
      </c>
    </row>
    <row r="431" spans="1:8">
      <c r="A431" t="str">
        <f t="shared" si="17"/>
        <v>m</v>
      </c>
      <c r="B431" t="s">
        <v>1551</v>
      </c>
      <c r="C431" t="s">
        <v>284</v>
      </c>
      <c r="D431" t="s">
        <v>1879</v>
      </c>
      <c r="E431" t="s">
        <v>537</v>
      </c>
      <c r="F431" t="s">
        <v>464</v>
      </c>
      <c r="G431" t="s">
        <v>1950</v>
      </c>
      <c r="H431" t="s">
        <v>1963</v>
      </c>
    </row>
    <row r="432" spans="1:8">
      <c r="A432" t="str">
        <f t="shared" si="17"/>
        <v>m</v>
      </c>
      <c r="B432" t="s">
        <v>1552</v>
      </c>
      <c r="C432" t="s">
        <v>284</v>
      </c>
      <c r="D432" t="s">
        <v>1881</v>
      </c>
      <c r="E432" t="s">
        <v>537</v>
      </c>
      <c r="F432" t="s">
        <v>464</v>
      </c>
      <c r="G432" t="s">
        <v>1950</v>
      </c>
      <c r="H432" t="s">
        <v>1963</v>
      </c>
    </row>
    <row r="433" spans="1:8">
      <c r="A433" t="str">
        <f t="shared" si="17"/>
        <v>n</v>
      </c>
      <c r="B433" t="s">
        <v>410</v>
      </c>
      <c r="C433" t="s">
        <v>410</v>
      </c>
      <c r="D433" t="s">
        <v>1877</v>
      </c>
      <c r="E433" t="s">
        <v>455</v>
      </c>
      <c r="F433" t="s">
        <v>474</v>
      </c>
      <c r="G433" t="s">
        <v>1952</v>
      </c>
      <c r="H433" t="s">
        <v>1964</v>
      </c>
    </row>
    <row r="434" spans="1:8">
      <c r="A434" t="str">
        <f t="shared" si="17"/>
        <v>n</v>
      </c>
      <c r="B434" t="s">
        <v>1553</v>
      </c>
      <c r="C434" t="s">
        <v>410</v>
      </c>
      <c r="D434" t="s">
        <v>1880</v>
      </c>
      <c r="E434" t="s">
        <v>455</v>
      </c>
      <c r="F434" t="s">
        <v>474</v>
      </c>
      <c r="G434" t="s">
        <v>1952</v>
      </c>
      <c r="H434" t="s">
        <v>1964</v>
      </c>
    </row>
    <row r="435" spans="1:8">
      <c r="A435" t="str">
        <f t="shared" si="17"/>
        <v>n</v>
      </c>
      <c r="B435" t="s">
        <v>1554</v>
      </c>
      <c r="C435" t="s">
        <v>410</v>
      </c>
      <c r="D435" t="s">
        <v>1879</v>
      </c>
      <c r="E435" t="s">
        <v>455</v>
      </c>
      <c r="F435" t="s">
        <v>474</v>
      </c>
      <c r="G435" t="s">
        <v>1952</v>
      </c>
      <c r="H435" t="s">
        <v>1964</v>
      </c>
    </row>
    <row r="436" spans="1:8">
      <c r="A436" t="str">
        <f t="shared" si="17"/>
        <v>n</v>
      </c>
      <c r="B436" t="s">
        <v>1555</v>
      </c>
      <c r="C436" t="s">
        <v>410</v>
      </c>
      <c r="D436" t="s">
        <v>1881</v>
      </c>
      <c r="E436" t="s">
        <v>455</v>
      </c>
      <c r="F436" t="s">
        <v>474</v>
      </c>
      <c r="G436" t="s">
        <v>1952</v>
      </c>
      <c r="H436" t="s">
        <v>1964</v>
      </c>
    </row>
    <row r="437" spans="1:8">
      <c r="A437" t="str">
        <f t="shared" ref="A437:A460" si="18">LEFT(C437, 3)</f>
        <v>neq</v>
      </c>
      <c r="B437" t="s">
        <v>270</v>
      </c>
      <c r="C437" t="s">
        <v>270</v>
      </c>
      <c r="D437" t="s">
        <v>1877</v>
      </c>
      <c r="E437" t="s">
        <v>538</v>
      </c>
      <c r="F437" t="s">
        <v>461</v>
      </c>
      <c r="G437" t="s">
        <v>1952</v>
      </c>
      <c r="H437" t="s">
        <v>1964</v>
      </c>
    </row>
    <row r="438" spans="1:8">
      <c r="A438" t="str">
        <f t="shared" si="18"/>
        <v>neq</v>
      </c>
      <c r="B438" t="s">
        <v>1556</v>
      </c>
      <c r="C438" t="s">
        <v>270</v>
      </c>
      <c r="D438" t="s">
        <v>1880</v>
      </c>
      <c r="E438" t="s">
        <v>538</v>
      </c>
      <c r="F438" t="s">
        <v>461</v>
      </c>
      <c r="G438" t="s">
        <v>1952</v>
      </c>
      <c r="H438" t="s">
        <v>1964</v>
      </c>
    </row>
    <row r="439" spans="1:8">
      <c r="A439" t="str">
        <f t="shared" si="18"/>
        <v>neq</v>
      </c>
      <c r="B439" t="s">
        <v>1557</v>
      </c>
      <c r="C439" t="s">
        <v>270</v>
      </c>
      <c r="D439" t="s">
        <v>1879</v>
      </c>
      <c r="E439" t="s">
        <v>538</v>
      </c>
      <c r="F439" t="s">
        <v>461</v>
      </c>
      <c r="G439" t="s">
        <v>1952</v>
      </c>
      <c r="H439" t="s">
        <v>1964</v>
      </c>
    </row>
    <row r="440" spans="1:8">
      <c r="A440" t="str">
        <f t="shared" si="18"/>
        <v>neq</v>
      </c>
      <c r="B440" t="s">
        <v>1558</v>
      </c>
      <c r="C440" t="s">
        <v>270</v>
      </c>
      <c r="D440" t="s">
        <v>1881</v>
      </c>
      <c r="E440" t="s">
        <v>538</v>
      </c>
      <c r="F440" t="s">
        <v>461</v>
      </c>
      <c r="G440" t="s">
        <v>1952</v>
      </c>
      <c r="H440" t="s">
        <v>1964</v>
      </c>
    </row>
    <row r="441" spans="1:8">
      <c r="A441" t="str">
        <f t="shared" si="18"/>
        <v>neq</v>
      </c>
      <c r="B441" t="s">
        <v>272</v>
      </c>
      <c r="C441" t="s">
        <v>272</v>
      </c>
      <c r="D441" t="s">
        <v>1877</v>
      </c>
      <c r="E441" t="s">
        <v>538</v>
      </c>
      <c r="F441" t="s">
        <v>461</v>
      </c>
      <c r="G441" t="s">
        <v>1952</v>
      </c>
      <c r="H441" t="s">
        <v>491</v>
      </c>
    </row>
    <row r="442" spans="1:8">
      <c r="A442" t="str">
        <f t="shared" si="18"/>
        <v>neq</v>
      </c>
      <c r="B442" t="s">
        <v>271</v>
      </c>
      <c r="C442" t="s">
        <v>271</v>
      </c>
      <c r="D442" t="s">
        <v>1877</v>
      </c>
      <c r="E442" t="s">
        <v>538</v>
      </c>
      <c r="F442" t="s">
        <v>461</v>
      </c>
      <c r="G442" t="s">
        <v>1952</v>
      </c>
      <c r="H442" t="s">
        <v>492</v>
      </c>
    </row>
    <row r="443" spans="1:8">
      <c r="A443" t="str">
        <f t="shared" si="18"/>
        <v>neq</v>
      </c>
      <c r="B443" t="s">
        <v>1559</v>
      </c>
      <c r="C443" t="s">
        <v>271</v>
      </c>
      <c r="D443" t="s">
        <v>1880</v>
      </c>
      <c r="E443" t="s">
        <v>538</v>
      </c>
      <c r="F443" t="s">
        <v>461</v>
      </c>
      <c r="G443" t="s">
        <v>1952</v>
      </c>
      <c r="H443" t="s">
        <v>492</v>
      </c>
    </row>
    <row r="444" spans="1:8">
      <c r="A444" t="str">
        <f t="shared" si="18"/>
        <v>neq</v>
      </c>
      <c r="B444" t="s">
        <v>1560</v>
      </c>
      <c r="C444" t="s">
        <v>271</v>
      </c>
      <c r="D444" t="s">
        <v>1879</v>
      </c>
      <c r="E444" t="s">
        <v>538</v>
      </c>
      <c r="F444" t="s">
        <v>461</v>
      </c>
      <c r="G444" t="s">
        <v>1952</v>
      </c>
      <c r="H444" t="s">
        <v>492</v>
      </c>
    </row>
    <row r="445" spans="1:8">
      <c r="A445" t="str">
        <f t="shared" si="18"/>
        <v>neq</v>
      </c>
      <c r="B445" t="s">
        <v>1561</v>
      </c>
      <c r="C445" t="s">
        <v>271</v>
      </c>
      <c r="D445" t="s">
        <v>1881</v>
      </c>
      <c r="E445" t="s">
        <v>538</v>
      </c>
      <c r="F445" t="s">
        <v>461</v>
      </c>
      <c r="G445" t="s">
        <v>1952</v>
      </c>
      <c r="H445" t="s">
        <v>492</v>
      </c>
    </row>
    <row r="446" spans="1:8">
      <c r="A446" t="str">
        <f t="shared" si="18"/>
        <v>neq</v>
      </c>
      <c r="B446" t="s">
        <v>273</v>
      </c>
      <c r="C446" t="s">
        <v>273</v>
      </c>
      <c r="D446" t="s">
        <v>1877</v>
      </c>
      <c r="E446" t="s">
        <v>538</v>
      </c>
      <c r="F446" t="s">
        <v>460</v>
      </c>
      <c r="G446" t="s">
        <v>1952</v>
      </c>
      <c r="H446" t="s">
        <v>1964</v>
      </c>
    </row>
    <row r="447" spans="1:8">
      <c r="A447" t="str">
        <f t="shared" si="18"/>
        <v>neq</v>
      </c>
      <c r="B447" t="s">
        <v>1562</v>
      </c>
      <c r="C447" t="s">
        <v>273</v>
      </c>
      <c r="D447" t="s">
        <v>1880</v>
      </c>
      <c r="E447" t="s">
        <v>538</v>
      </c>
      <c r="F447" t="s">
        <v>460</v>
      </c>
      <c r="G447" t="s">
        <v>1952</v>
      </c>
      <c r="H447" t="s">
        <v>1964</v>
      </c>
    </row>
    <row r="448" spans="1:8">
      <c r="A448" t="str">
        <f t="shared" si="18"/>
        <v>neq</v>
      </c>
      <c r="B448" t="s">
        <v>1563</v>
      </c>
      <c r="C448" t="s">
        <v>273</v>
      </c>
      <c r="D448" t="s">
        <v>1879</v>
      </c>
      <c r="E448" t="s">
        <v>538</v>
      </c>
      <c r="F448" t="s">
        <v>460</v>
      </c>
      <c r="G448" t="s">
        <v>1952</v>
      </c>
      <c r="H448" t="s">
        <v>1964</v>
      </c>
    </row>
    <row r="449" spans="1:8">
      <c r="A449" t="str">
        <f t="shared" si="18"/>
        <v>neq</v>
      </c>
      <c r="B449" t="s">
        <v>1564</v>
      </c>
      <c r="C449" t="s">
        <v>273</v>
      </c>
      <c r="D449" t="s">
        <v>1881</v>
      </c>
      <c r="E449" t="s">
        <v>538</v>
      </c>
      <c r="F449" t="s">
        <v>460</v>
      </c>
      <c r="G449" t="s">
        <v>1952</v>
      </c>
      <c r="H449" t="s">
        <v>1964</v>
      </c>
    </row>
    <row r="450" spans="1:8">
      <c r="A450" t="str">
        <f t="shared" si="18"/>
        <v>neq</v>
      </c>
      <c r="B450" t="s">
        <v>275</v>
      </c>
      <c r="C450" t="s">
        <v>275</v>
      </c>
      <c r="D450" t="s">
        <v>1877</v>
      </c>
      <c r="E450" t="s">
        <v>538</v>
      </c>
      <c r="F450" t="s">
        <v>460</v>
      </c>
      <c r="G450" t="s">
        <v>1952</v>
      </c>
      <c r="H450" t="s">
        <v>491</v>
      </c>
    </row>
    <row r="451" spans="1:8">
      <c r="A451" t="str">
        <f t="shared" si="18"/>
        <v>neq</v>
      </c>
      <c r="B451" t="s">
        <v>1565</v>
      </c>
      <c r="C451" t="s">
        <v>275</v>
      </c>
      <c r="D451" t="s">
        <v>1880</v>
      </c>
      <c r="E451" t="s">
        <v>538</v>
      </c>
      <c r="F451" t="s">
        <v>460</v>
      </c>
      <c r="G451" t="s">
        <v>1952</v>
      </c>
      <c r="H451" t="s">
        <v>491</v>
      </c>
    </row>
    <row r="452" spans="1:8">
      <c r="A452" t="str">
        <f t="shared" si="18"/>
        <v>neq</v>
      </c>
      <c r="B452" t="s">
        <v>1566</v>
      </c>
      <c r="C452" t="s">
        <v>275</v>
      </c>
      <c r="D452" t="s">
        <v>1879</v>
      </c>
      <c r="E452" t="s">
        <v>538</v>
      </c>
      <c r="F452" t="s">
        <v>460</v>
      </c>
      <c r="G452" t="s">
        <v>1952</v>
      </c>
      <c r="H452" t="s">
        <v>491</v>
      </c>
    </row>
    <row r="453" spans="1:8">
      <c r="A453" t="str">
        <f t="shared" si="18"/>
        <v>neq</v>
      </c>
      <c r="B453" t="s">
        <v>1567</v>
      </c>
      <c r="C453" t="s">
        <v>275</v>
      </c>
      <c r="D453" t="s">
        <v>1881</v>
      </c>
      <c r="E453" t="s">
        <v>538</v>
      </c>
      <c r="F453" t="s">
        <v>460</v>
      </c>
      <c r="G453" t="s">
        <v>1952</v>
      </c>
      <c r="H453" t="s">
        <v>491</v>
      </c>
    </row>
    <row r="454" spans="1:8">
      <c r="A454" t="str">
        <f t="shared" si="18"/>
        <v>neq</v>
      </c>
      <c r="B454" t="s">
        <v>274</v>
      </c>
      <c r="C454" t="s">
        <v>274</v>
      </c>
      <c r="D454" t="s">
        <v>1877</v>
      </c>
      <c r="E454" t="s">
        <v>538</v>
      </c>
      <c r="F454" t="s">
        <v>460</v>
      </c>
      <c r="G454" t="s">
        <v>1952</v>
      </c>
      <c r="H454" t="s">
        <v>492</v>
      </c>
    </row>
    <row r="455" spans="1:8">
      <c r="A455" t="str">
        <f t="shared" si="18"/>
        <v>neq</v>
      </c>
      <c r="B455" t="s">
        <v>267</v>
      </c>
      <c r="C455" t="s">
        <v>267</v>
      </c>
      <c r="D455" t="s">
        <v>1877</v>
      </c>
      <c r="E455" t="s">
        <v>538</v>
      </c>
      <c r="F455" t="s">
        <v>464</v>
      </c>
      <c r="G455" t="s">
        <v>1952</v>
      </c>
      <c r="H455" t="s">
        <v>1964</v>
      </c>
    </row>
    <row r="456" spans="1:8">
      <c r="A456" t="str">
        <f t="shared" si="18"/>
        <v>neq</v>
      </c>
      <c r="B456" t="s">
        <v>1568</v>
      </c>
      <c r="C456" t="s">
        <v>267</v>
      </c>
      <c r="D456" t="s">
        <v>1880</v>
      </c>
      <c r="E456" t="s">
        <v>538</v>
      </c>
      <c r="F456" t="s">
        <v>464</v>
      </c>
      <c r="G456" t="s">
        <v>1952</v>
      </c>
      <c r="H456" t="s">
        <v>1964</v>
      </c>
    </row>
    <row r="457" spans="1:8">
      <c r="A457" t="str">
        <f t="shared" si="18"/>
        <v>neq</v>
      </c>
      <c r="B457" t="s">
        <v>1569</v>
      </c>
      <c r="C457" t="s">
        <v>267</v>
      </c>
      <c r="D457" t="s">
        <v>1879</v>
      </c>
      <c r="E457" t="s">
        <v>538</v>
      </c>
      <c r="F457" t="s">
        <v>464</v>
      </c>
      <c r="G457" t="s">
        <v>1952</v>
      </c>
      <c r="H457" t="s">
        <v>1964</v>
      </c>
    </row>
    <row r="458" spans="1:8">
      <c r="A458" t="str">
        <f t="shared" si="18"/>
        <v>neq</v>
      </c>
      <c r="B458" t="s">
        <v>1570</v>
      </c>
      <c r="C458" t="s">
        <v>267</v>
      </c>
      <c r="D458" t="s">
        <v>1881</v>
      </c>
      <c r="E458" t="s">
        <v>538</v>
      </c>
      <c r="F458" t="s">
        <v>464</v>
      </c>
      <c r="G458" t="s">
        <v>1952</v>
      </c>
      <c r="H458" t="s">
        <v>1964</v>
      </c>
    </row>
    <row r="459" spans="1:8">
      <c r="A459" t="str">
        <f t="shared" si="18"/>
        <v>neq</v>
      </c>
      <c r="B459" t="s">
        <v>269</v>
      </c>
      <c r="C459" t="s">
        <v>269</v>
      </c>
      <c r="D459" t="s">
        <v>1877</v>
      </c>
      <c r="E459" t="s">
        <v>538</v>
      </c>
      <c r="F459" t="s">
        <v>464</v>
      </c>
      <c r="G459" t="s">
        <v>1952</v>
      </c>
      <c r="H459" t="s">
        <v>491</v>
      </c>
    </row>
    <row r="460" spans="1:8">
      <c r="A460" t="str">
        <f t="shared" si="18"/>
        <v>neq</v>
      </c>
      <c r="B460" t="s">
        <v>268</v>
      </c>
      <c r="C460" t="s">
        <v>268</v>
      </c>
      <c r="D460" t="s">
        <v>1877</v>
      </c>
      <c r="E460" t="s">
        <v>538</v>
      </c>
      <c r="F460" t="s">
        <v>464</v>
      </c>
      <c r="G460" t="s">
        <v>1952</v>
      </c>
      <c r="H460" t="s">
        <v>492</v>
      </c>
    </row>
    <row r="461" spans="1:8">
      <c r="A461" t="str">
        <f>LEFT(C461, 2)</f>
        <v>nf</v>
      </c>
      <c r="B461" t="s">
        <v>1571</v>
      </c>
      <c r="C461" t="s">
        <v>1571</v>
      </c>
      <c r="D461" t="s">
        <v>1877</v>
      </c>
      <c r="E461" t="s">
        <v>457</v>
      </c>
      <c r="F461" t="s">
        <v>474</v>
      </c>
      <c r="G461" t="s">
        <v>1952</v>
      </c>
      <c r="H461" t="s">
        <v>1964</v>
      </c>
    </row>
    <row r="462" spans="1:8">
      <c r="A462" t="str">
        <f>LEFT(C462, 2)</f>
        <v>nf</v>
      </c>
      <c r="B462" t="s">
        <v>1572</v>
      </c>
      <c r="C462" t="s">
        <v>1571</v>
      </c>
      <c r="D462" t="s">
        <v>1880</v>
      </c>
      <c r="E462" t="s">
        <v>457</v>
      </c>
      <c r="F462" t="s">
        <v>474</v>
      </c>
      <c r="G462" t="s">
        <v>1952</v>
      </c>
      <c r="H462" t="s">
        <v>1964</v>
      </c>
    </row>
    <row r="463" spans="1:8">
      <c r="A463" t="str">
        <f>LEFT(C463, 2)</f>
        <v>nf</v>
      </c>
      <c r="B463" t="s">
        <v>1573</v>
      </c>
      <c r="C463" t="s">
        <v>1571</v>
      </c>
      <c r="D463" t="s">
        <v>1879</v>
      </c>
      <c r="E463" t="s">
        <v>457</v>
      </c>
      <c r="F463" t="s">
        <v>474</v>
      </c>
      <c r="G463" t="s">
        <v>1952</v>
      </c>
      <c r="H463" t="s">
        <v>1964</v>
      </c>
    </row>
    <row r="464" spans="1:8">
      <c r="A464" t="str">
        <f>LEFT(C464, 2)</f>
        <v>nf</v>
      </c>
      <c r="B464" t="s">
        <v>1574</v>
      </c>
      <c r="C464" t="s">
        <v>1571</v>
      </c>
      <c r="D464" t="s">
        <v>1881</v>
      </c>
      <c r="E464" t="s">
        <v>457</v>
      </c>
      <c r="F464" t="s">
        <v>474</v>
      </c>
      <c r="G464" t="s">
        <v>1952</v>
      </c>
      <c r="H464" t="s">
        <v>1964</v>
      </c>
    </row>
    <row r="465" spans="1:8">
      <c r="A465" t="str">
        <f t="shared" ref="A465:A503" si="19">LEFT(C465, 3)</f>
        <v>nib</v>
      </c>
      <c r="B465" t="s">
        <v>255</v>
      </c>
      <c r="C465" t="s">
        <v>255</v>
      </c>
      <c r="D465" t="s">
        <v>1877</v>
      </c>
      <c r="E465" t="s">
        <v>539</v>
      </c>
      <c r="F465" t="s">
        <v>461</v>
      </c>
      <c r="G465" t="s">
        <v>1952</v>
      </c>
      <c r="H465" t="s">
        <v>1964</v>
      </c>
    </row>
    <row r="466" spans="1:8">
      <c r="A466" t="str">
        <f t="shared" si="19"/>
        <v>nib</v>
      </c>
      <c r="B466" t="s">
        <v>1575</v>
      </c>
      <c r="C466" t="s">
        <v>255</v>
      </c>
      <c r="D466" t="s">
        <v>1880</v>
      </c>
      <c r="E466" t="s">
        <v>539</v>
      </c>
      <c r="F466" t="s">
        <v>461</v>
      </c>
      <c r="G466" t="s">
        <v>1952</v>
      </c>
      <c r="H466" t="s">
        <v>1964</v>
      </c>
    </row>
    <row r="467" spans="1:8">
      <c r="A467" t="str">
        <f t="shared" si="19"/>
        <v>nib</v>
      </c>
      <c r="B467" t="s">
        <v>1576</v>
      </c>
      <c r="C467" t="s">
        <v>255</v>
      </c>
      <c r="D467" t="s">
        <v>1879</v>
      </c>
      <c r="E467" t="s">
        <v>539</v>
      </c>
      <c r="F467" t="s">
        <v>461</v>
      </c>
      <c r="G467" t="s">
        <v>1952</v>
      </c>
      <c r="H467" t="s">
        <v>1964</v>
      </c>
    </row>
    <row r="468" spans="1:8">
      <c r="A468" t="str">
        <f t="shared" si="19"/>
        <v>nib</v>
      </c>
      <c r="B468" t="s">
        <v>1577</v>
      </c>
      <c r="C468" t="s">
        <v>255</v>
      </c>
      <c r="D468" t="s">
        <v>1881</v>
      </c>
      <c r="E468" t="s">
        <v>539</v>
      </c>
      <c r="F468" t="s">
        <v>461</v>
      </c>
      <c r="G468" t="s">
        <v>1952</v>
      </c>
      <c r="H468" t="s">
        <v>1964</v>
      </c>
    </row>
    <row r="469" spans="1:8">
      <c r="A469" t="str">
        <f t="shared" si="19"/>
        <v>nib</v>
      </c>
      <c r="B469" t="s">
        <v>257</v>
      </c>
      <c r="C469" t="s">
        <v>257</v>
      </c>
      <c r="D469" t="s">
        <v>1877</v>
      </c>
      <c r="E469" t="s">
        <v>539</v>
      </c>
      <c r="F469" t="s">
        <v>461</v>
      </c>
      <c r="G469" t="s">
        <v>1952</v>
      </c>
      <c r="H469" t="s">
        <v>491</v>
      </c>
    </row>
    <row r="470" spans="1:8">
      <c r="A470" t="str">
        <f t="shared" si="19"/>
        <v>nib</v>
      </c>
      <c r="B470" t="s">
        <v>1578</v>
      </c>
      <c r="C470" t="s">
        <v>257</v>
      </c>
      <c r="D470" t="s">
        <v>1880</v>
      </c>
      <c r="E470" t="s">
        <v>539</v>
      </c>
      <c r="F470" t="s">
        <v>461</v>
      </c>
      <c r="G470" t="s">
        <v>1952</v>
      </c>
      <c r="H470" t="s">
        <v>491</v>
      </c>
    </row>
    <row r="471" spans="1:8">
      <c r="A471" t="str">
        <f t="shared" si="19"/>
        <v>nib</v>
      </c>
      <c r="B471" t="s">
        <v>1579</v>
      </c>
      <c r="C471" t="s">
        <v>257</v>
      </c>
      <c r="D471" t="s">
        <v>1879</v>
      </c>
      <c r="E471" t="s">
        <v>539</v>
      </c>
      <c r="F471" t="s">
        <v>461</v>
      </c>
      <c r="G471" t="s">
        <v>1952</v>
      </c>
      <c r="H471" t="s">
        <v>491</v>
      </c>
    </row>
    <row r="472" spans="1:8">
      <c r="A472" t="str">
        <f t="shared" si="19"/>
        <v>nib</v>
      </c>
      <c r="B472" t="s">
        <v>1580</v>
      </c>
      <c r="C472" t="s">
        <v>257</v>
      </c>
      <c r="D472" t="s">
        <v>1881</v>
      </c>
      <c r="E472" t="s">
        <v>539</v>
      </c>
      <c r="F472" t="s">
        <v>461</v>
      </c>
      <c r="G472" t="s">
        <v>1952</v>
      </c>
      <c r="H472" t="s">
        <v>491</v>
      </c>
    </row>
    <row r="473" spans="1:8">
      <c r="A473" t="str">
        <f t="shared" si="19"/>
        <v>nib</v>
      </c>
      <c r="B473" t="s">
        <v>256</v>
      </c>
      <c r="C473" t="s">
        <v>256</v>
      </c>
      <c r="D473" t="s">
        <v>1877</v>
      </c>
      <c r="E473" t="s">
        <v>539</v>
      </c>
      <c r="F473" t="s">
        <v>461</v>
      </c>
      <c r="G473" t="s">
        <v>1952</v>
      </c>
      <c r="H473" t="s">
        <v>492</v>
      </c>
    </row>
    <row r="474" spans="1:8">
      <c r="A474" t="str">
        <f t="shared" si="19"/>
        <v>nib</v>
      </c>
      <c r="B474" t="s">
        <v>1581</v>
      </c>
      <c r="C474" t="s">
        <v>256</v>
      </c>
      <c r="D474" t="s">
        <v>1880</v>
      </c>
      <c r="E474" t="s">
        <v>539</v>
      </c>
      <c r="F474" t="s">
        <v>461</v>
      </c>
      <c r="G474" t="s">
        <v>1952</v>
      </c>
      <c r="H474" t="s">
        <v>492</v>
      </c>
    </row>
    <row r="475" spans="1:8">
      <c r="A475" t="str">
        <f t="shared" si="19"/>
        <v>nib</v>
      </c>
      <c r="B475" t="s">
        <v>1582</v>
      </c>
      <c r="C475" t="s">
        <v>256</v>
      </c>
      <c r="D475" t="s">
        <v>1879</v>
      </c>
      <c r="E475" t="s">
        <v>539</v>
      </c>
      <c r="F475" t="s">
        <v>461</v>
      </c>
      <c r="G475" t="s">
        <v>1952</v>
      </c>
      <c r="H475" t="s">
        <v>492</v>
      </c>
    </row>
    <row r="476" spans="1:8">
      <c r="A476" t="str">
        <f t="shared" si="19"/>
        <v>nib</v>
      </c>
      <c r="B476" t="s">
        <v>1583</v>
      </c>
      <c r="C476" t="s">
        <v>256</v>
      </c>
      <c r="D476" t="s">
        <v>1881</v>
      </c>
      <c r="E476" t="s">
        <v>539</v>
      </c>
      <c r="F476" t="s">
        <v>461</v>
      </c>
      <c r="G476" t="s">
        <v>1952</v>
      </c>
      <c r="H476" t="s">
        <v>492</v>
      </c>
    </row>
    <row r="477" spans="1:8">
      <c r="A477" t="str">
        <f t="shared" si="19"/>
        <v>nib</v>
      </c>
      <c r="B477" t="s">
        <v>261</v>
      </c>
      <c r="C477" t="s">
        <v>261</v>
      </c>
      <c r="D477" t="s">
        <v>1877</v>
      </c>
      <c r="E477" t="s">
        <v>539</v>
      </c>
      <c r="F477" t="s">
        <v>463</v>
      </c>
      <c r="G477" t="s">
        <v>1952</v>
      </c>
      <c r="H477" t="s">
        <v>1964</v>
      </c>
    </row>
    <row r="478" spans="1:8">
      <c r="A478" t="str">
        <f t="shared" si="19"/>
        <v>nib</v>
      </c>
      <c r="B478" t="s">
        <v>1584</v>
      </c>
      <c r="C478" t="s">
        <v>261</v>
      </c>
      <c r="D478" t="s">
        <v>1880</v>
      </c>
      <c r="E478" t="s">
        <v>539</v>
      </c>
      <c r="F478" t="s">
        <v>463</v>
      </c>
      <c r="G478" t="s">
        <v>1952</v>
      </c>
      <c r="H478" t="s">
        <v>1964</v>
      </c>
    </row>
    <row r="479" spans="1:8">
      <c r="A479" t="str">
        <f t="shared" si="19"/>
        <v>nib</v>
      </c>
      <c r="B479" t="s">
        <v>1585</v>
      </c>
      <c r="C479" t="s">
        <v>261</v>
      </c>
      <c r="D479" t="s">
        <v>1879</v>
      </c>
      <c r="E479" t="s">
        <v>539</v>
      </c>
      <c r="F479" t="s">
        <v>463</v>
      </c>
      <c r="G479" t="s">
        <v>1952</v>
      </c>
      <c r="H479" t="s">
        <v>1964</v>
      </c>
    </row>
    <row r="480" spans="1:8">
      <c r="A480" t="str">
        <f t="shared" si="19"/>
        <v>nib</v>
      </c>
      <c r="B480" t="s">
        <v>1586</v>
      </c>
      <c r="C480" t="s">
        <v>261</v>
      </c>
      <c r="D480" t="s">
        <v>1881</v>
      </c>
      <c r="E480" t="s">
        <v>539</v>
      </c>
      <c r="F480" t="s">
        <v>463</v>
      </c>
      <c r="G480" t="s">
        <v>1952</v>
      </c>
      <c r="H480" t="s">
        <v>1964</v>
      </c>
    </row>
    <row r="481" spans="1:8">
      <c r="A481" t="str">
        <f t="shared" si="19"/>
        <v>nib</v>
      </c>
      <c r="B481" t="s">
        <v>263</v>
      </c>
      <c r="C481" t="s">
        <v>263</v>
      </c>
      <c r="D481" t="s">
        <v>1877</v>
      </c>
      <c r="E481" t="s">
        <v>539</v>
      </c>
      <c r="F481" t="s">
        <v>463</v>
      </c>
      <c r="G481" t="s">
        <v>1952</v>
      </c>
      <c r="H481" t="s">
        <v>491</v>
      </c>
    </row>
    <row r="482" spans="1:8">
      <c r="A482" t="str">
        <f t="shared" si="19"/>
        <v>nib</v>
      </c>
      <c r="B482" t="s">
        <v>262</v>
      </c>
      <c r="C482" t="s">
        <v>262</v>
      </c>
      <c r="D482" t="s">
        <v>1877</v>
      </c>
      <c r="E482" t="s">
        <v>539</v>
      </c>
      <c r="F482" t="s">
        <v>463</v>
      </c>
      <c r="G482" t="s">
        <v>1952</v>
      </c>
      <c r="H482" t="s">
        <v>492</v>
      </c>
    </row>
    <row r="483" spans="1:8">
      <c r="A483" t="str">
        <f t="shared" si="19"/>
        <v>nib</v>
      </c>
      <c r="B483" t="s">
        <v>1587</v>
      </c>
      <c r="C483" t="s">
        <v>262</v>
      </c>
      <c r="D483" t="s">
        <v>1880</v>
      </c>
      <c r="E483" t="s">
        <v>539</v>
      </c>
      <c r="F483" t="s">
        <v>463</v>
      </c>
      <c r="G483" t="s">
        <v>1952</v>
      </c>
      <c r="H483" t="s">
        <v>492</v>
      </c>
    </row>
    <row r="484" spans="1:8">
      <c r="A484" t="str">
        <f t="shared" si="19"/>
        <v>nib</v>
      </c>
      <c r="B484" t="s">
        <v>1588</v>
      </c>
      <c r="C484" t="s">
        <v>262</v>
      </c>
      <c r="D484" t="s">
        <v>1879</v>
      </c>
      <c r="E484" t="s">
        <v>539</v>
      </c>
      <c r="F484" t="s">
        <v>463</v>
      </c>
      <c r="G484" t="s">
        <v>1952</v>
      </c>
      <c r="H484" t="s">
        <v>492</v>
      </c>
    </row>
    <row r="485" spans="1:8">
      <c r="A485" t="str">
        <f t="shared" si="19"/>
        <v>nib</v>
      </c>
      <c r="B485" t="s">
        <v>1589</v>
      </c>
      <c r="C485" t="s">
        <v>262</v>
      </c>
      <c r="D485" t="s">
        <v>1881</v>
      </c>
      <c r="E485" t="s">
        <v>539</v>
      </c>
      <c r="F485" t="s">
        <v>463</v>
      </c>
      <c r="G485" t="s">
        <v>1952</v>
      </c>
      <c r="H485" t="s">
        <v>492</v>
      </c>
    </row>
    <row r="486" spans="1:8">
      <c r="A486" t="str">
        <f t="shared" si="19"/>
        <v>nib</v>
      </c>
      <c r="B486" t="s">
        <v>258</v>
      </c>
      <c r="C486" t="s">
        <v>258</v>
      </c>
      <c r="D486" t="s">
        <v>1877</v>
      </c>
      <c r="E486" t="s">
        <v>539</v>
      </c>
      <c r="F486" t="s">
        <v>460</v>
      </c>
      <c r="G486" t="s">
        <v>1952</v>
      </c>
      <c r="H486" t="s">
        <v>1964</v>
      </c>
    </row>
    <row r="487" spans="1:8">
      <c r="A487" t="str">
        <f t="shared" si="19"/>
        <v>nib</v>
      </c>
      <c r="B487" t="s">
        <v>1590</v>
      </c>
      <c r="C487" t="s">
        <v>258</v>
      </c>
      <c r="D487" t="s">
        <v>1880</v>
      </c>
      <c r="E487" t="s">
        <v>539</v>
      </c>
      <c r="F487" t="s">
        <v>460</v>
      </c>
      <c r="G487" t="s">
        <v>1952</v>
      </c>
      <c r="H487" t="s">
        <v>1964</v>
      </c>
    </row>
    <row r="488" spans="1:8">
      <c r="A488" t="str">
        <f t="shared" si="19"/>
        <v>nib</v>
      </c>
      <c r="B488" t="s">
        <v>1591</v>
      </c>
      <c r="C488" t="s">
        <v>258</v>
      </c>
      <c r="D488" t="s">
        <v>1879</v>
      </c>
      <c r="E488" t="s">
        <v>539</v>
      </c>
      <c r="F488" t="s">
        <v>460</v>
      </c>
      <c r="G488" t="s">
        <v>1952</v>
      </c>
      <c r="H488" t="s">
        <v>1964</v>
      </c>
    </row>
    <row r="489" spans="1:8">
      <c r="A489" t="str">
        <f t="shared" si="19"/>
        <v>nib</v>
      </c>
      <c r="B489" t="s">
        <v>1592</v>
      </c>
      <c r="C489" t="s">
        <v>258</v>
      </c>
      <c r="D489" t="s">
        <v>1881</v>
      </c>
      <c r="E489" t="s">
        <v>539</v>
      </c>
      <c r="F489" t="s">
        <v>460</v>
      </c>
      <c r="G489" t="s">
        <v>1952</v>
      </c>
      <c r="H489" t="s">
        <v>1964</v>
      </c>
    </row>
    <row r="490" spans="1:8">
      <c r="A490" t="str">
        <f t="shared" si="19"/>
        <v>nib</v>
      </c>
      <c r="B490" t="s">
        <v>260</v>
      </c>
      <c r="C490" t="s">
        <v>260</v>
      </c>
      <c r="D490" t="s">
        <v>1877</v>
      </c>
      <c r="E490" t="s">
        <v>539</v>
      </c>
      <c r="F490" t="s">
        <v>460</v>
      </c>
      <c r="G490" t="s">
        <v>1952</v>
      </c>
      <c r="H490" t="s">
        <v>491</v>
      </c>
    </row>
    <row r="491" spans="1:8">
      <c r="A491" t="str">
        <f t="shared" si="19"/>
        <v>nib</v>
      </c>
      <c r="B491" t="s">
        <v>259</v>
      </c>
      <c r="C491" t="s">
        <v>259</v>
      </c>
      <c r="D491" t="s">
        <v>1877</v>
      </c>
      <c r="E491" t="s">
        <v>539</v>
      </c>
      <c r="F491" t="s">
        <v>460</v>
      </c>
      <c r="G491" t="s">
        <v>1952</v>
      </c>
      <c r="H491" t="s">
        <v>492</v>
      </c>
    </row>
    <row r="492" spans="1:8">
      <c r="A492" t="str">
        <f t="shared" si="19"/>
        <v>nib</v>
      </c>
      <c r="B492" t="s">
        <v>1593</v>
      </c>
      <c r="C492" t="s">
        <v>259</v>
      </c>
      <c r="D492" t="s">
        <v>1880</v>
      </c>
      <c r="E492" t="s">
        <v>539</v>
      </c>
      <c r="F492" t="s">
        <v>460</v>
      </c>
      <c r="G492" t="s">
        <v>1952</v>
      </c>
      <c r="H492" t="s">
        <v>492</v>
      </c>
    </row>
    <row r="493" spans="1:8">
      <c r="A493" t="str">
        <f t="shared" si="19"/>
        <v>nib</v>
      </c>
      <c r="B493" t="s">
        <v>1594</v>
      </c>
      <c r="C493" t="s">
        <v>259</v>
      </c>
      <c r="D493" t="s">
        <v>1879</v>
      </c>
      <c r="E493" t="s">
        <v>539</v>
      </c>
      <c r="F493" t="s">
        <v>460</v>
      </c>
      <c r="G493" t="s">
        <v>1952</v>
      </c>
      <c r="H493" t="s">
        <v>492</v>
      </c>
    </row>
    <row r="494" spans="1:8">
      <c r="A494" t="str">
        <f t="shared" si="19"/>
        <v>nib</v>
      </c>
      <c r="B494" t="s">
        <v>1595</v>
      </c>
      <c r="C494" t="s">
        <v>259</v>
      </c>
      <c r="D494" t="s">
        <v>1881</v>
      </c>
      <c r="E494" t="s">
        <v>539</v>
      </c>
      <c r="F494" t="s">
        <v>460</v>
      </c>
      <c r="G494" t="s">
        <v>1952</v>
      </c>
      <c r="H494" t="s">
        <v>492</v>
      </c>
    </row>
    <row r="495" spans="1:8">
      <c r="A495" t="str">
        <f t="shared" si="19"/>
        <v>nib</v>
      </c>
      <c r="B495" t="s">
        <v>264</v>
      </c>
      <c r="C495" t="s">
        <v>264</v>
      </c>
      <c r="D495" t="s">
        <v>1877</v>
      </c>
      <c r="E495" t="s">
        <v>539</v>
      </c>
      <c r="F495" t="s">
        <v>464</v>
      </c>
      <c r="G495" t="s">
        <v>1952</v>
      </c>
      <c r="H495" t="s">
        <v>1964</v>
      </c>
    </row>
    <row r="496" spans="1:8">
      <c r="A496" t="str">
        <f t="shared" si="19"/>
        <v>nib</v>
      </c>
      <c r="B496" t="s">
        <v>1596</v>
      </c>
      <c r="C496" t="s">
        <v>264</v>
      </c>
      <c r="D496" t="s">
        <v>1880</v>
      </c>
      <c r="E496" t="s">
        <v>539</v>
      </c>
      <c r="F496" t="s">
        <v>464</v>
      </c>
      <c r="G496" t="s">
        <v>1952</v>
      </c>
      <c r="H496" t="s">
        <v>1964</v>
      </c>
    </row>
    <row r="497" spans="1:8">
      <c r="A497" t="str">
        <f t="shared" si="19"/>
        <v>nib</v>
      </c>
      <c r="B497" t="s">
        <v>1597</v>
      </c>
      <c r="C497" t="s">
        <v>264</v>
      </c>
      <c r="D497" t="s">
        <v>1879</v>
      </c>
      <c r="E497" t="s">
        <v>539</v>
      </c>
      <c r="F497" t="s">
        <v>464</v>
      </c>
      <c r="G497" t="s">
        <v>1952</v>
      </c>
      <c r="H497" t="s">
        <v>1964</v>
      </c>
    </row>
    <row r="498" spans="1:8">
      <c r="A498" t="str">
        <f t="shared" si="19"/>
        <v>nib</v>
      </c>
      <c r="B498" t="s">
        <v>1598</v>
      </c>
      <c r="C498" t="s">
        <v>264</v>
      </c>
      <c r="D498" t="s">
        <v>1881</v>
      </c>
      <c r="E498" t="s">
        <v>539</v>
      </c>
      <c r="F498" t="s">
        <v>464</v>
      </c>
      <c r="G498" t="s">
        <v>1952</v>
      </c>
      <c r="H498" t="s">
        <v>1964</v>
      </c>
    </row>
    <row r="499" spans="1:8">
      <c r="A499" t="str">
        <f t="shared" si="19"/>
        <v>nib</v>
      </c>
      <c r="B499" t="s">
        <v>266</v>
      </c>
      <c r="C499" t="s">
        <v>266</v>
      </c>
      <c r="D499" t="s">
        <v>1877</v>
      </c>
      <c r="E499" t="s">
        <v>539</v>
      </c>
      <c r="F499" t="s">
        <v>464</v>
      </c>
      <c r="G499" t="s">
        <v>1952</v>
      </c>
      <c r="H499" t="s">
        <v>491</v>
      </c>
    </row>
    <row r="500" spans="1:8">
      <c r="A500" t="str">
        <f t="shared" si="19"/>
        <v>nib</v>
      </c>
      <c r="B500" t="s">
        <v>265</v>
      </c>
      <c r="C500" t="s">
        <v>265</v>
      </c>
      <c r="D500" t="s">
        <v>1877</v>
      </c>
      <c r="E500" t="s">
        <v>539</v>
      </c>
      <c r="F500" t="s">
        <v>464</v>
      </c>
      <c r="G500" t="s">
        <v>1952</v>
      </c>
      <c r="H500" t="s">
        <v>492</v>
      </c>
    </row>
    <row r="501" spans="1:8">
      <c r="A501" t="str">
        <f t="shared" si="19"/>
        <v>nib</v>
      </c>
      <c r="B501" t="s">
        <v>1599</v>
      </c>
      <c r="C501" t="s">
        <v>265</v>
      </c>
      <c r="D501" t="s">
        <v>1880</v>
      </c>
      <c r="E501" t="s">
        <v>539</v>
      </c>
      <c r="F501" t="s">
        <v>464</v>
      </c>
      <c r="G501" t="s">
        <v>1952</v>
      </c>
      <c r="H501" t="s">
        <v>492</v>
      </c>
    </row>
    <row r="502" spans="1:8">
      <c r="A502" t="str">
        <f t="shared" si="19"/>
        <v>nib</v>
      </c>
      <c r="B502" t="s">
        <v>1600</v>
      </c>
      <c r="C502" t="s">
        <v>265</v>
      </c>
      <c r="D502" t="s">
        <v>1879</v>
      </c>
      <c r="E502" t="s">
        <v>539</v>
      </c>
      <c r="F502" t="s">
        <v>464</v>
      </c>
      <c r="G502" t="s">
        <v>1952</v>
      </c>
      <c r="H502" t="s">
        <v>492</v>
      </c>
    </row>
    <row r="503" spans="1:8">
      <c r="A503" t="str">
        <f t="shared" si="19"/>
        <v>nib</v>
      </c>
      <c r="B503" t="s">
        <v>1601</v>
      </c>
      <c r="C503" t="s">
        <v>265</v>
      </c>
      <c r="D503" t="s">
        <v>1881</v>
      </c>
      <c r="E503" t="s">
        <v>539</v>
      </c>
      <c r="F503" t="s">
        <v>464</v>
      </c>
      <c r="G503" t="s">
        <v>1952</v>
      </c>
      <c r="H503" t="s">
        <v>492</v>
      </c>
    </row>
    <row r="504" spans="1:8">
      <c r="A504" t="str">
        <f>B504</f>
        <v>nl_check_0</v>
      </c>
      <c r="B504" t="s">
        <v>1602</v>
      </c>
      <c r="C504" t="s">
        <v>411</v>
      </c>
      <c r="D504" t="s">
        <v>1880</v>
      </c>
      <c r="E504" t="s">
        <v>465</v>
      </c>
      <c r="F504" t="s">
        <v>1883</v>
      </c>
      <c r="G504" t="s">
        <v>1952</v>
      </c>
      <c r="H504" t="s">
        <v>1952</v>
      </c>
    </row>
    <row r="505" spans="1:8">
      <c r="A505" t="str">
        <f>B505</f>
        <v>nl_check_1</v>
      </c>
      <c r="B505" t="s">
        <v>1603</v>
      </c>
      <c r="C505" t="s">
        <v>411</v>
      </c>
      <c r="D505" t="s">
        <v>1879</v>
      </c>
      <c r="E505" t="s">
        <v>465</v>
      </c>
      <c r="F505" t="s">
        <v>1883</v>
      </c>
      <c r="G505" t="s">
        <v>1952</v>
      </c>
      <c r="H505" t="s">
        <v>1952</v>
      </c>
    </row>
    <row r="506" spans="1:8">
      <c r="A506" t="str">
        <f>B506</f>
        <v>nl_check_2</v>
      </c>
      <c r="B506" t="s">
        <v>1604</v>
      </c>
      <c r="C506" t="s">
        <v>411</v>
      </c>
      <c r="D506" t="s">
        <v>1881</v>
      </c>
      <c r="E506" t="s">
        <v>465</v>
      </c>
      <c r="F506" t="s">
        <v>1883</v>
      </c>
      <c r="G506" t="s">
        <v>1952</v>
      </c>
      <c r="H506" t="s">
        <v>1952</v>
      </c>
    </row>
    <row r="507" spans="1:8">
      <c r="A507" t="str">
        <f t="shared" ref="A507:A526" si="20">LEFT(C507, 2)</f>
        <v>nl</v>
      </c>
      <c r="B507" t="s">
        <v>383</v>
      </c>
      <c r="C507" t="s">
        <v>383</v>
      </c>
      <c r="D507" t="s">
        <v>1877</v>
      </c>
      <c r="E507" t="s">
        <v>540</v>
      </c>
      <c r="F507" t="s">
        <v>461</v>
      </c>
      <c r="G507" t="s">
        <v>1952</v>
      </c>
      <c r="H507" t="s">
        <v>1963</v>
      </c>
    </row>
    <row r="508" spans="1:8">
      <c r="A508" t="str">
        <f t="shared" si="20"/>
        <v>nl</v>
      </c>
      <c r="B508" t="s">
        <v>1605</v>
      </c>
      <c r="C508" t="s">
        <v>383</v>
      </c>
      <c r="D508" t="s">
        <v>1880</v>
      </c>
      <c r="E508" t="s">
        <v>540</v>
      </c>
      <c r="F508" t="s">
        <v>461</v>
      </c>
      <c r="G508" t="s">
        <v>1952</v>
      </c>
      <c r="H508" t="s">
        <v>1963</v>
      </c>
    </row>
    <row r="509" spans="1:8">
      <c r="A509" t="str">
        <f t="shared" si="20"/>
        <v>nl</v>
      </c>
      <c r="B509" t="s">
        <v>1606</v>
      </c>
      <c r="C509" t="s">
        <v>383</v>
      </c>
      <c r="D509" t="s">
        <v>1879</v>
      </c>
      <c r="E509" t="s">
        <v>540</v>
      </c>
      <c r="F509" t="s">
        <v>461</v>
      </c>
      <c r="G509" t="s">
        <v>1952</v>
      </c>
      <c r="H509" t="s">
        <v>1963</v>
      </c>
    </row>
    <row r="510" spans="1:8">
      <c r="A510" t="str">
        <f t="shared" si="20"/>
        <v>nl</v>
      </c>
      <c r="B510" t="s">
        <v>1607</v>
      </c>
      <c r="C510" t="s">
        <v>383</v>
      </c>
      <c r="D510" t="s">
        <v>1881</v>
      </c>
      <c r="E510" t="s">
        <v>540</v>
      </c>
      <c r="F510" t="s">
        <v>461</v>
      </c>
      <c r="G510" t="s">
        <v>1952</v>
      </c>
      <c r="H510" t="s">
        <v>1963</v>
      </c>
    </row>
    <row r="511" spans="1:8">
      <c r="A511" t="str">
        <f t="shared" si="20"/>
        <v>nl</v>
      </c>
      <c r="B511" t="s">
        <v>391</v>
      </c>
      <c r="C511" t="s">
        <v>391</v>
      </c>
      <c r="D511" t="s">
        <v>1877</v>
      </c>
      <c r="E511" t="s">
        <v>540</v>
      </c>
      <c r="F511" t="s">
        <v>463</v>
      </c>
      <c r="G511" t="s">
        <v>1952</v>
      </c>
      <c r="H511" t="s">
        <v>1963</v>
      </c>
    </row>
    <row r="512" spans="1:8">
      <c r="A512" t="str">
        <f t="shared" si="20"/>
        <v>nl</v>
      </c>
      <c r="B512" t="s">
        <v>1608</v>
      </c>
      <c r="C512" t="s">
        <v>391</v>
      </c>
      <c r="D512" t="s">
        <v>1880</v>
      </c>
      <c r="E512" t="s">
        <v>540</v>
      </c>
      <c r="F512" t="s">
        <v>463</v>
      </c>
      <c r="G512" t="s">
        <v>1952</v>
      </c>
      <c r="H512" t="s">
        <v>1963</v>
      </c>
    </row>
    <row r="513" spans="1:8">
      <c r="A513" t="str">
        <f t="shared" si="20"/>
        <v>nl</v>
      </c>
      <c r="B513" t="s">
        <v>1609</v>
      </c>
      <c r="C513" t="s">
        <v>391</v>
      </c>
      <c r="D513" t="s">
        <v>1879</v>
      </c>
      <c r="E513" t="s">
        <v>540</v>
      </c>
      <c r="F513" t="s">
        <v>463</v>
      </c>
      <c r="G513" t="s">
        <v>1952</v>
      </c>
      <c r="H513" t="s">
        <v>1963</v>
      </c>
    </row>
    <row r="514" spans="1:8">
      <c r="A514" t="str">
        <f t="shared" si="20"/>
        <v>nl</v>
      </c>
      <c r="B514" t="s">
        <v>1610</v>
      </c>
      <c r="C514" t="s">
        <v>391</v>
      </c>
      <c r="D514" t="s">
        <v>1881</v>
      </c>
      <c r="E514" t="s">
        <v>540</v>
      </c>
      <c r="F514" t="s">
        <v>463</v>
      </c>
      <c r="G514" t="s">
        <v>1952</v>
      </c>
      <c r="H514" t="s">
        <v>1963</v>
      </c>
    </row>
    <row r="515" spans="1:8">
      <c r="A515" t="str">
        <f t="shared" si="20"/>
        <v>nl</v>
      </c>
      <c r="B515" t="s">
        <v>375</v>
      </c>
      <c r="C515" t="s">
        <v>375</v>
      </c>
      <c r="D515" t="s">
        <v>1877</v>
      </c>
      <c r="E515" t="s">
        <v>540</v>
      </c>
      <c r="F515" t="s">
        <v>462</v>
      </c>
      <c r="G515" t="s">
        <v>1952</v>
      </c>
      <c r="H515" t="s">
        <v>1963</v>
      </c>
    </row>
    <row r="516" spans="1:8">
      <c r="A516" t="str">
        <f t="shared" si="20"/>
        <v>nl</v>
      </c>
      <c r="B516" t="s">
        <v>1611</v>
      </c>
      <c r="C516" t="s">
        <v>375</v>
      </c>
      <c r="D516" t="s">
        <v>1880</v>
      </c>
      <c r="E516" t="s">
        <v>540</v>
      </c>
      <c r="F516" t="s">
        <v>462</v>
      </c>
      <c r="G516" t="s">
        <v>1952</v>
      </c>
      <c r="H516" t="s">
        <v>1963</v>
      </c>
    </row>
    <row r="517" spans="1:8">
      <c r="A517" t="str">
        <f t="shared" si="20"/>
        <v>nl</v>
      </c>
      <c r="B517" t="s">
        <v>1612</v>
      </c>
      <c r="C517" t="s">
        <v>375</v>
      </c>
      <c r="D517" t="s">
        <v>1879</v>
      </c>
      <c r="E517" t="s">
        <v>540</v>
      </c>
      <c r="F517" t="s">
        <v>462</v>
      </c>
      <c r="G517" t="s">
        <v>1952</v>
      </c>
      <c r="H517" t="s">
        <v>1963</v>
      </c>
    </row>
    <row r="518" spans="1:8">
      <c r="A518" t="str">
        <f t="shared" si="20"/>
        <v>nl</v>
      </c>
      <c r="B518" t="s">
        <v>1613</v>
      </c>
      <c r="C518" t="s">
        <v>375</v>
      </c>
      <c r="D518" t="s">
        <v>1881</v>
      </c>
      <c r="E518" t="s">
        <v>540</v>
      </c>
      <c r="F518" t="s">
        <v>462</v>
      </c>
      <c r="G518" t="s">
        <v>1952</v>
      </c>
      <c r="H518" t="s">
        <v>1963</v>
      </c>
    </row>
    <row r="519" spans="1:8">
      <c r="A519" t="str">
        <f t="shared" si="20"/>
        <v>nl</v>
      </c>
      <c r="B519" t="s">
        <v>363</v>
      </c>
      <c r="C519" t="s">
        <v>363</v>
      </c>
      <c r="D519" t="s">
        <v>1877</v>
      </c>
      <c r="E519" t="s">
        <v>540</v>
      </c>
      <c r="F519" t="s">
        <v>460</v>
      </c>
      <c r="G519" t="s">
        <v>1952</v>
      </c>
      <c r="H519" t="s">
        <v>1963</v>
      </c>
    </row>
    <row r="520" spans="1:8">
      <c r="A520" t="str">
        <f t="shared" si="20"/>
        <v>nl</v>
      </c>
      <c r="B520" t="s">
        <v>1614</v>
      </c>
      <c r="C520" t="s">
        <v>363</v>
      </c>
      <c r="D520" t="s">
        <v>1880</v>
      </c>
      <c r="E520" t="s">
        <v>540</v>
      </c>
      <c r="F520" t="s">
        <v>460</v>
      </c>
      <c r="G520" t="s">
        <v>1952</v>
      </c>
      <c r="H520" t="s">
        <v>1963</v>
      </c>
    </row>
    <row r="521" spans="1:8">
      <c r="A521" t="str">
        <f t="shared" si="20"/>
        <v>nl</v>
      </c>
      <c r="B521" t="s">
        <v>1615</v>
      </c>
      <c r="C521" t="s">
        <v>363</v>
      </c>
      <c r="D521" t="s">
        <v>1879</v>
      </c>
      <c r="E521" t="s">
        <v>540</v>
      </c>
      <c r="F521" t="s">
        <v>460</v>
      </c>
      <c r="G521" t="s">
        <v>1952</v>
      </c>
      <c r="H521" t="s">
        <v>1963</v>
      </c>
    </row>
    <row r="522" spans="1:8">
      <c r="A522" t="str">
        <f t="shared" si="20"/>
        <v>nl</v>
      </c>
      <c r="B522" t="s">
        <v>1616</v>
      </c>
      <c r="C522" t="s">
        <v>363</v>
      </c>
      <c r="D522" t="s">
        <v>1881</v>
      </c>
      <c r="E522" t="s">
        <v>540</v>
      </c>
      <c r="F522" t="s">
        <v>460</v>
      </c>
      <c r="G522" t="s">
        <v>1952</v>
      </c>
      <c r="H522" t="s">
        <v>1963</v>
      </c>
    </row>
    <row r="523" spans="1:8">
      <c r="A523" t="str">
        <f t="shared" si="20"/>
        <v>nl</v>
      </c>
      <c r="B523" t="s">
        <v>403</v>
      </c>
      <c r="C523" t="s">
        <v>403</v>
      </c>
      <c r="D523" t="s">
        <v>1877</v>
      </c>
      <c r="E523" t="s">
        <v>541</v>
      </c>
      <c r="F523" t="s">
        <v>464</v>
      </c>
      <c r="G523" t="s">
        <v>1952</v>
      </c>
      <c r="H523" t="s">
        <v>1963</v>
      </c>
    </row>
    <row r="524" spans="1:8">
      <c r="A524" t="str">
        <f t="shared" si="20"/>
        <v>nl</v>
      </c>
      <c r="B524" t="s">
        <v>1617</v>
      </c>
      <c r="C524" t="s">
        <v>403</v>
      </c>
      <c r="D524" t="s">
        <v>1880</v>
      </c>
      <c r="E524" t="s">
        <v>541</v>
      </c>
      <c r="F524" t="s">
        <v>464</v>
      </c>
      <c r="G524" t="s">
        <v>1952</v>
      </c>
      <c r="H524" t="s">
        <v>1963</v>
      </c>
    </row>
    <row r="525" spans="1:8">
      <c r="A525" t="str">
        <f t="shared" si="20"/>
        <v>nl</v>
      </c>
      <c r="B525" t="s">
        <v>1618</v>
      </c>
      <c r="C525" t="s">
        <v>403</v>
      </c>
      <c r="D525" t="s">
        <v>1879</v>
      </c>
      <c r="E525" t="s">
        <v>541</v>
      </c>
      <c r="F525" t="s">
        <v>464</v>
      </c>
      <c r="G525" t="s">
        <v>1952</v>
      </c>
      <c r="H525" t="s">
        <v>1963</v>
      </c>
    </row>
    <row r="526" spans="1:8">
      <c r="A526" t="str">
        <f t="shared" si="20"/>
        <v>nl</v>
      </c>
      <c r="B526" t="s">
        <v>1619</v>
      </c>
      <c r="C526" t="s">
        <v>403</v>
      </c>
      <c r="D526" t="s">
        <v>1881</v>
      </c>
      <c r="E526" t="s">
        <v>541</v>
      </c>
      <c r="F526" t="s">
        <v>464</v>
      </c>
      <c r="G526" t="s">
        <v>1952</v>
      </c>
      <c r="H526" t="s">
        <v>1963</v>
      </c>
    </row>
    <row r="527" spans="1:8">
      <c r="A527" t="str">
        <f t="shared" ref="A527:A532" si="21">LEFT(C527, 4)</f>
        <v>npen</v>
      </c>
      <c r="B527" t="s">
        <v>276</v>
      </c>
      <c r="C527" t="s">
        <v>276</v>
      </c>
      <c r="D527" t="s">
        <v>1877</v>
      </c>
      <c r="E527" t="s">
        <v>542</v>
      </c>
      <c r="F527" t="s">
        <v>464</v>
      </c>
      <c r="G527" t="s">
        <v>1952</v>
      </c>
      <c r="H527" t="s">
        <v>1964</v>
      </c>
    </row>
    <row r="528" spans="1:8">
      <c r="A528" t="str">
        <f t="shared" si="21"/>
        <v>npen</v>
      </c>
      <c r="B528" t="s">
        <v>1620</v>
      </c>
      <c r="C528" t="s">
        <v>276</v>
      </c>
      <c r="D528" t="s">
        <v>1880</v>
      </c>
      <c r="E528" t="s">
        <v>542</v>
      </c>
      <c r="F528" t="s">
        <v>464</v>
      </c>
      <c r="G528" t="s">
        <v>1952</v>
      </c>
      <c r="H528" t="s">
        <v>1964</v>
      </c>
    </row>
    <row r="529" spans="1:8">
      <c r="A529" t="str">
        <f t="shared" si="21"/>
        <v>npen</v>
      </c>
      <c r="B529" t="s">
        <v>1621</v>
      </c>
      <c r="C529" t="s">
        <v>276</v>
      </c>
      <c r="D529" t="s">
        <v>1879</v>
      </c>
      <c r="E529" t="s">
        <v>542</v>
      </c>
      <c r="F529" t="s">
        <v>464</v>
      </c>
      <c r="G529" t="s">
        <v>1952</v>
      </c>
      <c r="H529" t="s">
        <v>1964</v>
      </c>
    </row>
    <row r="530" spans="1:8">
      <c r="A530" t="str">
        <f t="shared" si="21"/>
        <v>npen</v>
      </c>
      <c r="B530" t="s">
        <v>1622</v>
      </c>
      <c r="C530" t="s">
        <v>276</v>
      </c>
      <c r="D530" t="s">
        <v>1881</v>
      </c>
      <c r="E530" t="s">
        <v>542</v>
      </c>
      <c r="F530" t="s">
        <v>464</v>
      </c>
      <c r="G530" t="s">
        <v>1952</v>
      </c>
      <c r="H530" t="s">
        <v>1964</v>
      </c>
    </row>
    <row r="531" spans="1:8">
      <c r="A531" t="str">
        <f t="shared" si="21"/>
        <v>npen</v>
      </c>
      <c r="B531" t="s">
        <v>279</v>
      </c>
      <c r="C531" t="s">
        <v>279</v>
      </c>
      <c r="D531" t="s">
        <v>1877</v>
      </c>
      <c r="E531" t="s">
        <v>542</v>
      </c>
      <c r="F531" t="s">
        <v>464</v>
      </c>
      <c r="G531" t="s">
        <v>1952</v>
      </c>
      <c r="H531" t="s">
        <v>491</v>
      </c>
    </row>
    <row r="532" spans="1:8">
      <c r="A532" t="str">
        <f t="shared" si="21"/>
        <v>npen</v>
      </c>
      <c r="B532" t="s">
        <v>277</v>
      </c>
      <c r="C532" t="s">
        <v>277</v>
      </c>
      <c r="D532" t="s">
        <v>1877</v>
      </c>
      <c r="E532" t="s">
        <v>542</v>
      </c>
      <c r="F532" t="s">
        <v>464</v>
      </c>
      <c r="G532" t="s">
        <v>1952</v>
      </c>
      <c r="H532" t="s">
        <v>492</v>
      </c>
    </row>
    <row r="533" spans="1:8">
      <c r="A533" t="str">
        <f t="shared" ref="A533:A568" si="22">LEFT(C533, 2)</f>
        <v>np</v>
      </c>
      <c r="B533" t="s">
        <v>1623</v>
      </c>
      <c r="C533" t="s">
        <v>1623</v>
      </c>
      <c r="D533" t="s">
        <v>1877</v>
      </c>
      <c r="E533" t="s">
        <v>543</v>
      </c>
      <c r="F533" t="s">
        <v>461</v>
      </c>
      <c r="G533" t="s">
        <v>1952</v>
      </c>
      <c r="H533" t="s">
        <v>1963</v>
      </c>
    </row>
    <row r="534" spans="1:8">
      <c r="A534" t="str">
        <f t="shared" si="22"/>
        <v>np</v>
      </c>
      <c r="B534" t="s">
        <v>1624</v>
      </c>
      <c r="C534" t="s">
        <v>1624</v>
      </c>
      <c r="D534" t="s">
        <v>1877</v>
      </c>
      <c r="E534" t="s">
        <v>543</v>
      </c>
      <c r="F534" t="s">
        <v>463</v>
      </c>
      <c r="G534" t="s">
        <v>1952</v>
      </c>
      <c r="H534" t="s">
        <v>1963</v>
      </c>
    </row>
    <row r="535" spans="1:8">
      <c r="A535" t="str">
        <f t="shared" si="22"/>
        <v>np</v>
      </c>
      <c r="B535" t="s">
        <v>1625</v>
      </c>
      <c r="C535" t="s">
        <v>1625</v>
      </c>
      <c r="D535" t="s">
        <v>1877</v>
      </c>
      <c r="E535" t="s">
        <v>543</v>
      </c>
      <c r="F535" t="s">
        <v>462</v>
      </c>
      <c r="G535" t="s">
        <v>1952</v>
      </c>
      <c r="H535" t="s">
        <v>1963</v>
      </c>
    </row>
    <row r="536" spans="1:8">
      <c r="A536" t="str">
        <f t="shared" si="22"/>
        <v>np</v>
      </c>
      <c r="B536" t="s">
        <v>362</v>
      </c>
      <c r="C536" t="s">
        <v>362</v>
      </c>
      <c r="D536" t="s">
        <v>1877</v>
      </c>
      <c r="E536" t="s">
        <v>543</v>
      </c>
      <c r="F536" t="s">
        <v>460</v>
      </c>
      <c r="G536" t="s">
        <v>1952</v>
      </c>
      <c r="H536" t="s">
        <v>1963</v>
      </c>
    </row>
    <row r="537" spans="1:8">
      <c r="A537" t="str">
        <f t="shared" si="22"/>
        <v>np</v>
      </c>
      <c r="B537" t="s">
        <v>1626</v>
      </c>
      <c r="C537" t="s">
        <v>362</v>
      </c>
      <c r="D537" t="s">
        <v>1880</v>
      </c>
      <c r="E537" t="s">
        <v>543</v>
      </c>
      <c r="F537" t="s">
        <v>460</v>
      </c>
      <c r="G537" t="s">
        <v>1952</v>
      </c>
      <c r="H537" t="s">
        <v>1963</v>
      </c>
    </row>
    <row r="538" spans="1:8">
      <c r="A538" t="str">
        <f t="shared" si="22"/>
        <v>np</v>
      </c>
      <c r="B538" t="s">
        <v>1627</v>
      </c>
      <c r="C538" t="s">
        <v>362</v>
      </c>
      <c r="D538" t="s">
        <v>1879</v>
      </c>
      <c r="E538" t="s">
        <v>543</v>
      </c>
      <c r="F538" t="s">
        <v>460</v>
      </c>
      <c r="G538" t="s">
        <v>1952</v>
      </c>
      <c r="H538" t="s">
        <v>1963</v>
      </c>
    </row>
    <row r="539" spans="1:8">
      <c r="A539" t="str">
        <f t="shared" si="22"/>
        <v>np</v>
      </c>
      <c r="B539" t="s">
        <v>1628</v>
      </c>
      <c r="C539" t="s">
        <v>362</v>
      </c>
      <c r="D539" t="s">
        <v>1881</v>
      </c>
      <c r="E539" t="s">
        <v>543</v>
      </c>
      <c r="F539" t="s">
        <v>460</v>
      </c>
      <c r="G539" t="s">
        <v>1952</v>
      </c>
      <c r="H539" t="s">
        <v>1963</v>
      </c>
    </row>
    <row r="540" spans="1:8">
      <c r="A540" t="str">
        <f t="shared" si="22"/>
        <v>np</v>
      </c>
      <c r="B540" t="s">
        <v>1629</v>
      </c>
      <c r="C540" t="s">
        <v>1629</v>
      </c>
      <c r="D540" t="s">
        <v>1877</v>
      </c>
      <c r="E540" t="s">
        <v>543</v>
      </c>
      <c r="F540" t="s">
        <v>464</v>
      </c>
      <c r="G540" t="s">
        <v>1952</v>
      </c>
      <c r="H540" t="s">
        <v>1963</v>
      </c>
    </row>
    <row r="541" spans="1:8">
      <c r="A541" t="str">
        <f t="shared" si="22"/>
        <v>nu</v>
      </c>
      <c r="B541" t="s">
        <v>1630</v>
      </c>
      <c r="C541" t="s">
        <v>1630</v>
      </c>
      <c r="D541" t="s">
        <v>1877</v>
      </c>
      <c r="E541" t="s">
        <v>456</v>
      </c>
      <c r="F541" t="s">
        <v>474</v>
      </c>
      <c r="G541" t="s">
        <v>1952</v>
      </c>
      <c r="H541" t="s">
        <v>1964</v>
      </c>
    </row>
    <row r="542" spans="1:8">
      <c r="A542" t="str">
        <f t="shared" si="22"/>
        <v>nu</v>
      </c>
      <c r="B542" t="s">
        <v>1631</v>
      </c>
      <c r="C542" t="s">
        <v>1630</v>
      </c>
      <c r="D542" t="s">
        <v>1880</v>
      </c>
      <c r="E542" t="s">
        <v>456</v>
      </c>
      <c r="F542" t="s">
        <v>474</v>
      </c>
      <c r="G542" t="s">
        <v>1952</v>
      </c>
      <c r="H542" t="s">
        <v>1964</v>
      </c>
    </row>
    <row r="543" spans="1:8">
      <c r="A543" t="str">
        <f t="shared" si="22"/>
        <v>nu</v>
      </c>
      <c r="B543" t="s">
        <v>1632</v>
      </c>
      <c r="C543" t="s">
        <v>1630</v>
      </c>
      <c r="D543" t="s">
        <v>1879</v>
      </c>
      <c r="E543" t="s">
        <v>456</v>
      </c>
      <c r="F543" t="s">
        <v>474</v>
      </c>
      <c r="G543" t="s">
        <v>1952</v>
      </c>
      <c r="H543" t="s">
        <v>1964</v>
      </c>
    </row>
    <row r="544" spans="1:8">
      <c r="A544" t="str">
        <f t="shared" si="22"/>
        <v>nu</v>
      </c>
      <c r="B544" t="s">
        <v>1633</v>
      </c>
      <c r="C544" t="s">
        <v>1630</v>
      </c>
      <c r="D544" t="s">
        <v>1881</v>
      </c>
      <c r="E544" t="s">
        <v>456</v>
      </c>
      <c r="F544" t="s">
        <v>474</v>
      </c>
      <c r="G544" t="s">
        <v>1952</v>
      </c>
      <c r="H544" t="s">
        <v>1964</v>
      </c>
    </row>
    <row r="545" spans="1:8">
      <c r="A545" t="str">
        <f t="shared" si="22"/>
        <v>nw</v>
      </c>
      <c r="B545" t="s">
        <v>1634</v>
      </c>
      <c r="C545" t="s">
        <v>387</v>
      </c>
      <c r="D545" t="s">
        <v>1880</v>
      </c>
      <c r="E545" t="s">
        <v>544</v>
      </c>
      <c r="F545" t="s">
        <v>461</v>
      </c>
      <c r="G545" t="s">
        <v>1952</v>
      </c>
      <c r="H545" t="s">
        <v>1964</v>
      </c>
    </row>
    <row r="546" spans="1:8">
      <c r="A546" t="str">
        <f t="shared" si="22"/>
        <v>nw</v>
      </c>
      <c r="B546" t="s">
        <v>1635</v>
      </c>
      <c r="C546" t="s">
        <v>387</v>
      </c>
      <c r="D546" t="s">
        <v>1879</v>
      </c>
      <c r="E546" t="s">
        <v>544</v>
      </c>
      <c r="F546" t="s">
        <v>461</v>
      </c>
      <c r="G546" t="s">
        <v>1952</v>
      </c>
      <c r="H546" t="s">
        <v>1964</v>
      </c>
    </row>
    <row r="547" spans="1:8">
      <c r="A547" t="str">
        <f t="shared" si="22"/>
        <v>nw</v>
      </c>
      <c r="B547" t="s">
        <v>1636</v>
      </c>
      <c r="C547" t="s">
        <v>387</v>
      </c>
      <c r="D547" t="s">
        <v>1881</v>
      </c>
      <c r="E547" t="s">
        <v>544</v>
      </c>
      <c r="F547" t="s">
        <v>461</v>
      </c>
      <c r="G547" t="s">
        <v>1952</v>
      </c>
      <c r="H547" t="s">
        <v>1964</v>
      </c>
    </row>
    <row r="548" spans="1:8">
      <c r="A548" t="str">
        <f t="shared" si="22"/>
        <v>nw</v>
      </c>
      <c r="B548" t="s">
        <v>1637</v>
      </c>
      <c r="C548" t="s">
        <v>396</v>
      </c>
      <c r="D548" t="s">
        <v>1880</v>
      </c>
      <c r="E548" t="s">
        <v>544</v>
      </c>
      <c r="F548" t="s">
        <v>463</v>
      </c>
      <c r="G548" t="s">
        <v>1952</v>
      </c>
      <c r="H548" t="s">
        <v>1964</v>
      </c>
    </row>
    <row r="549" spans="1:8">
      <c r="A549" t="str">
        <f t="shared" si="22"/>
        <v>nw</v>
      </c>
      <c r="B549" t="s">
        <v>1638</v>
      </c>
      <c r="C549" t="s">
        <v>396</v>
      </c>
      <c r="D549" t="s">
        <v>1879</v>
      </c>
      <c r="E549" t="s">
        <v>544</v>
      </c>
      <c r="F549" t="s">
        <v>463</v>
      </c>
      <c r="G549" t="s">
        <v>1952</v>
      </c>
      <c r="H549" t="s">
        <v>1964</v>
      </c>
    </row>
    <row r="550" spans="1:8">
      <c r="A550" t="str">
        <f t="shared" si="22"/>
        <v>nw</v>
      </c>
      <c r="B550" t="s">
        <v>1639</v>
      </c>
      <c r="C550" t="s">
        <v>396</v>
      </c>
      <c r="D550" t="s">
        <v>1881</v>
      </c>
      <c r="E550" t="s">
        <v>544</v>
      </c>
      <c r="F550" t="s">
        <v>463</v>
      </c>
      <c r="G550" t="s">
        <v>1952</v>
      </c>
      <c r="H550" t="s">
        <v>1964</v>
      </c>
    </row>
    <row r="551" spans="1:8">
      <c r="A551" t="str">
        <f t="shared" si="22"/>
        <v>nw</v>
      </c>
      <c r="B551" t="s">
        <v>381</v>
      </c>
      <c r="C551" t="s">
        <v>381</v>
      </c>
      <c r="D551" t="s">
        <v>1877</v>
      </c>
      <c r="E551" t="s">
        <v>544</v>
      </c>
      <c r="F551" t="s">
        <v>462</v>
      </c>
      <c r="G551" t="s">
        <v>1952</v>
      </c>
      <c r="H551" t="s">
        <v>1964</v>
      </c>
    </row>
    <row r="552" spans="1:8">
      <c r="A552" t="str">
        <f t="shared" si="22"/>
        <v>nw</v>
      </c>
      <c r="B552" t="s">
        <v>1640</v>
      </c>
      <c r="C552" t="s">
        <v>381</v>
      </c>
      <c r="D552" t="s">
        <v>1880</v>
      </c>
      <c r="E552" t="s">
        <v>544</v>
      </c>
      <c r="F552" t="s">
        <v>462</v>
      </c>
      <c r="G552" t="s">
        <v>1952</v>
      </c>
      <c r="H552" t="s">
        <v>1964</v>
      </c>
    </row>
    <row r="553" spans="1:8">
      <c r="A553" t="str">
        <f t="shared" si="22"/>
        <v>nw</v>
      </c>
      <c r="B553" t="s">
        <v>1641</v>
      </c>
      <c r="C553" t="s">
        <v>381</v>
      </c>
      <c r="D553" t="s">
        <v>1879</v>
      </c>
      <c r="E553" t="s">
        <v>544</v>
      </c>
      <c r="F553" t="s">
        <v>462</v>
      </c>
      <c r="G553" t="s">
        <v>1952</v>
      </c>
      <c r="H553" t="s">
        <v>1964</v>
      </c>
    </row>
    <row r="554" spans="1:8">
      <c r="A554" t="str">
        <f t="shared" si="22"/>
        <v>nw</v>
      </c>
      <c r="B554" t="s">
        <v>1642</v>
      </c>
      <c r="C554" t="s">
        <v>381</v>
      </c>
      <c r="D554" t="s">
        <v>1881</v>
      </c>
      <c r="E554" t="s">
        <v>544</v>
      </c>
      <c r="F554" t="s">
        <v>462</v>
      </c>
      <c r="G554" t="s">
        <v>1952</v>
      </c>
      <c r="H554" t="s">
        <v>1964</v>
      </c>
    </row>
    <row r="555" spans="1:8">
      <c r="A555" t="str">
        <f t="shared" si="22"/>
        <v>nw</v>
      </c>
      <c r="B555" t="s">
        <v>247</v>
      </c>
      <c r="C555" t="s">
        <v>247</v>
      </c>
      <c r="D555" t="s">
        <v>1877</v>
      </c>
      <c r="E555" t="s">
        <v>544</v>
      </c>
      <c r="F555" t="s">
        <v>462</v>
      </c>
      <c r="G555" t="s">
        <v>1950</v>
      </c>
      <c r="H555" t="s">
        <v>1964</v>
      </c>
    </row>
    <row r="556" spans="1:8">
      <c r="A556" t="str">
        <f t="shared" si="22"/>
        <v>nw</v>
      </c>
      <c r="B556" t="s">
        <v>1643</v>
      </c>
      <c r="C556" t="s">
        <v>247</v>
      </c>
      <c r="D556" t="s">
        <v>1880</v>
      </c>
      <c r="E556" t="s">
        <v>544</v>
      </c>
      <c r="F556" t="s">
        <v>462</v>
      </c>
      <c r="G556" t="s">
        <v>1950</v>
      </c>
      <c r="H556" t="s">
        <v>1964</v>
      </c>
    </row>
    <row r="557" spans="1:8">
      <c r="A557" t="str">
        <f t="shared" si="22"/>
        <v>nw</v>
      </c>
      <c r="B557" t="s">
        <v>1644</v>
      </c>
      <c r="C557" t="s">
        <v>247</v>
      </c>
      <c r="D557" t="s">
        <v>1879</v>
      </c>
      <c r="E557" t="s">
        <v>544</v>
      </c>
      <c r="F557" t="s">
        <v>462</v>
      </c>
      <c r="G557" t="s">
        <v>1950</v>
      </c>
      <c r="H557" t="s">
        <v>1964</v>
      </c>
    </row>
    <row r="558" spans="1:8">
      <c r="A558" t="str">
        <f t="shared" si="22"/>
        <v>nw</v>
      </c>
      <c r="B558" t="s">
        <v>1645</v>
      </c>
      <c r="C558" t="s">
        <v>247</v>
      </c>
      <c r="D558" t="s">
        <v>1881</v>
      </c>
      <c r="E558" t="s">
        <v>544</v>
      </c>
      <c r="F558" t="s">
        <v>462</v>
      </c>
      <c r="G558" t="s">
        <v>1950</v>
      </c>
      <c r="H558" t="s">
        <v>1964</v>
      </c>
    </row>
    <row r="559" spans="1:8">
      <c r="A559" t="str">
        <f t="shared" si="22"/>
        <v>nw</v>
      </c>
      <c r="B559" t="s">
        <v>1646</v>
      </c>
      <c r="C559" t="s">
        <v>365</v>
      </c>
      <c r="D559" t="s">
        <v>1880</v>
      </c>
      <c r="E559" t="s">
        <v>544</v>
      </c>
      <c r="F559" t="s">
        <v>460</v>
      </c>
      <c r="G559" t="s">
        <v>1952</v>
      </c>
      <c r="H559" t="s">
        <v>1964</v>
      </c>
    </row>
    <row r="560" spans="1:8">
      <c r="A560" t="str">
        <f t="shared" si="22"/>
        <v>nw</v>
      </c>
      <c r="B560" t="s">
        <v>1647</v>
      </c>
      <c r="C560" t="s">
        <v>365</v>
      </c>
      <c r="D560" t="s">
        <v>1879</v>
      </c>
      <c r="E560" t="s">
        <v>544</v>
      </c>
      <c r="F560" t="s">
        <v>460</v>
      </c>
      <c r="G560" t="s">
        <v>1952</v>
      </c>
      <c r="H560" t="s">
        <v>1964</v>
      </c>
    </row>
    <row r="561" spans="1:8">
      <c r="A561" t="str">
        <f t="shared" si="22"/>
        <v>nw</v>
      </c>
      <c r="B561" t="s">
        <v>1648</v>
      </c>
      <c r="C561" t="s">
        <v>365</v>
      </c>
      <c r="D561" t="s">
        <v>1881</v>
      </c>
      <c r="E561" t="s">
        <v>544</v>
      </c>
      <c r="F561" t="s">
        <v>460</v>
      </c>
      <c r="G561" t="s">
        <v>1952</v>
      </c>
      <c r="H561" t="s">
        <v>1964</v>
      </c>
    </row>
    <row r="562" spans="1:8">
      <c r="A562" t="str">
        <f t="shared" si="22"/>
        <v>nw</v>
      </c>
      <c r="B562" t="s">
        <v>1649</v>
      </c>
      <c r="C562" t="s">
        <v>408</v>
      </c>
      <c r="D562" t="s">
        <v>1880</v>
      </c>
      <c r="E562" t="s">
        <v>546</v>
      </c>
      <c r="F562" t="s">
        <v>464</v>
      </c>
      <c r="G562" t="s">
        <v>1952</v>
      </c>
      <c r="H562" t="s">
        <v>1964</v>
      </c>
    </row>
    <row r="563" spans="1:8">
      <c r="A563" t="str">
        <f t="shared" si="22"/>
        <v>nw</v>
      </c>
      <c r="B563" t="s">
        <v>1650</v>
      </c>
      <c r="C563" t="s">
        <v>408</v>
      </c>
      <c r="D563" t="s">
        <v>1879</v>
      </c>
      <c r="E563" t="s">
        <v>546</v>
      </c>
      <c r="F563" t="s">
        <v>464</v>
      </c>
      <c r="G563" t="s">
        <v>1952</v>
      </c>
      <c r="H563" t="s">
        <v>1964</v>
      </c>
    </row>
    <row r="564" spans="1:8">
      <c r="A564" t="str">
        <f t="shared" si="22"/>
        <v>nw</v>
      </c>
      <c r="B564" t="s">
        <v>1651</v>
      </c>
      <c r="C564" t="s">
        <v>408</v>
      </c>
      <c r="D564" t="s">
        <v>1881</v>
      </c>
      <c r="E564" t="s">
        <v>546</v>
      </c>
      <c r="F564" t="s">
        <v>464</v>
      </c>
      <c r="G564" t="s">
        <v>1952</v>
      </c>
      <c r="H564" t="s">
        <v>1964</v>
      </c>
    </row>
    <row r="565" spans="1:8">
      <c r="A565" t="str">
        <f t="shared" si="22"/>
        <v>nx</v>
      </c>
      <c r="B565" t="s">
        <v>310</v>
      </c>
      <c r="C565" t="s">
        <v>310</v>
      </c>
      <c r="D565" t="s">
        <v>1877</v>
      </c>
      <c r="E565" t="s">
        <v>445</v>
      </c>
      <c r="F565" t="s">
        <v>464</v>
      </c>
      <c r="G565" t="s">
        <v>1952</v>
      </c>
      <c r="H565" t="s">
        <v>1963</v>
      </c>
    </row>
    <row r="566" spans="1:8">
      <c r="A566" t="str">
        <f t="shared" si="22"/>
        <v>nx</v>
      </c>
      <c r="B566" t="s">
        <v>1652</v>
      </c>
      <c r="C566" t="s">
        <v>310</v>
      </c>
      <c r="D566" t="s">
        <v>1880</v>
      </c>
      <c r="E566" t="s">
        <v>445</v>
      </c>
      <c r="F566" t="s">
        <v>464</v>
      </c>
      <c r="G566" t="s">
        <v>1952</v>
      </c>
      <c r="H566" t="s">
        <v>1963</v>
      </c>
    </row>
    <row r="567" spans="1:8">
      <c r="A567" t="str">
        <f t="shared" si="22"/>
        <v>nx</v>
      </c>
      <c r="B567" t="s">
        <v>1653</v>
      </c>
      <c r="C567" t="s">
        <v>310</v>
      </c>
      <c r="D567" t="s">
        <v>1879</v>
      </c>
      <c r="E567" t="s">
        <v>445</v>
      </c>
      <c r="F567" t="s">
        <v>464</v>
      </c>
      <c r="G567" t="s">
        <v>1952</v>
      </c>
      <c r="H567" t="s">
        <v>1963</v>
      </c>
    </row>
    <row r="568" spans="1:8">
      <c r="A568" t="str">
        <f t="shared" si="22"/>
        <v>nx</v>
      </c>
      <c r="B568" t="s">
        <v>1654</v>
      </c>
      <c r="C568" t="s">
        <v>310</v>
      </c>
      <c r="D568" t="s">
        <v>1881</v>
      </c>
      <c r="E568" t="s">
        <v>445</v>
      </c>
      <c r="F568" t="s">
        <v>464</v>
      </c>
      <c r="G568" t="s">
        <v>1952</v>
      </c>
      <c r="H568" t="s">
        <v>1963</v>
      </c>
    </row>
    <row r="569" spans="1:8">
      <c r="A569" t="str">
        <f>LEFT(C569, 3)</f>
        <v>otr</v>
      </c>
      <c r="B569" t="s">
        <v>1655</v>
      </c>
      <c r="C569" t="s">
        <v>1655</v>
      </c>
      <c r="D569" t="s">
        <v>1877</v>
      </c>
      <c r="E569" t="s">
        <v>1913</v>
      </c>
      <c r="F569" t="s">
        <v>461</v>
      </c>
      <c r="G569" t="s">
        <v>1952</v>
      </c>
      <c r="H569" t="s">
        <v>1963</v>
      </c>
    </row>
    <row r="570" spans="1:8">
      <c r="A570" t="str">
        <f>LEFT(C570, 3)</f>
        <v>otr</v>
      </c>
      <c r="B570" t="s">
        <v>1656</v>
      </c>
      <c r="C570" t="s">
        <v>1656</v>
      </c>
      <c r="D570" t="s">
        <v>1877</v>
      </c>
      <c r="E570" t="s">
        <v>1913</v>
      </c>
      <c r="F570" t="s">
        <v>463</v>
      </c>
      <c r="G570" t="s">
        <v>1952</v>
      </c>
      <c r="H570" t="s">
        <v>1963</v>
      </c>
    </row>
    <row r="571" spans="1:8">
      <c r="A571" t="str">
        <f>LEFT(C571, 3)</f>
        <v>otr</v>
      </c>
      <c r="B571" t="s">
        <v>1657</v>
      </c>
      <c r="C571" t="s">
        <v>1657</v>
      </c>
      <c r="D571" t="s">
        <v>1877</v>
      </c>
      <c r="E571" t="s">
        <v>1913</v>
      </c>
      <c r="F571" t="s">
        <v>462</v>
      </c>
      <c r="G571" t="s">
        <v>1952</v>
      </c>
      <c r="H571" t="s">
        <v>1963</v>
      </c>
    </row>
    <row r="572" spans="1:8">
      <c r="A572" t="str">
        <f>LEFT(C572, 3)</f>
        <v>otr</v>
      </c>
      <c r="B572" t="s">
        <v>1658</v>
      </c>
      <c r="C572" t="s">
        <v>1658</v>
      </c>
      <c r="D572" t="s">
        <v>1877</v>
      </c>
      <c r="E572" t="s">
        <v>1913</v>
      </c>
      <c r="F572" t="s">
        <v>460</v>
      </c>
      <c r="G572" t="s">
        <v>1952</v>
      </c>
      <c r="H572" t="s">
        <v>1963</v>
      </c>
    </row>
    <row r="573" spans="1:8">
      <c r="A573" t="str">
        <f>LEFT(C573, 3)</f>
        <v>otr</v>
      </c>
      <c r="B573" t="s">
        <v>1659</v>
      </c>
      <c r="C573" t="s">
        <v>1659</v>
      </c>
      <c r="D573" t="s">
        <v>1877</v>
      </c>
      <c r="E573" t="s">
        <v>1913</v>
      </c>
      <c r="F573" t="s">
        <v>464</v>
      </c>
      <c r="G573" t="s">
        <v>1952</v>
      </c>
      <c r="H573" t="s">
        <v>1963</v>
      </c>
    </row>
    <row r="574" spans="1:8">
      <c r="A574" t="str">
        <f>B574</f>
        <v>p_kcgh</v>
      </c>
      <c r="B574" t="s">
        <v>1660</v>
      </c>
      <c r="C574" t="s">
        <v>1660</v>
      </c>
      <c r="D574" t="s">
        <v>1877</v>
      </c>
      <c r="E574" t="s">
        <v>1917</v>
      </c>
      <c r="F574" t="s">
        <v>462</v>
      </c>
      <c r="G574" t="s">
        <v>1952</v>
      </c>
      <c r="H574" t="s">
        <v>494</v>
      </c>
    </row>
    <row r="575" spans="1:8">
      <c r="A575" t="str">
        <f>B575</f>
        <v>p_kcgnf</v>
      </c>
      <c r="B575" t="s">
        <v>1661</v>
      </c>
      <c r="C575" t="s">
        <v>1661</v>
      </c>
      <c r="D575" t="s">
        <v>1877</v>
      </c>
      <c r="E575" t="s">
        <v>615</v>
      </c>
      <c r="F575" t="s">
        <v>460</v>
      </c>
      <c r="G575" t="s">
        <v>1952</v>
      </c>
      <c r="H575" t="s">
        <v>494</v>
      </c>
    </row>
    <row r="576" spans="1:8">
      <c r="A576" t="str">
        <f>B576</f>
        <v>p_neq</v>
      </c>
      <c r="B576" t="s">
        <v>1662</v>
      </c>
      <c r="C576" t="s">
        <v>1662</v>
      </c>
      <c r="D576" t="s">
        <v>1877</v>
      </c>
      <c r="E576" t="s">
        <v>1914</v>
      </c>
      <c r="F576" t="s">
        <v>1883</v>
      </c>
      <c r="G576" t="s">
        <v>1952</v>
      </c>
      <c r="H576" t="s">
        <v>494</v>
      </c>
    </row>
    <row r="577" spans="1:8">
      <c r="A577" t="str">
        <f>B577</f>
        <v>p_nib</v>
      </c>
      <c r="B577" t="s">
        <v>1663</v>
      </c>
      <c r="C577" t="s">
        <v>1663</v>
      </c>
      <c r="D577" t="s">
        <v>1877</v>
      </c>
      <c r="E577" t="s">
        <v>1915</v>
      </c>
      <c r="F577" t="s">
        <v>1883</v>
      </c>
      <c r="G577" t="s">
        <v>1952</v>
      </c>
      <c r="H577" t="s">
        <v>494</v>
      </c>
    </row>
    <row r="578" spans="1:8">
      <c r="A578" t="str">
        <f>B578</f>
        <v>p_pen</v>
      </c>
      <c r="B578" t="s">
        <v>1664</v>
      </c>
      <c r="C578" t="s">
        <v>1664</v>
      </c>
      <c r="D578" t="s">
        <v>1877</v>
      </c>
      <c r="E578" t="s">
        <v>1916</v>
      </c>
      <c r="F578" t="s">
        <v>1883</v>
      </c>
      <c r="G578" t="s">
        <v>1952</v>
      </c>
      <c r="H578" t="s">
        <v>494</v>
      </c>
    </row>
    <row r="579" spans="1:8">
      <c r="A579" t="str">
        <f>LEFT(C579, 2)</f>
        <v>pc</v>
      </c>
      <c r="B579" t="s">
        <v>289</v>
      </c>
      <c r="C579" t="s">
        <v>289</v>
      </c>
      <c r="D579" t="s">
        <v>1877</v>
      </c>
      <c r="E579" t="s">
        <v>436</v>
      </c>
      <c r="F579" t="s">
        <v>1883</v>
      </c>
      <c r="G579" t="s">
        <v>1952</v>
      </c>
      <c r="H579" t="s">
        <v>1965</v>
      </c>
    </row>
    <row r="580" spans="1:8">
      <c r="A580" t="str">
        <f>LEFT(C580, 2)</f>
        <v>pc</v>
      </c>
      <c r="B580" t="s">
        <v>1665</v>
      </c>
      <c r="C580" t="s">
        <v>289</v>
      </c>
      <c r="D580" t="s">
        <v>1880</v>
      </c>
      <c r="E580" t="s">
        <v>436</v>
      </c>
      <c r="F580" t="s">
        <v>1883</v>
      </c>
      <c r="G580" t="s">
        <v>1952</v>
      </c>
      <c r="H580" t="s">
        <v>1965</v>
      </c>
    </row>
    <row r="581" spans="1:8">
      <c r="A581" t="str">
        <f>LEFT(C581, 2)</f>
        <v>pc</v>
      </c>
      <c r="B581" t="s">
        <v>1666</v>
      </c>
      <c r="C581" t="s">
        <v>289</v>
      </c>
      <c r="D581" t="s">
        <v>1879</v>
      </c>
      <c r="E581" t="s">
        <v>436</v>
      </c>
      <c r="F581" t="s">
        <v>1883</v>
      </c>
      <c r="G581" t="s">
        <v>1952</v>
      </c>
      <c r="H581" t="s">
        <v>1965</v>
      </c>
    </row>
    <row r="582" spans="1:8">
      <c r="A582" t="str">
        <f>LEFT(C582, 2)</f>
        <v>pc</v>
      </c>
      <c r="B582" t="s">
        <v>1667</v>
      </c>
      <c r="C582" t="s">
        <v>289</v>
      </c>
      <c r="D582" t="s">
        <v>1881</v>
      </c>
      <c r="E582" t="s">
        <v>436</v>
      </c>
      <c r="F582" t="s">
        <v>1883</v>
      </c>
      <c r="G582" t="s">
        <v>1952</v>
      </c>
      <c r="H582" t="s">
        <v>1965</v>
      </c>
    </row>
    <row r="583" spans="1:8">
      <c r="A583" t="str">
        <f>LEFT(C583, 2)</f>
        <v>pe</v>
      </c>
      <c r="B583" t="s">
        <v>1668</v>
      </c>
      <c r="C583" t="s">
        <v>1668</v>
      </c>
      <c r="D583" t="s">
        <v>1877</v>
      </c>
      <c r="E583" t="s">
        <v>1921</v>
      </c>
      <c r="F583" t="s">
        <v>1883</v>
      </c>
      <c r="G583" t="s">
        <v>1952</v>
      </c>
      <c r="H583" t="s">
        <v>1952</v>
      </c>
    </row>
    <row r="584" spans="1:8">
      <c r="A584" t="str">
        <f t="shared" ref="A584:A615" si="23">LEFT(C584, 4)</f>
        <v>pena</v>
      </c>
      <c r="B584" t="s">
        <v>1669</v>
      </c>
      <c r="C584" t="s">
        <v>1669</v>
      </c>
      <c r="D584" t="s">
        <v>1877</v>
      </c>
      <c r="E584" t="s">
        <v>488</v>
      </c>
      <c r="F584" t="s">
        <v>461</v>
      </c>
      <c r="G584" t="s">
        <v>1952</v>
      </c>
      <c r="H584" t="s">
        <v>1964</v>
      </c>
    </row>
    <row r="585" spans="1:8">
      <c r="A585" t="str">
        <f t="shared" si="23"/>
        <v>pena</v>
      </c>
      <c r="B585" t="s">
        <v>1670</v>
      </c>
      <c r="C585" t="s">
        <v>1670</v>
      </c>
      <c r="D585" t="s">
        <v>1877</v>
      </c>
      <c r="E585" t="s">
        <v>488</v>
      </c>
      <c r="F585" t="s">
        <v>461</v>
      </c>
      <c r="G585" t="s">
        <v>1952</v>
      </c>
      <c r="H585" t="s">
        <v>491</v>
      </c>
    </row>
    <row r="586" spans="1:8">
      <c r="A586" t="str">
        <f t="shared" si="23"/>
        <v>pena</v>
      </c>
      <c r="B586" t="s">
        <v>1671</v>
      </c>
      <c r="C586" t="s">
        <v>1671</v>
      </c>
      <c r="D586" t="s">
        <v>1877</v>
      </c>
      <c r="E586" t="s">
        <v>488</v>
      </c>
      <c r="F586" t="s">
        <v>461</v>
      </c>
      <c r="G586" t="s">
        <v>1952</v>
      </c>
      <c r="H586" t="s">
        <v>492</v>
      </c>
    </row>
    <row r="587" spans="1:8">
      <c r="A587" t="str">
        <f t="shared" si="23"/>
        <v>pena</v>
      </c>
      <c r="B587" t="s">
        <v>1672</v>
      </c>
      <c r="C587" t="s">
        <v>1672</v>
      </c>
      <c r="D587" t="s">
        <v>1877</v>
      </c>
      <c r="E587" t="s">
        <v>488</v>
      </c>
      <c r="F587" t="s">
        <v>463</v>
      </c>
      <c r="G587" t="s">
        <v>1952</v>
      </c>
      <c r="H587" t="s">
        <v>1964</v>
      </c>
    </row>
    <row r="588" spans="1:8">
      <c r="A588" t="str">
        <f t="shared" si="23"/>
        <v>pena</v>
      </c>
      <c r="B588" t="s">
        <v>231</v>
      </c>
      <c r="C588" t="s">
        <v>231</v>
      </c>
      <c r="D588" t="s">
        <v>1877</v>
      </c>
      <c r="E588" t="s">
        <v>488</v>
      </c>
      <c r="F588" t="s">
        <v>462</v>
      </c>
      <c r="G588" t="s">
        <v>1952</v>
      </c>
      <c r="H588" t="s">
        <v>1964</v>
      </c>
    </row>
    <row r="589" spans="1:8">
      <c r="A589" t="str">
        <f t="shared" si="23"/>
        <v>pena</v>
      </c>
      <c r="B589" t="s">
        <v>1673</v>
      </c>
      <c r="C589" t="s">
        <v>231</v>
      </c>
      <c r="D589" t="s">
        <v>1880</v>
      </c>
      <c r="E589" t="s">
        <v>488</v>
      </c>
      <c r="F589" t="s">
        <v>462</v>
      </c>
      <c r="G589" t="s">
        <v>1952</v>
      </c>
      <c r="H589" t="s">
        <v>1964</v>
      </c>
    </row>
    <row r="590" spans="1:8">
      <c r="A590" t="str">
        <f t="shared" si="23"/>
        <v>pena</v>
      </c>
      <c r="B590" t="s">
        <v>1674</v>
      </c>
      <c r="C590" t="s">
        <v>231</v>
      </c>
      <c r="D590" t="s">
        <v>1879</v>
      </c>
      <c r="E590" t="s">
        <v>488</v>
      </c>
      <c r="F590" t="s">
        <v>462</v>
      </c>
      <c r="G590" t="s">
        <v>1952</v>
      </c>
      <c r="H590" t="s">
        <v>1964</v>
      </c>
    </row>
    <row r="591" spans="1:8">
      <c r="A591" t="str">
        <f t="shared" si="23"/>
        <v>pena</v>
      </c>
      <c r="B591" t="s">
        <v>1675</v>
      </c>
      <c r="C591" t="s">
        <v>231</v>
      </c>
      <c r="D591" t="s">
        <v>1881</v>
      </c>
      <c r="E591" t="s">
        <v>488</v>
      </c>
      <c r="F591" t="s">
        <v>462</v>
      </c>
      <c r="G591" t="s">
        <v>1952</v>
      </c>
      <c r="H591" t="s">
        <v>1964</v>
      </c>
    </row>
    <row r="592" spans="1:8">
      <c r="A592" t="str">
        <f t="shared" si="23"/>
        <v>pena</v>
      </c>
      <c r="B592" t="s">
        <v>1676</v>
      </c>
      <c r="C592" t="s">
        <v>1676</v>
      </c>
      <c r="D592" t="s">
        <v>1877</v>
      </c>
      <c r="E592" t="s">
        <v>488</v>
      </c>
      <c r="F592" t="s">
        <v>462</v>
      </c>
      <c r="G592" t="s">
        <v>1952</v>
      </c>
      <c r="H592" t="s">
        <v>491</v>
      </c>
    </row>
    <row r="593" spans="1:8">
      <c r="A593" t="str">
        <f t="shared" si="23"/>
        <v>pena</v>
      </c>
      <c r="B593" t="s">
        <v>378</v>
      </c>
      <c r="C593" t="s">
        <v>378</v>
      </c>
      <c r="D593" t="s">
        <v>1877</v>
      </c>
      <c r="E593" t="s">
        <v>488</v>
      </c>
      <c r="F593" t="s">
        <v>462</v>
      </c>
      <c r="G593" t="s">
        <v>1952</v>
      </c>
      <c r="H593" t="s">
        <v>492</v>
      </c>
    </row>
    <row r="594" spans="1:8">
      <c r="A594" t="str">
        <f t="shared" si="23"/>
        <v>pena</v>
      </c>
      <c r="B594" t="s">
        <v>1677</v>
      </c>
      <c r="C594" t="s">
        <v>378</v>
      </c>
      <c r="D594" t="s">
        <v>1880</v>
      </c>
      <c r="E594" t="s">
        <v>488</v>
      </c>
      <c r="F594" t="s">
        <v>462</v>
      </c>
      <c r="G594" t="s">
        <v>1952</v>
      </c>
      <c r="H594" t="s">
        <v>492</v>
      </c>
    </row>
    <row r="595" spans="1:8">
      <c r="A595" t="str">
        <f t="shared" si="23"/>
        <v>pena</v>
      </c>
      <c r="B595" t="s">
        <v>1678</v>
      </c>
      <c r="C595" t="s">
        <v>378</v>
      </c>
      <c r="D595" t="s">
        <v>1879</v>
      </c>
      <c r="E595" t="s">
        <v>488</v>
      </c>
      <c r="F595" t="s">
        <v>462</v>
      </c>
      <c r="G595" t="s">
        <v>1952</v>
      </c>
      <c r="H595" t="s">
        <v>492</v>
      </c>
    </row>
    <row r="596" spans="1:8">
      <c r="A596" t="str">
        <f t="shared" si="23"/>
        <v>pena</v>
      </c>
      <c r="B596" t="s">
        <v>1679</v>
      </c>
      <c r="C596" t="s">
        <v>378</v>
      </c>
      <c r="D596" t="s">
        <v>1881</v>
      </c>
      <c r="E596" t="s">
        <v>488</v>
      </c>
      <c r="F596" t="s">
        <v>462</v>
      </c>
      <c r="G596" t="s">
        <v>1952</v>
      </c>
      <c r="H596" t="s">
        <v>492</v>
      </c>
    </row>
    <row r="597" spans="1:8">
      <c r="A597" t="str">
        <f t="shared" si="23"/>
        <v>pena</v>
      </c>
      <c r="B597" t="s">
        <v>1680</v>
      </c>
      <c r="C597" t="s">
        <v>1680</v>
      </c>
      <c r="D597" t="s">
        <v>1877</v>
      </c>
      <c r="E597" t="s">
        <v>488</v>
      </c>
      <c r="F597" t="s">
        <v>460</v>
      </c>
      <c r="G597" t="s">
        <v>1952</v>
      </c>
      <c r="H597" t="s">
        <v>1964</v>
      </c>
    </row>
    <row r="598" spans="1:8">
      <c r="A598" t="str">
        <f t="shared" si="23"/>
        <v>pena</v>
      </c>
      <c r="B598" t="s">
        <v>242</v>
      </c>
      <c r="C598" t="s">
        <v>242</v>
      </c>
      <c r="D598" t="s">
        <v>1877</v>
      </c>
      <c r="E598" t="s">
        <v>488</v>
      </c>
      <c r="F598" t="s">
        <v>464</v>
      </c>
      <c r="G598" t="s">
        <v>1952</v>
      </c>
      <c r="H598" t="s">
        <v>1964</v>
      </c>
    </row>
    <row r="599" spans="1:8">
      <c r="A599" t="str">
        <f t="shared" si="23"/>
        <v>pena</v>
      </c>
      <c r="B599" t="s">
        <v>1681</v>
      </c>
      <c r="C599" t="s">
        <v>1681</v>
      </c>
      <c r="D599" t="s">
        <v>1877</v>
      </c>
      <c r="E599" t="s">
        <v>488</v>
      </c>
      <c r="F599" t="s">
        <v>464</v>
      </c>
      <c r="G599" t="s">
        <v>1952</v>
      </c>
      <c r="H599" t="s">
        <v>491</v>
      </c>
    </row>
    <row r="600" spans="1:8">
      <c r="A600" t="str">
        <f t="shared" si="23"/>
        <v>pena</v>
      </c>
      <c r="B600" t="s">
        <v>1682</v>
      </c>
      <c r="C600" t="s">
        <v>1682</v>
      </c>
      <c r="D600" t="s">
        <v>1877</v>
      </c>
      <c r="E600" t="s">
        <v>488</v>
      </c>
      <c r="F600" t="s">
        <v>464</v>
      </c>
      <c r="G600" t="s">
        <v>1952</v>
      </c>
      <c r="H600" t="s">
        <v>492</v>
      </c>
    </row>
    <row r="601" spans="1:8">
      <c r="A601" t="str">
        <f t="shared" si="23"/>
        <v>penl</v>
      </c>
      <c r="B601" t="s">
        <v>236</v>
      </c>
      <c r="C601" t="s">
        <v>236</v>
      </c>
      <c r="D601" t="s">
        <v>1877</v>
      </c>
      <c r="E601" t="s">
        <v>490</v>
      </c>
      <c r="F601" t="s">
        <v>461</v>
      </c>
      <c r="G601" t="s">
        <v>1952</v>
      </c>
      <c r="H601" t="s">
        <v>1964</v>
      </c>
    </row>
    <row r="602" spans="1:8">
      <c r="A602" t="str">
        <f t="shared" si="23"/>
        <v>penl</v>
      </c>
      <c r="B602" t="s">
        <v>1683</v>
      </c>
      <c r="C602" t="s">
        <v>236</v>
      </c>
      <c r="D602" t="s">
        <v>1880</v>
      </c>
      <c r="E602" t="s">
        <v>490</v>
      </c>
      <c r="F602" t="s">
        <v>461</v>
      </c>
      <c r="G602" t="s">
        <v>1952</v>
      </c>
      <c r="H602" t="s">
        <v>1964</v>
      </c>
    </row>
    <row r="603" spans="1:8">
      <c r="A603" t="str">
        <f t="shared" si="23"/>
        <v>penl</v>
      </c>
      <c r="B603" t="s">
        <v>1684</v>
      </c>
      <c r="C603" t="s">
        <v>236</v>
      </c>
      <c r="D603" t="s">
        <v>1879</v>
      </c>
      <c r="E603" t="s">
        <v>490</v>
      </c>
      <c r="F603" t="s">
        <v>461</v>
      </c>
      <c r="G603" t="s">
        <v>1952</v>
      </c>
      <c r="H603" t="s">
        <v>1964</v>
      </c>
    </row>
    <row r="604" spans="1:8">
      <c r="A604" t="str">
        <f t="shared" si="23"/>
        <v>penl</v>
      </c>
      <c r="B604" t="s">
        <v>1685</v>
      </c>
      <c r="C604" t="s">
        <v>236</v>
      </c>
      <c r="D604" t="s">
        <v>1881</v>
      </c>
      <c r="E604" t="s">
        <v>490</v>
      </c>
      <c r="F604" t="s">
        <v>461</v>
      </c>
      <c r="G604" t="s">
        <v>1952</v>
      </c>
      <c r="H604" t="s">
        <v>1964</v>
      </c>
    </row>
    <row r="605" spans="1:8">
      <c r="A605" t="str">
        <f t="shared" si="23"/>
        <v>penl</v>
      </c>
      <c r="B605" t="s">
        <v>386</v>
      </c>
      <c r="C605" t="s">
        <v>386</v>
      </c>
      <c r="D605" t="s">
        <v>1877</v>
      </c>
      <c r="E605" t="s">
        <v>490</v>
      </c>
      <c r="F605" t="s">
        <v>461</v>
      </c>
      <c r="G605" t="s">
        <v>1952</v>
      </c>
      <c r="H605" t="s">
        <v>491</v>
      </c>
    </row>
    <row r="606" spans="1:8">
      <c r="A606" t="str">
        <f t="shared" si="23"/>
        <v>penl</v>
      </c>
      <c r="B606" t="s">
        <v>1686</v>
      </c>
      <c r="C606" t="s">
        <v>386</v>
      </c>
      <c r="D606" t="s">
        <v>1880</v>
      </c>
      <c r="E606" t="s">
        <v>490</v>
      </c>
      <c r="F606" t="s">
        <v>461</v>
      </c>
      <c r="G606" t="s">
        <v>1952</v>
      </c>
      <c r="H606" t="s">
        <v>491</v>
      </c>
    </row>
    <row r="607" spans="1:8">
      <c r="A607" t="str">
        <f t="shared" si="23"/>
        <v>penl</v>
      </c>
      <c r="B607" t="s">
        <v>1687</v>
      </c>
      <c r="C607" t="s">
        <v>386</v>
      </c>
      <c r="D607" t="s">
        <v>1879</v>
      </c>
      <c r="E607" t="s">
        <v>490</v>
      </c>
      <c r="F607" t="s">
        <v>461</v>
      </c>
      <c r="G607" t="s">
        <v>1952</v>
      </c>
      <c r="H607" t="s">
        <v>491</v>
      </c>
    </row>
    <row r="608" spans="1:8">
      <c r="A608" t="str">
        <f t="shared" si="23"/>
        <v>penl</v>
      </c>
      <c r="B608" t="s">
        <v>1688</v>
      </c>
      <c r="C608" t="s">
        <v>386</v>
      </c>
      <c r="D608" t="s">
        <v>1881</v>
      </c>
      <c r="E608" t="s">
        <v>490</v>
      </c>
      <c r="F608" t="s">
        <v>461</v>
      </c>
      <c r="G608" t="s">
        <v>1952</v>
      </c>
      <c r="H608" t="s">
        <v>491</v>
      </c>
    </row>
    <row r="609" spans="1:8">
      <c r="A609" t="str">
        <f t="shared" si="23"/>
        <v>penl</v>
      </c>
      <c r="B609" t="s">
        <v>278</v>
      </c>
      <c r="C609" t="s">
        <v>278</v>
      </c>
      <c r="D609" t="s">
        <v>1877</v>
      </c>
      <c r="E609" t="s">
        <v>490</v>
      </c>
      <c r="F609" t="s">
        <v>464</v>
      </c>
      <c r="G609" t="s">
        <v>1952</v>
      </c>
      <c r="H609" t="s">
        <v>492</v>
      </c>
    </row>
    <row r="610" spans="1:8">
      <c r="A610" t="str">
        <f t="shared" si="23"/>
        <v>penl</v>
      </c>
      <c r="B610" t="s">
        <v>1689</v>
      </c>
      <c r="C610" t="s">
        <v>278</v>
      </c>
      <c r="D610" t="s">
        <v>1880</v>
      </c>
      <c r="E610" t="s">
        <v>490</v>
      </c>
      <c r="F610" t="s">
        <v>464</v>
      </c>
      <c r="G610" t="s">
        <v>1952</v>
      </c>
      <c r="H610" t="s">
        <v>492</v>
      </c>
    </row>
    <row r="611" spans="1:8">
      <c r="A611" t="str">
        <f t="shared" si="23"/>
        <v>penl</v>
      </c>
      <c r="B611" t="s">
        <v>1690</v>
      </c>
      <c r="C611" t="s">
        <v>278</v>
      </c>
      <c r="D611" t="s">
        <v>1879</v>
      </c>
      <c r="E611" t="s">
        <v>490</v>
      </c>
      <c r="F611" t="s">
        <v>464</v>
      </c>
      <c r="G611" t="s">
        <v>1952</v>
      </c>
      <c r="H611" t="s">
        <v>492</v>
      </c>
    </row>
    <row r="612" spans="1:8">
      <c r="A612" t="str">
        <f t="shared" si="23"/>
        <v>penl</v>
      </c>
      <c r="B612" t="s">
        <v>1691</v>
      </c>
      <c r="C612" t="s">
        <v>278</v>
      </c>
      <c r="D612" t="s">
        <v>1881</v>
      </c>
      <c r="E612" t="s">
        <v>490</v>
      </c>
      <c r="F612" t="s">
        <v>464</v>
      </c>
      <c r="G612" t="s">
        <v>1952</v>
      </c>
      <c r="H612" t="s">
        <v>492</v>
      </c>
    </row>
    <row r="613" spans="1:8">
      <c r="A613" t="str">
        <f t="shared" si="23"/>
        <v>penl</v>
      </c>
      <c r="B613" t="s">
        <v>244</v>
      </c>
      <c r="C613" t="s">
        <v>244</v>
      </c>
      <c r="D613" t="s">
        <v>1877</v>
      </c>
      <c r="E613" t="s">
        <v>490</v>
      </c>
      <c r="F613" t="s">
        <v>464</v>
      </c>
      <c r="G613" t="s">
        <v>1952</v>
      </c>
      <c r="H613" t="s">
        <v>1964</v>
      </c>
    </row>
    <row r="614" spans="1:8">
      <c r="A614" t="str">
        <f t="shared" si="23"/>
        <v>penl</v>
      </c>
      <c r="B614" t="s">
        <v>1692</v>
      </c>
      <c r="C614" t="s">
        <v>1692</v>
      </c>
      <c r="D614" t="s">
        <v>1877</v>
      </c>
      <c r="E614" t="s">
        <v>490</v>
      </c>
      <c r="F614" t="s">
        <v>464</v>
      </c>
      <c r="G614" t="s">
        <v>1952</v>
      </c>
      <c r="H614" t="s">
        <v>491</v>
      </c>
    </row>
    <row r="615" spans="1:8">
      <c r="A615" t="str">
        <f t="shared" si="23"/>
        <v>penl</v>
      </c>
      <c r="B615" t="s">
        <v>1693</v>
      </c>
      <c r="C615" t="s">
        <v>1693</v>
      </c>
      <c r="D615" t="s">
        <v>1877</v>
      </c>
      <c r="E615" t="s">
        <v>490</v>
      </c>
      <c r="F615" t="s">
        <v>464</v>
      </c>
      <c r="G615" t="s">
        <v>1952</v>
      </c>
      <c r="H615" t="s">
        <v>492</v>
      </c>
    </row>
    <row r="616" spans="1:8">
      <c r="A616" t="str">
        <f t="shared" ref="A616:A627" si="24">B616</f>
        <v>pg</v>
      </c>
      <c r="B616" t="s">
        <v>291</v>
      </c>
      <c r="C616" t="s">
        <v>291</v>
      </c>
      <c r="D616" t="s">
        <v>1877</v>
      </c>
      <c r="E616" t="s">
        <v>438</v>
      </c>
      <c r="F616" t="s">
        <v>463</v>
      </c>
      <c r="G616" t="s">
        <v>1952</v>
      </c>
      <c r="H616" t="s">
        <v>1965</v>
      </c>
    </row>
    <row r="617" spans="1:8">
      <c r="A617" t="str">
        <f t="shared" si="24"/>
        <v>ph</v>
      </c>
      <c r="B617" t="s">
        <v>1694</v>
      </c>
      <c r="C617" t="s">
        <v>1694</v>
      </c>
      <c r="D617" t="s">
        <v>1877</v>
      </c>
      <c r="E617" t="s">
        <v>1918</v>
      </c>
      <c r="F617" t="s">
        <v>1883</v>
      </c>
      <c r="G617" t="s">
        <v>1952</v>
      </c>
      <c r="H617" t="s">
        <v>1965</v>
      </c>
    </row>
    <row r="618" spans="1:8">
      <c r="A618" t="str">
        <f t="shared" si="24"/>
        <v>ph01</v>
      </c>
      <c r="B618" t="s">
        <v>1695</v>
      </c>
      <c r="C618" t="s">
        <v>1695</v>
      </c>
      <c r="D618" t="s">
        <v>1877</v>
      </c>
      <c r="E618" t="s">
        <v>1918</v>
      </c>
      <c r="F618" t="s">
        <v>1883</v>
      </c>
      <c r="G618" t="s">
        <v>1952</v>
      </c>
      <c r="H618" t="s">
        <v>1965</v>
      </c>
    </row>
    <row r="619" spans="1:8">
      <c r="A619" t="str">
        <f t="shared" si="24"/>
        <v>ph_k</v>
      </c>
      <c r="B619" t="s">
        <v>81</v>
      </c>
      <c r="C619" t="s">
        <v>81</v>
      </c>
      <c r="D619" t="s">
        <v>1877</v>
      </c>
      <c r="E619" t="s">
        <v>467</v>
      </c>
      <c r="F619" t="s">
        <v>1883</v>
      </c>
      <c r="G619" t="s">
        <v>1950</v>
      </c>
      <c r="H619" t="s">
        <v>1952</v>
      </c>
    </row>
    <row r="620" spans="1:8">
      <c r="A620" t="str">
        <f t="shared" si="24"/>
        <v>phi1</v>
      </c>
      <c r="B620" t="s">
        <v>340</v>
      </c>
      <c r="C620" t="s">
        <v>340</v>
      </c>
      <c r="D620" t="s">
        <v>1877</v>
      </c>
      <c r="E620" t="s">
        <v>549</v>
      </c>
      <c r="F620" t="s">
        <v>462</v>
      </c>
      <c r="G620" t="s">
        <v>1952</v>
      </c>
      <c r="H620" t="s">
        <v>479</v>
      </c>
    </row>
    <row r="621" spans="1:8">
      <c r="A621" t="str">
        <f t="shared" si="24"/>
        <v>phi2</v>
      </c>
      <c r="B621" t="s">
        <v>341</v>
      </c>
      <c r="C621" t="s">
        <v>341</v>
      </c>
      <c r="D621" t="s">
        <v>1877</v>
      </c>
      <c r="E621" t="s">
        <v>550</v>
      </c>
      <c r="F621" t="s">
        <v>462</v>
      </c>
      <c r="G621" t="s">
        <v>1952</v>
      </c>
      <c r="H621" t="s">
        <v>479</v>
      </c>
    </row>
    <row r="622" spans="1:8">
      <c r="A622" t="str">
        <f t="shared" si="24"/>
        <v>pi</v>
      </c>
      <c r="B622" t="s">
        <v>292</v>
      </c>
      <c r="C622" t="s">
        <v>292</v>
      </c>
      <c r="D622" t="s">
        <v>1877</v>
      </c>
      <c r="E622" t="s">
        <v>1919</v>
      </c>
      <c r="F622" t="s">
        <v>460</v>
      </c>
      <c r="G622" t="s">
        <v>1952</v>
      </c>
      <c r="H622" t="s">
        <v>1965</v>
      </c>
    </row>
    <row r="623" spans="1:8">
      <c r="A623" t="str">
        <f t="shared" si="24"/>
        <v>pi_f</v>
      </c>
      <c r="B623" t="s">
        <v>1696</v>
      </c>
      <c r="C623" t="s">
        <v>1696</v>
      </c>
      <c r="D623" t="s">
        <v>1877</v>
      </c>
      <c r="E623" t="s">
        <v>1920</v>
      </c>
      <c r="F623" t="s">
        <v>461</v>
      </c>
      <c r="G623" t="s">
        <v>1952</v>
      </c>
      <c r="H623" t="s">
        <v>1952</v>
      </c>
    </row>
    <row r="624" spans="1:8">
      <c r="A624" t="str">
        <f t="shared" si="24"/>
        <v>pi_g</v>
      </c>
      <c r="B624" t="s">
        <v>1697</v>
      </c>
      <c r="C624" t="s">
        <v>1697</v>
      </c>
      <c r="D624" t="s">
        <v>1877</v>
      </c>
      <c r="E624" t="s">
        <v>1920</v>
      </c>
      <c r="F624" t="s">
        <v>463</v>
      </c>
      <c r="G624" t="s">
        <v>1952</v>
      </c>
      <c r="H624" t="s">
        <v>1952</v>
      </c>
    </row>
    <row r="625" spans="1:8">
      <c r="A625" t="str">
        <f t="shared" si="24"/>
        <v>pi_h</v>
      </c>
      <c r="B625" t="s">
        <v>1698</v>
      </c>
      <c r="C625" t="s">
        <v>1698</v>
      </c>
      <c r="D625" t="s">
        <v>1877</v>
      </c>
      <c r="E625" t="s">
        <v>1920</v>
      </c>
      <c r="F625" t="s">
        <v>462</v>
      </c>
      <c r="G625" t="s">
        <v>1952</v>
      </c>
      <c r="H625" t="s">
        <v>1952</v>
      </c>
    </row>
    <row r="626" spans="1:8">
      <c r="A626" t="str">
        <f t="shared" si="24"/>
        <v>pi_nf</v>
      </c>
      <c r="B626" t="s">
        <v>1699</v>
      </c>
      <c r="C626" t="s">
        <v>1699</v>
      </c>
      <c r="D626" t="s">
        <v>1877</v>
      </c>
      <c r="E626" t="s">
        <v>1920</v>
      </c>
      <c r="F626" t="s">
        <v>460</v>
      </c>
      <c r="G626" t="s">
        <v>1952</v>
      </c>
      <c r="H626" t="s">
        <v>1952</v>
      </c>
    </row>
    <row r="627" spans="1:8">
      <c r="A627" t="str">
        <f t="shared" si="24"/>
        <v>pi_row</v>
      </c>
      <c r="B627" t="s">
        <v>1700</v>
      </c>
      <c r="C627" t="s">
        <v>1700</v>
      </c>
      <c r="D627" t="s">
        <v>1877</v>
      </c>
      <c r="E627" t="s">
        <v>1920</v>
      </c>
      <c r="F627" t="s">
        <v>464</v>
      </c>
      <c r="G627" t="s">
        <v>1952</v>
      </c>
      <c r="H627" t="s">
        <v>1952</v>
      </c>
    </row>
    <row r="628" spans="1:8">
      <c r="A628" t="str">
        <f t="shared" ref="A628:A653" si="25">LEFT(C628, 3)</f>
        <v>pip</v>
      </c>
      <c r="B628" t="s">
        <v>1701</v>
      </c>
      <c r="C628" t="s">
        <v>1701</v>
      </c>
      <c r="D628" t="s">
        <v>1877</v>
      </c>
      <c r="E628" t="s">
        <v>547</v>
      </c>
      <c r="F628" t="s">
        <v>461</v>
      </c>
      <c r="G628" t="s">
        <v>1952</v>
      </c>
      <c r="H628" t="s">
        <v>1963</v>
      </c>
    </row>
    <row r="629" spans="1:8">
      <c r="A629" t="str">
        <f t="shared" si="25"/>
        <v>pip</v>
      </c>
      <c r="B629" t="s">
        <v>1702</v>
      </c>
      <c r="C629" t="s">
        <v>1702</v>
      </c>
      <c r="D629" t="s">
        <v>1877</v>
      </c>
      <c r="E629" t="s">
        <v>547</v>
      </c>
      <c r="F629" t="s">
        <v>463</v>
      </c>
      <c r="G629" t="s">
        <v>1952</v>
      </c>
      <c r="H629" t="s">
        <v>1963</v>
      </c>
    </row>
    <row r="630" spans="1:8">
      <c r="A630" t="str">
        <f t="shared" si="25"/>
        <v>pip</v>
      </c>
      <c r="B630" t="s">
        <v>1142</v>
      </c>
      <c r="C630" t="s">
        <v>1142</v>
      </c>
      <c r="D630" t="s">
        <v>1877</v>
      </c>
      <c r="E630" t="s">
        <v>547</v>
      </c>
      <c r="F630" t="s">
        <v>462</v>
      </c>
      <c r="G630" t="s">
        <v>1952</v>
      </c>
      <c r="H630" t="s">
        <v>1963</v>
      </c>
    </row>
    <row r="631" spans="1:8">
      <c r="A631" t="str">
        <f t="shared" si="25"/>
        <v>pip</v>
      </c>
      <c r="B631" t="s">
        <v>1207</v>
      </c>
      <c r="C631" t="s">
        <v>1207</v>
      </c>
      <c r="D631" t="s">
        <v>1877</v>
      </c>
      <c r="E631" t="s">
        <v>1209</v>
      </c>
      <c r="F631" t="s">
        <v>461</v>
      </c>
      <c r="G631" t="s">
        <v>1952</v>
      </c>
      <c r="H631" t="s">
        <v>1963</v>
      </c>
    </row>
    <row r="632" spans="1:8">
      <c r="A632" t="str">
        <f t="shared" si="25"/>
        <v>pip</v>
      </c>
      <c r="B632" t="s">
        <v>1703</v>
      </c>
      <c r="C632" t="s">
        <v>1207</v>
      </c>
      <c r="D632" t="s">
        <v>1880</v>
      </c>
      <c r="E632" t="s">
        <v>1209</v>
      </c>
      <c r="F632" t="s">
        <v>461</v>
      </c>
      <c r="G632" t="s">
        <v>1952</v>
      </c>
      <c r="H632" t="s">
        <v>1963</v>
      </c>
    </row>
    <row r="633" spans="1:8">
      <c r="A633" t="str">
        <f t="shared" si="25"/>
        <v>pip</v>
      </c>
      <c r="B633" t="s">
        <v>1704</v>
      </c>
      <c r="C633" t="s">
        <v>1207</v>
      </c>
      <c r="D633" t="s">
        <v>1879</v>
      </c>
      <c r="E633" t="s">
        <v>1209</v>
      </c>
      <c r="F633" t="s">
        <v>461</v>
      </c>
      <c r="G633" t="s">
        <v>1952</v>
      </c>
      <c r="H633" t="s">
        <v>1963</v>
      </c>
    </row>
    <row r="634" spans="1:8">
      <c r="A634" t="str">
        <f t="shared" si="25"/>
        <v>pip</v>
      </c>
      <c r="B634" t="s">
        <v>1705</v>
      </c>
      <c r="C634" t="s">
        <v>1207</v>
      </c>
      <c r="D634" t="s">
        <v>1881</v>
      </c>
      <c r="E634" t="s">
        <v>1209</v>
      </c>
      <c r="F634" t="s">
        <v>461</v>
      </c>
      <c r="G634" t="s">
        <v>1952</v>
      </c>
      <c r="H634" t="s">
        <v>1963</v>
      </c>
    </row>
    <row r="635" spans="1:8">
      <c r="A635" t="str">
        <f t="shared" si="25"/>
        <v>pip</v>
      </c>
      <c r="B635" t="s">
        <v>1208</v>
      </c>
      <c r="C635" t="s">
        <v>1208</v>
      </c>
      <c r="D635" t="s">
        <v>1877</v>
      </c>
      <c r="E635" t="s">
        <v>1210</v>
      </c>
      <c r="F635" t="s">
        <v>461</v>
      </c>
      <c r="G635" t="s">
        <v>1952</v>
      </c>
      <c r="H635" t="s">
        <v>1963</v>
      </c>
    </row>
    <row r="636" spans="1:8">
      <c r="A636" t="str">
        <f t="shared" si="25"/>
        <v>pip</v>
      </c>
      <c r="B636" t="s">
        <v>1706</v>
      </c>
      <c r="C636" t="s">
        <v>1208</v>
      </c>
      <c r="D636" t="s">
        <v>1880</v>
      </c>
      <c r="E636" t="s">
        <v>1210</v>
      </c>
      <c r="F636" t="s">
        <v>461</v>
      </c>
      <c r="G636" t="s">
        <v>1952</v>
      </c>
      <c r="H636" t="s">
        <v>1963</v>
      </c>
    </row>
    <row r="637" spans="1:8">
      <c r="A637" t="str">
        <f t="shared" si="25"/>
        <v>pip</v>
      </c>
      <c r="B637" t="s">
        <v>1707</v>
      </c>
      <c r="C637" t="s">
        <v>1208</v>
      </c>
      <c r="D637" t="s">
        <v>1879</v>
      </c>
      <c r="E637" t="s">
        <v>1210</v>
      </c>
      <c r="F637" t="s">
        <v>461</v>
      </c>
      <c r="G637" t="s">
        <v>1952</v>
      </c>
      <c r="H637" t="s">
        <v>1963</v>
      </c>
    </row>
    <row r="638" spans="1:8">
      <c r="A638" t="str">
        <f t="shared" si="25"/>
        <v>pip</v>
      </c>
      <c r="B638" t="s">
        <v>1708</v>
      </c>
      <c r="C638" t="s">
        <v>1208</v>
      </c>
      <c r="D638" t="s">
        <v>1881</v>
      </c>
      <c r="E638" t="s">
        <v>1210</v>
      </c>
      <c r="F638" t="s">
        <v>461</v>
      </c>
      <c r="G638" t="s">
        <v>1952</v>
      </c>
      <c r="H638" t="s">
        <v>1963</v>
      </c>
    </row>
    <row r="639" spans="1:8">
      <c r="A639" t="str">
        <f t="shared" si="25"/>
        <v>pip</v>
      </c>
      <c r="B639" t="s">
        <v>1095</v>
      </c>
      <c r="C639" t="s">
        <v>1095</v>
      </c>
      <c r="D639" t="s">
        <v>1877</v>
      </c>
      <c r="E639" t="s">
        <v>1086</v>
      </c>
      <c r="F639" t="s">
        <v>462</v>
      </c>
      <c r="G639" t="s">
        <v>1952</v>
      </c>
      <c r="H639" t="s">
        <v>1963</v>
      </c>
    </row>
    <row r="640" spans="1:8">
      <c r="A640" t="str">
        <f t="shared" si="25"/>
        <v>pip</v>
      </c>
      <c r="B640" t="s">
        <v>1709</v>
      </c>
      <c r="C640" t="s">
        <v>1095</v>
      </c>
      <c r="D640" t="s">
        <v>1880</v>
      </c>
      <c r="E640" t="s">
        <v>1086</v>
      </c>
      <c r="F640" t="s">
        <v>462</v>
      </c>
      <c r="G640" t="s">
        <v>1952</v>
      </c>
      <c r="H640" t="s">
        <v>1963</v>
      </c>
    </row>
    <row r="641" spans="1:8">
      <c r="A641" t="str">
        <f t="shared" si="25"/>
        <v>pip</v>
      </c>
      <c r="B641" t="s">
        <v>1710</v>
      </c>
      <c r="C641" t="s">
        <v>1095</v>
      </c>
      <c r="D641" t="s">
        <v>1879</v>
      </c>
      <c r="E641" t="s">
        <v>1086</v>
      </c>
      <c r="F641" t="s">
        <v>462</v>
      </c>
      <c r="G641" t="s">
        <v>1952</v>
      </c>
      <c r="H641" t="s">
        <v>1963</v>
      </c>
    </row>
    <row r="642" spans="1:8">
      <c r="A642" t="str">
        <f t="shared" si="25"/>
        <v>pip</v>
      </c>
      <c r="B642" t="s">
        <v>1711</v>
      </c>
      <c r="C642" t="s">
        <v>1095</v>
      </c>
      <c r="D642" t="s">
        <v>1881</v>
      </c>
      <c r="E642" t="s">
        <v>1086</v>
      </c>
      <c r="F642" t="s">
        <v>462</v>
      </c>
      <c r="G642" t="s">
        <v>1952</v>
      </c>
      <c r="H642" t="s">
        <v>1963</v>
      </c>
    </row>
    <row r="643" spans="1:8">
      <c r="A643" t="str">
        <f t="shared" si="25"/>
        <v>pip</v>
      </c>
      <c r="B643" t="s">
        <v>1096</v>
      </c>
      <c r="C643" t="s">
        <v>1096</v>
      </c>
      <c r="D643" t="s">
        <v>1877</v>
      </c>
      <c r="E643" t="s">
        <v>1087</v>
      </c>
      <c r="F643" t="s">
        <v>462</v>
      </c>
      <c r="G643" t="s">
        <v>1952</v>
      </c>
      <c r="H643" t="s">
        <v>1963</v>
      </c>
    </row>
    <row r="644" spans="1:8">
      <c r="A644" t="str">
        <f t="shared" si="25"/>
        <v>pip</v>
      </c>
      <c r="B644" t="s">
        <v>1712</v>
      </c>
      <c r="C644" t="s">
        <v>1096</v>
      </c>
      <c r="D644" t="s">
        <v>1880</v>
      </c>
      <c r="E644" t="s">
        <v>1087</v>
      </c>
      <c r="F644" t="s">
        <v>462</v>
      </c>
      <c r="G644" t="s">
        <v>1952</v>
      </c>
      <c r="H644" t="s">
        <v>1963</v>
      </c>
    </row>
    <row r="645" spans="1:8">
      <c r="A645" t="str">
        <f t="shared" si="25"/>
        <v>pip</v>
      </c>
      <c r="B645" t="s">
        <v>1713</v>
      </c>
      <c r="C645" t="s">
        <v>1096</v>
      </c>
      <c r="D645" t="s">
        <v>1879</v>
      </c>
      <c r="E645" t="s">
        <v>1087</v>
      </c>
      <c r="F645" t="s">
        <v>462</v>
      </c>
      <c r="G645" t="s">
        <v>1952</v>
      </c>
      <c r="H645" t="s">
        <v>1963</v>
      </c>
    </row>
    <row r="646" spans="1:8">
      <c r="A646" t="str">
        <f t="shared" si="25"/>
        <v>pip</v>
      </c>
      <c r="B646" t="s">
        <v>1714</v>
      </c>
      <c r="C646" t="s">
        <v>1096</v>
      </c>
      <c r="D646" t="s">
        <v>1881</v>
      </c>
      <c r="E646" t="s">
        <v>1087</v>
      </c>
      <c r="F646" t="s">
        <v>462</v>
      </c>
      <c r="G646" t="s">
        <v>1952</v>
      </c>
      <c r="H646" t="s">
        <v>1963</v>
      </c>
    </row>
    <row r="647" spans="1:8">
      <c r="A647" t="str">
        <f t="shared" si="25"/>
        <v>pip</v>
      </c>
      <c r="B647" t="s">
        <v>1715</v>
      </c>
      <c r="C647" t="s">
        <v>1715</v>
      </c>
      <c r="D647" t="s">
        <v>1877</v>
      </c>
      <c r="E647" t="s">
        <v>547</v>
      </c>
      <c r="F647" t="s">
        <v>460</v>
      </c>
      <c r="G647" t="s">
        <v>1952</v>
      </c>
      <c r="H647" t="s">
        <v>1963</v>
      </c>
    </row>
    <row r="648" spans="1:8">
      <c r="A648" t="str">
        <f t="shared" si="25"/>
        <v>pip</v>
      </c>
      <c r="B648" t="s">
        <v>1716</v>
      </c>
      <c r="C648" t="s">
        <v>1716</v>
      </c>
      <c r="D648" t="s">
        <v>1877</v>
      </c>
      <c r="E648" t="s">
        <v>547</v>
      </c>
      <c r="F648" t="s">
        <v>464</v>
      </c>
      <c r="G648" t="s">
        <v>1952</v>
      </c>
      <c r="H648" t="s">
        <v>1963</v>
      </c>
    </row>
    <row r="649" spans="1:8">
      <c r="A649" t="str">
        <f t="shared" si="25"/>
        <v>pir</v>
      </c>
      <c r="B649" t="s">
        <v>1717</v>
      </c>
      <c r="C649" t="s">
        <v>1717</v>
      </c>
      <c r="D649" t="s">
        <v>1877</v>
      </c>
      <c r="E649" t="s">
        <v>548</v>
      </c>
      <c r="F649" t="s">
        <v>461</v>
      </c>
      <c r="G649" t="s">
        <v>1952</v>
      </c>
      <c r="H649" t="s">
        <v>1963</v>
      </c>
    </row>
    <row r="650" spans="1:8">
      <c r="A650" t="str">
        <f t="shared" si="25"/>
        <v>pir</v>
      </c>
      <c r="B650" t="s">
        <v>1718</v>
      </c>
      <c r="C650" t="s">
        <v>1718</v>
      </c>
      <c r="D650" t="s">
        <v>1877</v>
      </c>
      <c r="E650" t="s">
        <v>548</v>
      </c>
      <c r="F650" t="s">
        <v>463</v>
      </c>
      <c r="G650" t="s">
        <v>1952</v>
      </c>
      <c r="H650" t="s">
        <v>1963</v>
      </c>
    </row>
    <row r="651" spans="1:8">
      <c r="A651" t="str">
        <f t="shared" si="25"/>
        <v>pir</v>
      </c>
      <c r="B651" t="s">
        <v>1143</v>
      </c>
      <c r="C651" t="s">
        <v>1143</v>
      </c>
      <c r="D651" t="s">
        <v>1877</v>
      </c>
      <c r="E651" t="s">
        <v>548</v>
      </c>
      <c r="F651" t="s">
        <v>462</v>
      </c>
      <c r="G651" t="s">
        <v>1952</v>
      </c>
      <c r="H651" t="s">
        <v>1963</v>
      </c>
    </row>
    <row r="652" spans="1:8">
      <c r="A652" t="str">
        <f t="shared" si="25"/>
        <v>pir</v>
      </c>
      <c r="B652" t="s">
        <v>1719</v>
      </c>
      <c r="C652" t="s">
        <v>1719</v>
      </c>
      <c r="D652" t="s">
        <v>1877</v>
      </c>
      <c r="E652" t="s">
        <v>548</v>
      </c>
      <c r="F652" t="s">
        <v>460</v>
      </c>
      <c r="G652" t="s">
        <v>1952</v>
      </c>
      <c r="H652" t="s">
        <v>1963</v>
      </c>
    </row>
    <row r="653" spans="1:8">
      <c r="A653" t="str">
        <f t="shared" si="25"/>
        <v>pir</v>
      </c>
      <c r="B653" t="s">
        <v>1720</v>
      </c>
      <c r="C653" t="s">
        <v>1720</v>
      </c>
      <c r="D653" t="s">
        <v>1877</v>
      </c>
      <c r="E653" t="s">
        <v>548</v>
      </c>
      <c r="F653" t="s">
        <v>464</v>
      </c>
      <c r="G653" t="s">
        <v>1952</v>
      </c>
      <c r="H653" t="s">
        <v>1963</v>
      </c>
    </row>
    <row r="654" spans="1:8">
      <c r="A654" t="str">
        <f t="shared" ref="A654:A664" si="26">B654</f>
        <v>pk</v>
      </c>
      <c r="B654" t="s">
        <v>290</v>
      </c>
      <c r="C654" t="s">
        <v>290</v>
      </c>
      <c r="D654" t="s">
        <v>1877</v>
      </c>
      <c r="E654" t="s">
        <v>437</v>
      </c>
      <c r="F654" t="s">
        <v>1883</v>
      </c>
      <c r="G654" t="s">
        <v>1952</v>
      </c>
      <c r="H654" t="s">
        <v>1965</v>
      </c>
    </row>
    <row r="655" spans="1:8">
      <c r="A655" t="str">
        <f t="shared" si="26"/>
        <v>pm</v>
      </c>
      <c r="B655" t="s">
        <v>286</v>
      </c>
      <c r="C655" t="s">
        <v>286</v>
      </c>
      <c r="D655" t="s">
        <v>1877</v>
      </c>
      <c r="E655" t="s">
        <v>433</v>
      </c>
      <c r="F655" t="s">
        <v>1883</v>
      </c>
      <c r="G655" t="s">
        <v>1952</v>
      </c>
      <c r="H655" t="s">
        <v>1965</v>
      </c>
    </row>
    <row r="656" spans="1:8">
      <c r="A656" t="str">
        <f t="shared" si="26"/>
        <v>pnfc_k</v>
      </c>
      <c r="B656" t="s">
        <v>1721</v>
      </c>
      <c r="C656" t="s">
        <v>1721</v>
      </c>
      <c r="D656" t="s">
        <v>1877</v>
      </c>
      <c r="E656" t="s">
        <v>1921</v>
      </c>
      <c r="F656" t="s">
        <v>1883</v>
      </c>
      <c r="G656" t="s">
        <v>1950</v>
      </c>
      <c r="H656" t="s">
        <v>1965</v>
      </c>
    </row>
    <row r="657" spans="1:8">
      <c r="A657" t="str">
        <f t="shared" si="26"/>
        <v>pop</v>
      </c>
      <c r="B657" t="s">
        <v>1722</v>
      </c>
      <c r="C657" t="s">
        <v>1722</v>
      </c>
      <c r="D657" t="s">
        <v>1877</v>
      </c>
      <c r="E657" t="s">
        <v>1923</v>
      </c>
      <c r="F657" t="s">
        <v>1883</v>
      </c>
      <c r="G657" t="s">
        <v>1952</v>
      </c>
      <c r="H657" t="s">
        <v>1952</v>
      </c>
    </row>
    <row r="658" spans="1:8">
      <c r="A658" t="str">
        <f t="shared" si="26"/>
        <v>pp</v>
      </c>
      <c r="B658" t="s">
        <v>1723</v>
      </c>
      <c r="C658" t="s">
        <v>1723</v>
      </c>
      <c r="D658" t="s">
        <v>1877</v>
      </c>
      <c r="E658" t="s">
        <v>1922</v>
      </c>
      <c r="F658" t="s">
        <v>1883</v>
      </c>
      <c r="G658" t="s">
        <v>1952</v>
      </c>
      <c r="H658" t="s">
        <v>1952</v>
      </c>
    </row>
    <row r="659" spans="1:8">
      <c r="A659" t="str">
        <f t="shared" si="26"/>
        <v>private</v>
      </c>
      <c r="B659" t="s">
        <v>304</v>
      </c>
      <c r="C659" t="s">
        <v>304</v>
      </c>
      <c r="D659" t="s">
        <v>1877</v>
      </c>
      <c r="E659" t="s">
        <v>663</v>
      </c>
      <c r="F659" t="s">
        <v>493</v>
      </c>
      <c r="G659" t="s">
        <v>1952</v>
      </c>
      <c r="H659" t="s">
        <v>1963</v>
      </c>
    </row>
    <row r="660" spans="1:8">
      <c r="A660" t="str">
        <f t="shared" si="26"/>
        <v>private_0</v>
      </c>
      <c r="B660" t="s">
        <v>1724</v>
      </c>
      <c r="C660" t="s">
        <v>304</v>
      </c>
      <c r="D660" t="s">
        <v>1880</v>
      </c>
      <c r="E660" t="s">
        <v>663</v>
      </c>
      <c r="F660" t="s">
        <v>493</v>
      </c>
      <c r="G660" t="s">
        <v>1952</v>
      </c>
      <c r="H660" t="s">
        <v>1963</v>
      </c>
    </row>
    <row r="661" spans="1:8">
      <c r="A661" t="str">
        <f t="shared" si="26"/>
        <v>private_1</v>
      </c>
      <c r="B661" t="s">
        <v>1725</v>
      </c>
      <c r="C661" t="s">
        <v>304</v>
      </c>
      <c r="D661" t="s">
        <v>1879</v>
      </c>
      <c r="E661" t="s">
        <v>663</v>
      </c>
      <c r="F661" t="s">
        <v>493</v>
      </c>
      <c r="G661" t="s">
        <v>1952</v>
      </c>
      <c r="H661" t="s">
        <v>1963</v>
      </c>
    </row>
    <row r="662" spans="1:8">
      <c r="A662" t="str">
        <f t="shared" si="26"/>
        <v>private_2</v>
      </c>
      <c r="B662" t="s">
        <v>1726</v>
      </c>
      <c r="C662" t="s">
        <v>304</v>
      </c>
      <c r="D662" t="s">
        <v>1881</v>
      </c>
      <c r="E662" t="s">
        <v>663</v>
      </c>
      <c r="F662" t="s">
        <v>493</v>
      </c>
      <c r="G662" t="s">
        <v>1952</v>
      </c>
      <c r="H662" t="s">
        <v>1963</v>
      </c>
    </row>
    <row r="663" spans="1:8">
      <c r="A663" t="str">
        <f t="shared" si="26"/>
        <v>prod</v>
      </c>
      <c r="B663" t="s">
        <v>281</v>
      </c>
      <c r="C663" t="s">
        <v>281</v>
      </c>
      <c r="D663" t="s">
        <v>1877</v>
      </c>
      <c r="E663" t="s">
        <v>497</v>
      </c>
      <c r="F663" t="s">
        <v>474</v>
      </c>
      <c r="G663" t="s">
        <v>1952</v>
      </c>
      <c r="H663" t="s">
        <v>531</v>
      </c>
    </row>
    <row r="664" spans="1:8">
      <c r="A664" t="str">
        <f t="shared" si="26"/>
        <v>profit</v>
      </c>
      <c r="B664" t="s">
        <v>312</v>
      </c>
      <c r="C664" t="s">
        <v>312</v>
      </c>
      <c r="D664" t="s">
        <v>1877</v>
      </c>
      <c r="E664" t="s">
        <v>448</v>
      </c>
      <c r="F664" t="s">
        <v>1883</v>
      </c>
      <c r="G664" t="s">
        <v>1952</v>
      </c>
      <c r="H664" t="s">
        <v>479</v>
      </c>
    </row>
    <row r="665" spans="1:8">
      <c r="A665" t="str">
        <f t="shared" ref="A665:A672" si="27">LEFT(C665, 2)</f>
        <v>px</v>
      </c>
      <c r="B665" t="s">
        <v>287</v>
      </c>
      <c r="C665" t="s">
        <v>287</v>
      </c>
      <c r="D665" t="s">
        <v>1877</v>
      </c>
      <c r="E665" t="s">
        <v>434</v>
      </c>
      <c r="F665" t="s">
        <v>1883</v>
      </c>
      <c r="G665" t="s">
        <v>1952</v>
      </c>
      <c r="H665" t="s">
        <v>1965</v>
      </c>
    </row>
    <row r="666" spans="1:8">
      <c r="A666" t="str">
        <f t="shared" si="27"/>
        <v>px</v>
      </c>
      <c r="B666" t="s">
        <v>1727</v>
      </c>
      <c r="C666" t="s">
        <v>287</v>
      </c>
      <c r="D666" t="s">
        <v>1880</v>
      </c>
      <c r="E666" t="s">
        <v>434</v>
      </c>
      <c r="F666" t="s">
        <v>1883</v>
      </c>
      <c r="G666" t="s">
        <v>1952</v>
      </c>
      <c r="H666" t="s">
        <v>1965</v>
      </c>
    </row>
    <row r="667" spans="1:8">
      <c r="A667" t="str">
        <f t="shared" si="27"/>
        <v>px</v>
      </c>
      <c r="B667" t="s">
        <v>1728</v>
      </c>
      <c r="C667" t="s">
        <v>287</v>
      </c>
      <c r="D667" t="s">
        <v>1879</v>
      </c>
      <c r="E667" t="s">
        <v>434</v>
      </c>
      <c r="F667" t="s">
        <v>1883</v>
      </c>
      <c r="G667" t="s">
        <v>1952</v>
      </c>
      <c r="H667" t="s">
        <v>1965</v>
      </c>
    </row>
    <row r="668" spans="1:8">
      <c r="A668" t="str">
        <f t="shared" si="27"/>
        <v>px</v>
      </c>
      <c r="B668" t="s">
        <v>1729</v>
      </c>
      <c r="C668" t="s">
        <v>287</v>
      </c>
      <c r="D668" t="s">
        <v>1881</v>
      </c>
      <c r="E668" t="s">
        <v>434</v>
      </c>
      <c r="F668" t="s">
        <v>1883</v>
      </c>
      <c r="G668" t="s">
        <v>1952</v>
      </c>
      <c r="H668" t="s">
        <v>1965</v>
      </c>
    </row>
    <row r="669" spans="1:8">
      <c r="A669" t="str">
        <f t="shared" si="27"/>
        <v>py</v>
      </c>
      <c r="B669" t="s">
        <v>288</v>
      </c>
      <c r="C669" t="s">
        <v>288</v>
      </c>
      <c r="D669" t="s">
        <v>1877</v>
      </c>
      <c r="E669" t="s">
        <v>435</v>
      </c>
      <c r="F669" t="s">
        <v>1883</v>
      </c>
      <c r="G669" t="s">
        <v>1952</v>
      </c>
      <c r="H669" t="s">
        <v>1965</v>
      </c>
    </row>
    <row r="670" spans="1:8">
      <c r="A670" t="str">
        <f t="shared" si="27"/>
        <v>py</v>
      </c>
      <c r="B670" t="s">
        <v>1730</v>
      </c>
      <c r="C670" t="s">
        <v>288</v>
      </c>
      <c r="D670" t="s">
        <v>1880</v>
      </c>
      <c r="E670" t="s">
        <v>435</v>
      </c>
      <c r="F670" t="s">
        <v>1883</v>
      </c>
      <c r="G670" t="s">
        <v>1952</v>
      </c>
      <c r="H670" t="s">
        <v>1965</v>
      </c>
    </row>
    <row r="671" spans="1:8">
      <c r="A671" t="str">
        <f t="shared" si="27"/>
        <v>py</v>
      </c>
      <c r="B671" t="s">
        <v>1731</v>
      </c>
      <c r="C671" t="s">
        <v>288</v>
      </c>
      <c r="D671" t="s">
        <v>1879</v>
      </c>
      <c r="E671" t="s">
        <v>435</v>
      </c>
      <c r="F671" t="s">
        <v>1883</v>
      </c>
      <c r="G671" t="s">
        <v>1952</v>
      </c>
      <c r="H671" t="s">
        <v>1965</v>
      </c>
    </row>
    <row r="672" spans="1:8">
      <c r="A672" t="str">
        <f t="shared" si="27"/>
        <v>py</v>
      </c>
      <c r="B672" t="s">
        <v>1732</v>
      </c>
      <c r="C672" t="s">
        <v>288</v>
      </c>
      <c r="D672" t="s">
        <v>1881</v>
      </c>
      <c r="E672" t="s">
        <v>435</v>
      </c>
      <c r="F672" t="s">
        <v>1883</v>
      </c>
      <c r="G672" t="s">
        <v>1952</v>
      </c>
      <c r="H672" t="s">
        <v>1965</v>
      </c>
    </row>
    <row r="673" spans="1:8">
      <c r="A673" t="str">
        <f>LEFT(C673, 4)</f>
        <v>r_eq</v>
      </c>
      <c r="B673" t="s">
        <v>316</v>
      </c>
      <c r="C673" t="s">
        <v>316</v>
      </c>
      <c r="D673" t="s">
        <v>1877</v>
      </c>
      <c r="E673" t="s">
        <v>468</v>
      </c>
      <c r="F673" t="s">
        <v>1883</v>
      </c>
      <c r="G673" t="s">
        <v>1952</v>
      </c>
      <c r="H673" t="s">
        <v>531</v>
      </c>
    </row>
    <row r="674" spans="1:8">
      <c r="A674" t="str">
        <f>LEFT(C674, 4)</f>
        <v>r_eq</v>
      </c>
      <c r="B674" t="s">
        <v>317</v>
      </c>
      <c r="C674" t="s">
        <v>317</v>
      </c>
      <c r="D674" t="s">
        <v>1877</v>
      </c>
      <c r="E674" t="s">
        <v>469</v>
      </c>
      <c r="F674" t="s">
        <v>464</v>
      </c>
      <c r="G674" t="s">
        <v>1952</v>
      </c>
      <c r="H674" t="s">
        <v>531</v>
      </c>
    </row>
    <row r="675" spans="1:8">
      <c r="A675" t="str">
        <f>LEFT(C675, 12)</f>
        <v>r_f_error3</v>
      </c>
      <c r="B675" t="s">
        <v>335</v>
      </c>
      <c r="C675" t="s">
        <v>335</v>
      </c>
      <c r="D675" t="s">
        <v>1877</v>
      </c>
      <c r="E675" t="s">
        <v>553</v>
      </c>
      <c r="F675" t="s">
        <v>461</v>
      </c>
      <c r="G675" t="s">
        <v>1952</v>
      </c>
      <c r="H675" t="s">
        <v>1952</v>
      </c>
    </row>
    <row r="676" spans="1:8">
      <c r="A676" t="str">
        <f>B676</f>
        <v>r_f_net_error1</v>
      </c>
      <c r="B676" t="s">
        <v>328</v>
      </c>
      <c r="C676" t="s">
        <v>328</v>
      </c>
      <c r="D676" t="s">
        <v>1877</v>
      </c>
      <c r="E676" t="s">
        <v>553</v>
      </c>
      <c r="F676" t="s">
        <v>461</v>
      </c>
      <c r="G676" t="s">
        <v>1952</v>
      </c>
      <c r="H676" t="s">
        <v>1952</v>
      </c>
    </row>
    <row r="677" spans="1:8">
      <c r="A677" t="str">
        <f>B677</f>
        <v>r_f_net_error2</v>
      </c>
      <c r="B677" t="s">
        <v>331</v>
      </c>
      <c r="C677" t="s">
        <v>331</v>
      </c>
      <c r="D677" t="s">
        <v>1877</v>
      </c>
      <c r="E677" t="s">
        <v>553</v>
      </c>
      <c r="F677" t="s">
        <v>461</v>
      </c>
      <c r="G677" t="s">
        <v>1952</v>
      </c>
      <c r="H677" t="s">
        <v>1952</v>
      </c>
    </row>
    <row r="678" spans="1:8">
      <c r="A678" t="str">
        <f>LEFT(C678, 12)</f>
        <v>r_g_error2</v>
      </c>
      <c r="B678" t="s">
        <v>333</v>
      </c>
      <c r="C678" t="s">
        <v>333</v>
      </c>
      <c r="D678" t="s">
        <v>1877</v>
      </c>
      <c r="E678" t="s">
        <v>552</v>
      </c>
      <c r="F678" t="s">
        <v>463</v>
      </c>
      <c r="G678" t="s">
        <v>1952</v>
      </c>
      <c r="H678" t="s">
        <v>1952</v>
      </c>
    </row>
    <row r="679" spans="1:8">
      <c r="A679" t="str">
        <f>B679</f>
        <v>r_g_net_error1</v>
      </c>
      <c r="B679" t="s">
        <v>326</v>
      </c>
      <c r="C679" t="s">
        <v>326</v>
      </c>
      <c r="D679" t="s">
        <v>1877</v>
      </c>
      <c r="E679" t="s">
        <v>553</v>
      </c>
      <c r="F679" t="s">
        <v>463</v>
      </c>
      <c r="G679" t="s">
        <v>1952</v>
      </c>
      <c r="H679" t="s">
        <v>1952</v>
      </c>
    </row>
    <row r="680" spans="1:8">
      <c r="A680" t="str">
        <f t="shared" ref="A680:A691" si="28">LEFT(C680, 12)</f>
        <v>r_h_error1</v>
      </c>
      <c r="B680" t="s">
        <v>324</v>
      </c>
      <c r="C680" t="s">
        <v>324</v>
      </c>
      <c r="D680" t="s">
        <v>1877</v>
      </c>
      <c r="E680" t="s">
        <v>553</v>
      </c>
      <c r="F680" t="s">
        <v>462</v>
      </c>
      <c r="G680" t="s">
        <v>1952</v>
      </c>
      <c r="H680" t="s">
        <v>1952</v>
      </c>
    </row>
    <row r="681" spans="1:8">
      <c r="A681" t="str">
        <f t="shared" si="28"/>
        <v>r_h_error1</v>
      </c>
      <c r="B681" t="s">
        <v>1733</v>
      </c>
      <c r="C681" t="s">
        <v>324</v>
      </c>
      <c r="D681" t="s">
        <v>1880</v>
      </c>
      <c r="E681" t="s">
        <v>553</v>
      </c>
      <c r="F681" t="s">
        <v>462</v>
      </c>
      <c r="G681" t="s">
        <v>1952</v>
      </c>
      <c r="H681" t="s">
        <v>1952</v>
      </c>
    </row>
    <row r="682" spans="1:8">
      <c r="A682" t="str">
        <f t="shared" si="28"/>
        <v>r_h_error1</v>
      </c>
      <c r="B682" t="s">
        <v>1734</v>
      </c>
      <c r="C682" t="s">
        <v>324</v>
      </c>
      <c r="D682" t="s">
        <v>1879</v>
      </c>
      <c r="E682" t="s">
        <v>553</v>
      </c>
      <c r="F682" t="s">
        <v>462</v>
      </c>
      <c r="G682" t="s">
        <v>1952</v>
      </c>
      <c r="H682" t="s">
        <v>1952</v>
      </c>
    </row>
    <row r="683" spans="1:8">
      <c r="A683" t="str">
        <f t="shared" si="28"/>
        <v>r_h_error1</v>
      </c>
      <c r="B683" t="s">
        <v>1735</v>
      </c>
      <c r="C683" t="s">
        <v>324</v>
      </c>
      <c r="D683" t="s">
        <v>1881</v>
      </c>
      <c r="E683" t="s">
        <v>553</v>
      </c>
      <c r="F683" t="s">
        <v>462</v>
      </c>
      <c r="G683" t="s">
        <v>1952</v>
      </c>
      <c r="H683" t="s">
        <v>1952</v>
      </c>
    </row>
    <row r="684" spans="1:8">
      <c r="A684" t="str">
        <f t="shared" si="28"/>
        <v>r_h_error2</v>
      </c>
      <c r="B684" t="s">
        <v>329</v>
      </c>
      <c r="C684" t="s">
        <v>329</v>
      </c>
      <c r="D684" t="s">
        <v>1877</v>
      </c>
      <c r="E684" t="s">
        <v>553</v>
      </c>
      <c r="F684" t="s">
        <v>462</v>
      </c>
      <c r="G684" t="s">
        <v>1952</v>
      </c>
      <c r="H684" t="s">
        <v>1952</v>
      </c>
    </row>
    <row r="685" spans="1:8">
      <c r="A685" t="str">
        <f t="shared" si="28"/>
        <v>r_h_error2</v>
      </c>
      <c r="B685" t="s">
        <v>1736</v>
      </c>
      <c r="C685" t="s">
        <v>329</v>
      </c>
      <c r="D685" t="s">
        <v>1880</v>
      </c>
      <c r="E685" t="s">
        <v>553</v>
      </c>
      <c r="F685" t="s">
        <v>462</v>
      </c>
      <c r="G685" t="s">
        <v>1952</v>
      </c>
      <c r="H685" t="s">
        <v>1952</v>
      </c>
    </row>
    <row r="686" spans="1:8">
      <c r="A686" t="str">
        <f t="shared" si="28"/>
        <v>r_h_error2</v>
      </c>
      <c r="B686" t="s">
        <v>1737</v>
      </c>
      <c r="C686" t="s">
        <v>329</v>
      </c>
      <c r="D686" t="s">
        <v>1879</v>
      </c>
      <c r="E686" t="s">
        <v>553</v>
      </c>
      <c r="F686" t="s">
        <v>462</v>
      </c>
      <c r="G686" t="s">
        <v>1952</v>
      </c>
      <c r="H686" t="s">
        <v>1952</v>
      </c>
    </row>
    <row r="687" spans="1:8">
      <c r="A687" t="str">
        <f t="shared" si="28"/>
        <v>r_h_error2</v>
      </c>
      <c r="B687" t="s">
        <v>1738</v>
      </c>
      <c r="C687" t="s">
        <v>329</v>
      </c>
      <c r="D687" t="s">
        <v>1881</v>
      </c>
      <c r="E687" t="s">
        <v>553</v>
      </c>
      <c r="F687" t="s">
        <v>462</v>
      </c>
      <c r="G687" t="s">
        <v>1952</v>
      </c>
      <c r="H687" t="s">
        <v>1952</v>
      </c>
    </row>
    <row r="688" spans="1:8">
      <c r="A688" t="str">
        <f t="shared" si="28"/>
        <v>r_h_error3</v>
      </c>
      <c r="B688" t="s">
        <v>334</v>
      </c>
      <c r="C688" t="s">
        <v>334</v>
      </c>
      <c r="D688" t="s">
        <v>1877</v>
      </c>
      <c r="E688" t="s">
        <v>553</v>
      </c>
      <c r="F688" t="s">
        <v>462</v>
      </c>
      <c r="G688" t="s">
        <v>1952</v>
      </c>
      <c r="H688" t="s">
        <v>1952</v>
      </c>
    </row>
    <row r="689" spans="1:8">
      <c r="A689" t="str">
        <f t="shared" si="28"/>
        <v>r_h_error3</v>
      </c>
      <c r="B689" t="s">
        <v>1739</v>
      </c>
      <c r="C689" t="s">
        <v>334</v>
      </c>
      <c r="D689" t="s">
        <v>1880</v>
      </c>
      <c r="E689" t="s">
        <v>553</v>
      </c>
      <c r="F689" t="s">
        <v>462</v>
      </c>
      <c r="G689" t="s">
        <v>1952</v>
      </c>
      <c r="H689" t="s">
        <v>1952</v>
      </c>
    </row>
    <row r="690" spans="1:8">
      <c r="A690" t="str">
        <f t="shared" si="28"/>
        <v>r_h_error3</v>
      </c>
      <c r="B690" t="s">
        <v>1740</v>
      </c>
      <c r="C690" t="s">
        <v>334</v>
      </c>
      <c r="D690" t="s">
        <v>1879</v>
      </c>
      <c r="E690" t="s">
        <v>553</v>
      </c>
      <c r="F690" t="s">
        <v>462</v>
      </c>
      <c r="G690" t="s">
        <v>1952</v>
      </c>
      <c r="H690" t="s">
        <v>1952</v>
      </c>
    </row>
    <row r="691" spans="1:8">
      <c r="A691" t="str">
        <f t="shared" si="28"/>
        <v>r_h_error3</v>
      </c>
      <c r="B691" t="s">
        <v>1741</v>
      </c>
      <c r="C691" t="s">
        <v>334</v>
      </c>
      <c r="D691" t="s">
        <v>1881</v>
      </c>
      <c r="E691" t="s">
        <v>553</v>
      </c>
      <c r="F691" t="s">
        <v>462</v>
      </c>
      <c r="G691" t="s">
        <v>1952</v>
      </c>
      <c r="H691" t="s">
        <v>1952</v>
      </c>
    </row>
    <row r="692" spans="1:8">
      <c r="A692" t="str">
        <f t="shared" ref="A692:A702" si="29">LEFT(C692, 5)</f>
        <v>r_iba</v>
      </c>
      <c r="B692" t="s">
        <v>320</v>
      </c>
      <c r="C692" t="s">
        <v>320</v>
      </c>
      <c r="D692" t="s">
        <v>1877</v>
      </c>
      <c r="E692" t="s">
        <v>556</v>
      </c>
      <c r="F692" t="s">
        <v>461</v>
      </c>
      <c r="G692" t="s">
        <v>1952</v>
      </c>
      <c r="H692" t="s">
        <v>531</v>
      </c>
    </row>
    <row r="693" spans="1:8">
      <c r="A693" t="str">
        <f t="shared" si="29"/>
        <v>r_iba</v>
      </c>
      <c r="B693" t="s">
        <v>323</v>
      </c>
      <c r="C693" t="s">
        <v>323</v>
      </c>
      <c r="D693" t="s">
        <v>1877</v>
      </c>
      <c r="E693" t="s">
        <v>557</v>
      </c>
      <c r="F693" t="s">
        <v>462</v>
      </c>
      <c r="G693" t="s">
        <v>1952</v>
      </c>
      <c r="H693" t="s">
        <v>531</v>
      </c>
    </row>
    <row r="694" spans="1:8">
      <c r="A694" t="str">
        <f t="shared" si="29"/>
        <v>r_ibl</v>
      </c>
      <c r="B694" t="s">
        <v>321</v>
      </c>
      <c r="C694" t="s">
        <v>321</v>
      </c>
      <c r="D694" t="s">
        <v>1877</v>
      </c>
      <c r="E694" t="s">
        <v>555</v>
      </c>
      <c r="F694" t="s">
        <v>461</v>
      </c>
      <c r="G694" t="s">
        <v>1952</v>
      </c>
      <c r="H694" t="s">
        <v>531</v>
      </c>
    </row>
    <row r="695" spans="1:8">
      <c r="A695" t="str">
        <f t="shared" si="29"/>
        <v>r_ibl</v>
      </c>
      <c r="B695" t="s">
        <v>648</v>
      </c>
      <c r="C695" t="s">
        <v>648</v>
      </c>
      <c r="D695" t="s">
        <v>1877</v>
      </c>
      <c r="E695" t="s">
        <v>652</v>
      </c>
      <c r="F695" t="s">
        <v>462</v>
      </c>
      <c r="G695" t="s">
        <v>1952</v>
      </c>
      <c r="H695" t="s">
        <v>531</v>
      </c>
    </row>
    <row r="696" spans="1:8">
      <c r="A696" t="str">
        <f t="shared" si="29"/>
        <v>r_ibl</v>
      </c>
      <c r="B696" t="s">
        <v>649</v>
      </c>
      <c r="C696" t="s">
        <v>649</v>
      </c>
      <c r="D696" t="s">
        <v>1877</v>
      </c>
      <c r="E696" t="s">
        <v>651</v>
      </c>
      <c r="F696" t="s">
        <v>462</v>
      </c>
      <c r="G696" t="s">
        <v>1952</v>
      </c>
      <c r="H696" t="s">
        <v>531</v>
      </c>
    </row>
    <row r="697" spans="1:8">
      <c r="A697" t="str">
        <f t="shared" si="29"/>
        <v>r_ibl</v>
      </c>
      <c r="B697" t="s">
        <v>322</v>
      </c>
      <c r="C697" t="s">
        <v>322</v>
      </c>
      <c r="D697" t="s">
        <v>1877</v>
      </c>
      <c r="E697" t="s">
        <v>471</v>
      </c>
      <c r="F697" t="s">
        <v>462</v>
      </c>
      <c r="G697" t="s">
        <v>1952</v>
      </c>
      <c r="H697" t="s">
        <v>531</v>
      </c>
    </row>
    <row r="698" spans="1:8">
      <c r="A698" t="str">
        <f t="shared" si="29"/>
        <v>r_ibl</v>
      </c>
      <c r="B698" t="s">
        <v>1093</v>
      </c>
      <c r="C698" t="s">
        <v>1093</v>
      </c>
      <c r="D698" t="s">
        <v>1877</v>
      </c>
      <c r="E698" t="s">
        <v>1951</v>
      </c>
      <c r="F698" t="s">
        <v>462</v>
      </c>
      <c r="G698" t="s">
        <v>1952</v>
      </c>
      <c r="H698" t="s">
        <v>531</v>
      </c>
    </row>
    <row r="699" spans="1:8">
      <c r="A699" t="str">
        <f t="shared" si="29"/>
        <v>r_ibl</v>
      </c>
      <c r="B699" t="s">
        <v>1742</v>
      </c>
      <c r="C699" t="s">
        <v>1093</v>
      </c>
      <c r="D699" t="s">
        <v>1880</v>
      </c>
      <c r="E699" t="s">
        <v>1951</v>
      </c>
      <c r="F699" t="s">
        <v>462</v>
      </c>
      <c r="G699" t="s">
        <v>1952</v>
      </c>
      <c r="H699" t="s">
        <v>531</v>
      </c>
    </row>
    <row r="700" spans="1:8">
      <c r="A700" t="str">
        <f t="shared" si="29"/>
        <v>r_ibl</v>
      </c>
      <c r="B700" t="s">
        <v>1743</v>
      </c>
      <c r="C700" t="s">
        <v>1093</v>
      </c>
      <c r="D700" t="s">
        <v>1879</v>
      </c>
      <c r="E700" t="s">
        <v>1951</v>
      </c>
      <c r="F700" t="s">
        <v>462</v>
      </c>
      <c r="G700" t="s">
        <v>1952</v>
      </c>
      <c r="H700" t="s">
        <v>531</v>
      </c>
    </row>
    <row r="701" spans="1:8">
      <c r="A701" t="str">
        <f t="shared" si="29"/>
        <v>r_ibl</v>
      </c>
      <c r="B701" t="s">
        <v>1744</v>
      </c>
      <c r="C701" t="s">
        <v>1093</v>
      </c>
      <c r="D701" t="s">
        <v>1881</v>
      </c>
      <c r="E701" t="s">
        <v>1951</v>
      </c>
      <c r="F701" t="s">
        <v>462</v>
      </c>
      <c r="G701" t="s">
        <v>1952</v>
      </c>
      <c r="H701" t="s">
        <v>531</v>
      </c>
    </row>
    <row r="702" spans="1:8">
      <c r="A702" t="str">
        <f t="shared" si="29"/>
        <v>r_n</v>
      </c>
      <c r="B702" t="s">
        <v>319</v>
      </c>
      <c r="C702" t="s">
        <v>319</v>
      </c>
      <c r="D702" t="s">
        <v>1877</v>
      </c>
      <c r="E702" t="s">
        <v>560</v>
      </c>
      <c r="F702" t="s">
        <v>461</v>
      </c>
      <c r="G702" t="s">
        <v>1952</v>
      </c>
      <c r="H702" t="s">
        <v>531</v>
      </c>
    </row>
    <row r="703" spans="1:8">
      <c r="A703" t="str">
        <f>B703</f>
        <v>r_nf_net_error1</v>
      </c>
      <c r="B703" t="s">
        <v>325</v>
      </c>
      <c r="C703" t="s">
        <v>325</v>
      </c>
      <c r="D703" t="s">
        <v>1877</v>
      </c>
      <c r="E703" t="s">
        <v>553</v>
      </c>
      <c r="F703" t="s">
        <v>460</v>
      </c>
      <c r="G703" t="s">
        <v>1952</v>
      </c>
      <c r="H703" t="s">
        <v>531</v>
      </c>
    </row>
    <row r="704" spans="1:8">
      <c r="A704" t="str">
        <f>B704</f>
        <v>r_nf_net_error2</v>
      </c>
      <c r="B704" t="s">
        <v>330</v>
      </c>
      <c r="C704" t="s">
        <v>330</v>
      </c>
      <c r="D704" t="s">
        <v>1877</v>
      </c>
      <c r="E704" t="s">
        <v>553</v>
      </c>
      <c r="F704" t="s">
        <v>460</v>
      </c>
      <c r="G704" t="s">
        <v>1952</v>
      </c>
      <c r="H704" t="s">
        <v>531</v>
      </c>
    </row>
    <row r="705" spans="1:8">
      <c r="A705" t="str">
        <f>LEFT(C705, 5)</f>
        <v>r_pen</v>
      </c>
      <c r="B705" t="s">
        <v>318</v>
      </c>
      <c r="C705" t="s">
        <v>318</v>
      </c>
      <c r="D705" t="s">
        <v>1877</v>
      </c>
      <c r="E705" t="s">
        <v>470</v>
      </c>
      <c r="F705" t="s">
        <v>462</v>
      </c>
      <c r="G705" t="s">
        <v>1952</v>
      </c>
      <c r="H705" t="s">
        <v>531</v>
      </c>
    </row>
    <row r="706" spans="1:8">
      <c r="A706" t="str">
        <f>LEFT(C706, 10)</f>
        <v>r_r_ibl_fi</v>
      </c>
      <c r="B706" t="s">
        <v>1084</v>
      </c>
      <c r="C706" t="s">
        <v>1084</v>
      </c>
      <c r="D706" t="s">
        <v>1877</v>
      </c>
      <c r="E706" t="s">
        <v>652</v>
      </c>
      <c r="F706" t="s">
        <v>462</v>
      </c>
      <c r="G706" t="s">
        <v>1952</v>
      </c>
      <c r="H706" t="s">
        <v>531</v>
      </c>
    </row>
    <row r="707" spans="1:8">
      <c r="A707" t="str">
        <f>LEFT(C707, 10)</f>
        <v>r_r_ibl_fl</v>
      </c>
      <c r="B707" t="s">
        <v>1085</v>
      </c>
      <c r="C707" t="s">
        <v>1085</v>
      </c>
      <c r="D707" t="s">
        <v>1877</v>
      </c>
      <c r="E707" t="s">
        <v>651</v>
      </c>
      <c r="F707" t="s">
        <v>462</v>
      </c>
      <c r="G707" t="s">
        <v>1952</v>
      </c>
      <c r="H707" t="s">
        <v>531</v>
      </c>
    </row>
    <row r="708" spans="1:8">
      <c r="A708" t="str">
        <f t="shared" ref="A708:A716" si="30">B708</f>
        <v>r_row_net_error1</v>
      </c>
      <c r="B708" t="s">
        <v>327</v>
      </c>
      <c r="C708" t="s">
        <v>327</v>
      </c>
      <c r="D708" t="s">
        <v>1877</v>
      </c>
      <c r="E708" t="s">
        <v>553</v>
      </c>
      <c r="F708" t="s">
        <v>464</v>
      </c>
      <c r="G708" t="s">
        <v>1952</v>
      </c>
      <c r="H708" t="s">
        <v>1952</v>
      </c>
    </row>
    <row r="709" spans="1:8">
      <c r="A709" t="str">
        <f t="shared" si="30"/>
        <v>r_row_net_error101</v>
      </c>
      <c r="B709" t="s">
        <v>1745</v>
      </c>
      <c r="C709" t="s">
        <v>1745</v>
      </c>
      <c r="D709" t="s">
        <v>1877</v>
      </c>
      <c r="E709" t="s">
        <v>553</v>
      </c>
      <c r="F709" t="s">
        <v>464</v>
      </c>
      <c r="G709" t="s">
        <v>1952</v>
      </c>
      <c r="H709" t="s">
        <v>1952</v>
      </c>
    </row>
    <row r="710" spans="1:8">
      <c r="A710" t="str">
        <f t="shared" si="30"/>
        <v>r_row_net_error2</v>
      </c>
      <c r="B710" t="s">
        <v>332</v>
      </c>
      <c r="C710" t="s">
        <v>332</v>
      </c>
      <c r="D710" t="s">
        <v>1877</v>
      </c>
      <c r="E710" t="s">
        <v>553</v>
      </c>
      <c r="F710" t="s">
        <v>464</v>
      </c>
      <c r="G710" t="s">
        <v>1952</v>
      </c>
      <c r="H710" t="s">
        <v>1952</v>
      </c>
    </row>
    <row r="711" spans="1:8">
      <c r="A711" t="str">
        <f t="shared" si="30"/>
        <v>r_row_net_error201</v>
      </c>
      <c r="B711" t="s">
        <v>1746</v>
      </c>
      <c r="C711" t="s">
        <v>1746</v>
      </c>
      <c r="D711" t="s">
        <v>1877</v>
      </c>
      <c r="E711" t="s">
        <v>553</v>
      </c>
      <c r="F711" t="s">
        <v>464</v>
      </c>
      <c r="G711" t="s">
        <v>1952</v>
      </c>
      <c r="H711" t="s">
        <v>1952</v>
      </c>
    </row>
    <row r="712" spans="1:8">
      <c r="A712" t="str">
        <f t="shared" si="30"/>
        <v>r_row_net_error3</v>
      </c>
      <c r="B712" t="s">
        <v>336</v>
      </c>
      <c r="C712" t="s">
        <v>336</v>
      </c>
      <c r="D712" t="s">
        <v>1877</v>
      </c>
      <c r="E712" t="s">
        <v>553</v>
      </c>
      <c r="F712" t="s">
        <v>464</v>
      </c>
      <c r="G712" t="s">
        <v>1952</v>
      </c>
      <c r="H712" t="s">
        <v>1952</v>
      </c>
    </row>
    <row r="713" spans="1:8">
      <c r="A713" t="str">
        <f t="shared" si="30"/>
        <v>r_row_net_error301</v>
      </c>
      <c r="B713" t="s">
        <v>1747</v>
      </c>
      <c r="C713" t="s">
        <v>1747</v>
      </c>
      <c r="D713" t="s">
        <v>1877</v>
      </c>
      <c r="E713" t="s">
        <v>553</v>
      </c>
      <c r="F713" t="s">
        <v>464</v>
      </c>
      <c r="G713" t="s">
        <v>1952</v>
      </c>
      <c r="H713" t="s">
        <v>1952</v>
      </c>
    </row>
    <row r="714" spans="1:8">
      <c r="A714" t="str">
        <f t="shared" si="30"/>
        <v>rho</v>
      </c>
      <c r="B714" t="s">
        <v>343</v>
      </c>
      <c r="C714" t="s">
        <v>343</v>
      </c>
      <c r="D714" t="s">
        <v>1877</v>
      </c>
      <c r="E714" t="s">
        <v>561</v>
      </c>
      <c r="F714" t="s">
        <v>461</v>
      </c>
      <c r="G714" t="s">
        <v>1952</v>
      </c>
      <c r="H714" t="s">
        <v>479</v>
      </c>
    </row>
    <row r="715" spans="1:8">
      <c r="A715" t="str">
        <f t="shared" si="30"/>
        <v>rrdk</v>
      </c>
      <c r="B715" t="s">
        <v>1748</v>
      </c>
      <c r="C715" t="s">
        <v>1748</v>
      </c>
      <c r="D715" t="s">
        <v>1877</v>
      </c>
      <c r="E715" t="s">
        <v>1922</v>
      </c>
      <c r="F715" t="s">
        <v>1883</v>
      </c>
      <c r="G715" t="s">
        <v>1952</v>
      </c>
      <c r="H715" t="s">
        <v>1952</v>
      </c>
    </row>
    <row r="716" spans="1:8">
      <c r="A716" t="str">
        <f t="shared" si="30"/>
        <v>rrrow</v>
      </c>
      <c r="B716" t="s">
        <v>1749</v>
      </c>
      <c r="C716" t="s">
        <v>1749</v>
      </c>
      <c r="D716" t="s">
        <v>1877</v>
      </c>
      <c r="E716" t="s">
        <v>1922</v>
      </c>
      <c r="F716" t="s">
        <v>464</v>
      </c>
      <c r="G716" t="s">
        <v>1952</v>
      </c>
      <c r="H716" t="s">
        <v>1952</v>
      </c>
    </row>
    <row r="717" spans="1:8">
      <c r="A717" t="str">
        <f>LEFT(C717, 1)</f>
        <v>s</v>
      </c>
      <c r="B717" t="s">
        <v>302</v>
      </c>
      <c r="C717" t="s">
        <v>302</v>
      </c>
      <c r="D717" t="s">
        <v>1877</v>
      </c>
      <c r="E717" t="s">
        <v>1924</v>
      </c>
      <c r="F717" t="s">
        <v>1883</v>
      </c>
      <c r="G717" t="s">
        <v>1952</v>
      </c>
      <c r="H717" t="s">
        <v>1963</v>
      </c>
    </row>
    <row r="718" spans="1:8">
      <c r="A718" t="str">
        <f>LEFT(C718, 1)</f>
        <v>s</v>
      </c>
      <c r="B718" t="s">
        <v>1750</v>
      </c>
      <c r="C718" t="s">
        <v>302</v>
      </c>
      <c r="D718" t="s">
        <v>1880</v>
      </c>
      <c r="E718" t="s">
        <v>1924</v>
      </c>
      <c r="F718" t="s">
        <v>1883</v>
      </c>
      <c r="G718" t="s">
        <v>1952</v>
      </c>
      <c r="H718" t="s">
        <v>1963</v>
      </c>
    </row>
    <row r="719" spans="1:8">
      <c r="A719" t="str">
        <f>LEFT(C719, 1)</f>
        <v>s</v>
      </c>
      <c r="B719" t="s">
        <v>1751</v>
      </c>
      <c r="C719" t="s">
        <v>302</v>
      </c>
      <c r="D719" t="s">
        <v>1879</v>
      </c>
      <c r="E719" t="s">
        <v>1924</v>
      </c>
      <c r="F719" t="s">
        <v>1883</v>
      </c>
      <c r="G719" t="s">
        <v>1952</v>
      </c>
      <c r="H719" t="s">
        <v>1963</v>
      </c>
    </row>
    <row r="720" spans="1:8">
      <c r="A720" t="str">
        <f>LEFT(C720, 1)</f>
        <v>s</v>
      </c>
      <c r="B720" t="s">
        <v>1752</v>
      </c>
      <c r="C720" t="s">
        <v>302</v>
      </c>
      <c r="D720" t="s">
        <v>1881</v>
      </c>
      <c r="E720" t="s">
        <v>1924</v>
      </c>
      <c r="F720" t="s">
        <v>1883</v>
      </c>
      <c r="G720" t="s">
        <v>1952</v>
      </c>
      <c r="H720" t="s">
        <v>1963</v>
      </c>
    </row>
    <row r="721" spans="1:8">
      <c r="A721" t="str">
        <f t="shared" ref="A721:A736" si="31">LEFT(C721, 3)</f>
        <v>sbe</v>
      </c>
      <c r="B721" t="s">
        <v>1753</v>
      </c>
      <c r="C721" t="s">
        <v>1753</v>
      </c>
      <c r="D721" t="s">
        <v>1877</v>
      </c>
      <c r="E721" t="s">
        <v>535</v>
      </c>
      <c r="F721" t="s">
        <v>461</v>
      </c>
      <c r="G721" t="s">
        <v>1952</v>
      </c>
      <c r="H721" t="s">
        <v>1963</v>
      </c>
    </row>
    <row r="722" spans="1:8">
      <c r="A722" t="str">
        <f t="shared" si="31"/>
        <v>sbe</v>
      </c>
      <c r="B722" t="s">
        <v>389</v>
      </c>
      <c r="C722" t="s">
        <v>389</v>
      </c>
      <c r="D722" t="s">
        <v>1877</v>
      </c>
      <c r="E722" t="s">
        <v>535</v>
      </c>
      <c r="F722" t="s">
        <v>463</v>
      </c>
      <c r="G722" t="s">
        <v>1952</v>
      </c>
      <c r="H722" t="s">
        <v>1963</v>
      </c>
    </row>
    <row r="723" spans="1:8">
      <c r="A723" t="str">
        <f t="shared" si="31"/>
        <v>sbe</v>
      </c>
      <c r="B723" t="s">
        <v>367</v>
      </c>
      <c r="C723" t="s">
        <v>367</v>
      </c>
      <c r="D723" t="s">
        <v>1877</v>
      </c>
      <c r="E723" t="s">
        <v>535</v>
      </c>
      <c r="F723" t="s">
        <v>462</v>
      </c>
      <c r="G723" t="s">
        <v>1952</v>
      </c>
      <c r="H723" t="s">
        <v>1963</v>
      </c>
    </row>
    <row r="724" spans="1:8">
      <c r="A724" t="str">
        <f t="shared" si="31"/>
        <v>sbe</v>
      </c>
      <c r="B724" t="s">
        <v>1754</v>
      </c>
      <c r="C724" t="s">
        <v>367</v>
      </c>
      <c r="D724" t="s">
        <v>1880</v>
      </c>
      <c r="E724" t="s">
        <v>535</v>
      </c>
      <c r="F724" t="s">
        <v>462</v>
      </c>
      <c r="G724" t="s">
        <v>1952</v>
      </c>
      <c r="H724" t="s">
        <v>1963</v>
      </c>
    </row>
    <row r="725" spans="1:8">
      <c r="A725" t="str">
        <f t="shared" si="31"/>
        <v>sbe</v>
      </c>
      <c r="B725" t="s">
        <v>1755</v>
      </c>
      <c r="C725" t="s">
        <v>367</v>
      </c>
      <c r="D725" t="s">
        <v>1879</v>
      </c>
      <c r="E725" t="s">
        <v>535</v>
      </c>
      <c r="F725" t="s">
        <v>462</v>
      </c>
      <c r="G725" t="s">
        <v>1952</v>
      </c>
      <c r="H725" t="s">
        <v>1963</v>
      </c>
    </row>
    <row r="726" spans="1:8">
      <c r="A726" t="str">
        <f t="shared" si="31"/>
        <v>sbe</v>
      </c>
      <c r="B726" t="s">
        <v>1756</v>
      </c>
      <c r="C726" t="s">
        <v>367</v>
      </c>
      <c r="D726" t="s">
        <v>1881</v>
      </c>
      <c r="E726" t="s">
        <v>535</v>
      </c>
      <c r="F726" t="s">
        <v>462</v>
      </c>
      <c r="G726" t="s">
        <v>1952</v>
      </c>
      <c r="H726" t="s">
        <v>1963</v>
      </c>
    </row>
    <row r="727" spans="1:8">
      <c r="A727" t="str">
        <f t="shared" si="31"/>
        <v>sbe</v>
      </c>
      <c r="B727" t="s">
        <v>1757</v>
      </c>
      <c r="C727" t="s">
        <v>1757</v>
      </c>
      <c r="D727" t="s">
        <v>1877</v>
      </c>
      <c r="E727" t="s">
        <v>535</v>
      </c>
      <c r="F727" t="s">
        <v>460</v>
      </c>
      <c r="G727" t="s">
        <v>1952</v>
      </c>
      <c r="H727" t="s">
        <v>1963</v>
      </c>
    </row>
    <row r="728" spans="1:8">
      <c r="A728" t="str">
        <f t="shared" si="31"/>
        <v>sbe</v>
      </c>
      <c r="B728" t="s">
        <v>1758</v>
      </c>
      <c r="C728" t="s">
        <v>1758</v>
      </c>
      <c r="D728" t="s">
        <v>1877</v>
      </c>
      <c r="E728" t="s">
        <v>535</v>
      </c>
      <c r="F728" t="s">
        <v>464</v>
      </c>
      <c r="G728" t="s">
        <v>1952</v>
      </c>
      <c r="H728" t="s">
        <v>1963</v>
      </c>
    </row>
    <row r="729" spans="1:8">
      <c r="A729" t="str">
        <f t="shared" si="31"/>
        <v>sco</v>
      </c>
      <c r="B729" t="s">
        <v>1759</v>
      </c>
      <c r="C729" t="s">
        <v>1759</v>
      </c>
      <c r="D729" t="s">
        <v>1877</v>
      </c>
      <c r="E729" t="s">
        <v>562</v>
      </c>
      <c r="F729" t="s">
        <v>461</v>
      </c>
      <c r="G729" t="s">
        <v>1952</v>
      </c>
      <c r="H729" t="s">
        <v>1963</v>
      </c>
    </row>
    <row r="730" spans="1:8">
      <c r="A730" t="str">
        <f t="shared" si="31"/>
        <v>sco</v>
      </c>
      <c r="B730" t="s">
        <v>1760</v>
      </c>
      <c r="C730" t="s">
        <v>1760</v>
      </c>
      <c r="D730" t="s">
        <v>1877</v>
      </c>
      <c r="E730" t="s">
        <v>562</v>
      </c>
      <c r="F730" t="s">
        <v>463</v>
      </c>
      <c r="G730" t="s">
        <v>1952</v>
      </c>
      <c r="H730" t="s">
        <v>1963</v>
      </c>
    </row>
    <row r="731" spans="1:8">
      <c r="A731" t="str">
        <f t="shared" si="31"/>
        <v>sco</v>
      </c>
      <c r="B731" t="s">
        <v>372</v>
      </c>
      <c r="C731" t="s">
        <v>372</v>
      </c>
      <c r="D731" t="s">
        <v>1877</v>
      </c>
      <c r="E731" t="s">
        <v>562</v>
      </c>
      <c r="F731" t="s">
        <v>462</v>
      </c>
      <c r="G731" t="s">
        <v>1952</v>
      </c>
      <c r="H731" t="s">
        <v>1963</v>
      </c>
    </row>
    <row r="732" spans="1:8">
      <c r="A732" t="str">
        <f t="shared" si="31"/>
        <v>sco</v>
      </c>
      <c r="B732" t="s">
        <v>1761</v>
      </c>
      <c r="C732" t="s">
        <v>372</v>
      </c>
      <c r="D732" t="s">
        <v>1880</v>
      </c>
      <c r="E732" t="s">
        <v>562</v>
      </c>
      <c r="F732" t="s">
        <v>462</v>
      </c>
      <c r="G732" t="s">
        <v>1952</v>
      </c>
      <c r="H732" t="s">
        <v>1963</v>
      </c>
    </row>
    <row r="733" spans="1:8">
      <c r="A733" t="str">
        <f t="shared" si="31"/>
        <v>sco</v>
      </c>
      <c r="B733" t="s">
        <v>1762</v>
      </c>
      <c r="C733" t="s">
        <v>372</v>
      </c>
      <c r="D733" t="s">
        <v>1879</v>
      </c>
      <c r="E733" t="s">
        <v>562</v>
      </c>
      <c r="F733" t="s">
        <v>462</v>
      </c>
      <c r="G733" t="s">
        <v>1952</v>
      </c>
      <c r="H733" t="s">
        <v>1963</v>
      </c>
    </row>
    <row r="734" spans="1:8">
      <c r="A734" t="str">
        <f t="shared" si="31"/>
        <v>sco</v>
      </c>
      <c r="B734" t="s">
        <v>1763</v>
      </c>
      <c r="C734" t="s">
        <v>372</v>
      </c>
      <c r="D734" t="s">
        <v>1881</v>
      </c>
      <c r="E734" t="s">
        <v>562</v>
      </c>
      <c r="F734" t="s">
        <v>462</v>
      </c>
      <c r="G734" t="s">
        <v>1952</v>
      </c>
      <c r="H734" t="s">
        <v>1963</v>
      </c>
    </row>
    <row r="735" spans="1:8">
      <c r="A735" t="str">
        <f t="shared" si="31"/>
        <v>sco</v>
      </c>
      <c r="B735" t="s">
        <v>1764</v>
      </c>
      <c r="C735" t="s">
        <v>1764</v>
      </c>
      <c r="D735" t="s">
        <v>1877</v>
      </c>
      <c r="E735" t="s">
        <v>562</v>
      </c>
      <c r="F735" t="s">
        <v>460</v>
      </c>
      <c r="G735" t="s">
        <v>1952</v>
      </c>
      <c r="H735" t="s">
        <v>1963</v>
      </c>
    </row>
    <row r="736" spans="1:8">
      <c r="A736" t="str">
        <f t="shared" si="31"/>
        <v>sco</v>
      </c>
      <c r="B736" t="s">
        <v>1765</v>
      </c>
      <c r="C736" t="s">
        <v>1765</v>
      </c>
      <c r="D736" t="s">
        <v>1877</v>
      </c>
      <c r="E736" t="s">
        <v>562</v>
      </c>
      <c r="F736" t="s">
        <v>464</v>
      </c>
      <c r="G736" t="s">
        <v>1952</v>
      </c>
      <c r="H736" t="s">
        <v>1963</v>
      </c>
    </row>
    <row r="737" spans="1:8">
      <c r="A737" t="str">
        <f t="shared" ref="A737:A760" si="32">LEFT(C737, 1)</f>
        <v>s</v>
      </c>
      <c r="B737" t="s">
        <v>382</v>
      </c>
      <c r="C737" t="s">
        <v>382</v>
      </c>
      <c r="D737" t="s">
        <v>1877</v>
      </c>
      <c r="E737" t="s">
        <v>696</v>
      </c>
      <c r="F737" t="s">
        <v>461</v>
      </c>
      <c r="G737" t="s">
        <v>1952</v>
      </c>
      <c r="H737" t="s">
        <v>1963</v>
      </c>
    </row>
    <row r="738" spans="1:8">
      <c r="A738" t="str">
        <f t="shared" si="32"/>
        <v>s</v>
      </c>
      <c r="B738" t="s">
        <v>1766</v>
      </c>
      <c r="C738" t="s">
        <v>382</v>
      </c>
      <c r="D738" t="s">
        <v>1880</v>
      </c>
      <c r="E738" t="s">
        <v>696</v>
      </c>
      <c r="F738" t="s">
        <v>461</v>
      </c>
      <c r="G738" t="s">
        <v>1952</v>
      </c>
      <c r="H738" t="s">
        <v>1963</v>
      </c>
    </row>
    <row r="739" spans="1:8">
      <c r="A739" t="str">
        <f t="shared" si="32"/>
        <v>s</v>
      </c>
      <c r="B739" t="s">
        <v>1767</v>
      </c>
      <c r="C739" t="s">
        <v>382</v>
      </c>
      <c r="D739" t="s">
        <v>1879</v>
      </c>
      <c r="E739" t="s">
        <v>696</v>
      </c>
      <c r="F739" t="s">
        <v>461</v>
      </c>
      <c r="G739" t="s">
        <v>1952</v>
      </c>
      <c r="H739" t="s">
        <v>1963</v>
      </c>
    </row>
    <row r="740" spans="1:8">
      <c r="A740" t="str">
        <f t="shared" si="32"/>
        <v>s</v>
      </c>
      <c r="B740" t="s">
        <v>1768</v>
      </c>
      <c r="C740" t="s">
        <v>382</v>
      </c>
      <c r="D740" t="s">
        <v>1881</v>
      </c>
      <c r="E740" t="s">
        <v>696</v>
      </c>
      <c r="F740" t="s">
        <v>461</v>
      </c>
      <c r="G740" t="s">
        <v>1952</v>
      </c>
      <c r="H740" t="s">
        <v>1963</v>
      </c>
    </row>
    <row r="741" spans="1:8">
      <c r="A741" t="str">
        <f t="shared" si="32"/>
        <v>s</v>
      </c>
      <c r="B741" t="s">
        <v>388</v>
      </c>
      <c r="C741" t="s">
        <v>388</v>
      </c>
      <c r="D741" t="s">
        <v>1877</v>
      </c>
      <c r="E741" t="s">
        <v>696</v>
      </c>
      <c r="F741" t="s">
        <v>463</v>
      </c>
      <c r="G741" t="s">
        <v>1952</v>
      </c>
      <c r="H741" t="s">
        <v>1963</v>
      </c>
    </row>
    <row r="742" spans="1:8">
      <c r="A742" t="str">
        <f t="shared" si="32"/>
        <v>s</v>
      </c>
      <c r="B742" t="s">
        <v>1769</v>
      </c>
      <c r="C742" t="s">
        <v>388</v>
      </c>
      <c r="D742" t="s">
        <v>1880</v>
      </c>
      <c r="E742" t="s">
        <v>696</v>
      </c>
      <c r="F742" t="s">
        <v>463</v>
      </c>
      <c r="G742" t="s">
        <v>1952</v>
      </c>
      <c r="H742" t="s">
        <v>1963</v>
      </c>
    </row>
    <row r="743" spans="1:8">
      <c r="A743" t="str">
        <f t="shared" si="32"/>
        <v>s</v>
      </c>
      <c r="B743" t="s">
        <v>1770</v>
      </c>
      <c r="C743" t="s">
        <v>388</v>
      </c>
      <c r="D743" t="s">
        <v>1879</v>
      </c>
      <c r="E743" t="s">
        <v>696</v>
      </c>
      <c r="F743" t="s">
        <v>463</v>
      </c>
      <c r="G743" t="s">
        <v>1952</v>
      </c>
      <c r="H743" t="s">
        <v>1963</v>
      </c>
    </row>
    <row r="744" spans="1:8">
      <c r="A744" t="str">
        <f t="shared" si="32"/>
        <v>s</v>
      </c>
      <c r="B744" t="s">
        <v>1771</v>
      </c>
      <c r="C744" t="s">
        <v>388</v>
      </c>
      <c r="D744" t="s">
        <v>1881</v>
      </c>
      <c r="E744" t="s">
        <v>696</v>
      </c>
      <c r="F744" t="s">
        <v>463</v>
      </c>
      <c r="G744" t="s">
        <v>1952</v>
      </c>
      <c r="H744" t="s">
        <v>1963</v>
      </c>
    </row>
    <row r="745" spans="1:8">
      <c r="A745" t="str">
        <f t="shared" si="32"/>
        <v>s</v>
      </c>
      <c r="B745" t="s">
        <v>374</v>
      </c>
      <c r="C745" t="s">
        <v>374</v>
      </c>
      <c r="D745" t="s">
        <v>1877</v>
      </c>
      <c r="E745" t="s">
        <v>696</v>
      </c>
      <c r="F745" t="s">
        <v>462</v>
      </c>
      <c r="G745" t="s">
        <v>1952</v>
      </c>
      <c r="H745" t="s">
        <v>1963</v>
      </c>
    </row>
    <row r="746" spans="1:8">
      <c r="A746" t="str">
        <f t="shared" si="32"/>
        <v>s</v>
      </c>
      <c r="B746" t="s">
        <v>1772</v>
      </c>
      <c r="C746" t="s">
        <v>374</v>
      </c>
      <c r="D746" t="s">
        <v>1880</v>
      </c>
      <c r="E746" t="s">
        <v>696</v>
      </c>
      <c r="F746" t="s">
        <v>462</v>
      </c>
      <c r="G746" t="s">
        <v>1952</v>
      </c>
      <c r="H746" t="s">
        <v>1963</v>
      </c>
    </row>
    <row r="747" spans="1:8">
      <c r="A747" t="str">
        <f t="shared" si="32"/>
        <v>s</v>
      </c>
      <c r="B747" t="s">
        <v>1773</v>
      </c>
      <c r="C747" t="s">
        <v>374</v>
      </c>
      <c r="D747" t="s">
        <v>1879</v>
      </c>
      <c r="E747" t="s">
        <v>696</v>
      </c>
      <c r="F747" t="s">
        <v>462</v>
      </c>
      <c r="G747" t="s">
        <v>1952</v>
      </c>
      <c r="H747" t="s">
        <v>1963</v>
      </c>
    </row>
    <row r="748" spans="1:8">
      <c r="A748" t="str">
        <f t="shared" si="32"/>
        <v>s</v>
      </c>
      <c r="B748" t="s">
        <v>1774</v>
      </c>
      <c r="C748" t="s">
        <v>374</v>
      </c>
      <c r="D748" t="s">
        <v>1881</v>
      </c>
      <c r="E748" t="s">
        <v>696</v>
      </c>
      <c r="F748" t="s">
        <v>462</v>
      </c>
      <c r="G748" t="s">
        <v>1952</v>
      </c>
      <c r="H748" t="s">
        <v>1963</v>
      </c>
    </row>
    <row r="749" spans="1:8">
      <c r="A749" t="str">
        <f t="shared" si="32"/>
        <v>s</v>
      </c>
      <c r="B749" t="s">
        <v>303</v>
      </c>
      <c r="C749" t="s">
        <v>303</v>
      </c>
      <c r="D749" t="s">
        <v>1877</v>
      </c>
      <c r="E749" t="s">
        <v>696</v>
      </c>
      <c r="F749" t="s">
        <v>473</v>
      </c>
      <c r="G749" t="s">
        <v>1950</v>
      </c>
      <c r="H749" t="s">
        <v>1963</v>
      </c>
    </row>
    <row r="750" spans="1:8">
      <c r="A750" t="str">
        <f t="shared" si="32"/>
        <v>s</v>
      </c>
      <c r="B750" t="s">
        <v>1775</v>
      </c>
      <c r="C750" t="s">
        <v>303</v>
      </c>
      <c r="D750" t="s">
        <v>1880</v>
      </c>
      <c r="E750" t="s">
        <v>696</v>
      </c>
      <c r="F750" t="s">
        <v>473</v>
      </c>
      <c r="G750" t="s">
        <v>1950</v>
      </c>
      <c r="H750" t="s">
        <v>1963</v>
      </c>
    </row>
    <row r="751" spans="1:8">
      <c r="A751" t="str">
        <f t="shared" si="32"/>
        <v>s</v>
      </c>
      <c r="B751" t="s">
        <v>1776</v>
      </c>
      <c r="C751" t="s">
        <v>303</v>
      </c>
      <c r="D751" t="s">
        <v>1879</v>
      </c>
      <c r="E751" t="s">
        <v>696</v>
      </c>
      <c r="F751" t="s">
        <v>473</v>
      </c>
      <c r="G751" t="s">
        <v>1950</v>
      </c>
      <c r="H751" t="s">
        <v>1963</v>
      </c>
    </row>
    <row r="752" spans="1:8">
      <c r="A752" t="str">
        <f t="shared" si="32"/>
        <v>s</v>
      </c>
      <c r="B752" t="s">
        <v>1777</v>
      </c>
      <c r="C752" t="s">
        <v>303</v>
      </c>
      <c r="D752" t="s">
        <v>1881</v>
      </c>
      <c r="E752" t="s">
        <v>696</v>
      </c>
      <c r="F752" t="s">
        <v>473</v>
      </c>
      <c r="G752" t="s">
        <v>1950</v>
      </c>
      <c r="H752" t="s">
        <v>1963</v>
      </c>
    </row>
    <row r="753" spans="1:8">
      <c r="A753" t="str">
        <f t="shared" si="32"/>
        <v>s</v>
      </c>
      <c r="B753" t="s">
        <v>360</v>
      </c>
      <c r="C753" t="s">
        <v>360</v>
      </c>
      <c r="D753" t="s">
        <v>1877</v>
      </c>
      <c r="E753" t="s">
        <v>696</v>
      </c>
      <c r="F753" t="s">
        <v>460</v>
      </c>
      <c r="G753" t="s">
        <v>1952</v>
      </c>
      <c r="H753" t="s">
        <v>1963</v>
      </c>
    </row>
    <row r="754" spans="1:8">
      <c r="A754" t="str">
        <f t="shared" si="32"/>
        <v>s</v>
      </c>
      <c r="B754" t="s">
        <v>1778</v>
      </c>
      <c r="C754" t="s">
        <v>360</v>
      </c>
      <c r="D754" t="s">
        <v>1880</v>
      </c>
      <c r="E754" t="s">
        <v>696</v>
      </c>
      <c r="F754" t="s">
        <v>460</v>
      </c>
      <c r="G754" t="s">
        <v>1952</v>
      </c>
      <c r="H754" t="s">
        <v>1963</v>
      </c>
    </row>
    <row r="755" spans="1:8">
      <c r="A755" t="str">
        <f t="shared" si="32"/>
        <v>s</v>
      </c>
      <c r="B755" t="s">
        <v>1779</v>
      </c>
      <c r="C755" t="s">
        <v>360</v>
      </c>
      <c r="D755" t="s">
        <v>1879</v>
      </c>
      <c r="E755" t="s">
        <v>696</v>
      </c>
      <c r="F755" t="s">
        <v>460</v>
      </c>
      <c r="G755" t="s">
        <v>1952</v>
      </c>
      <c r="H755" t="s">
        <v>1963</v>
      </c>
    </row>
    <row r="756" spans="1:8">
      <c r="A756" t="str">
        <f t="shared" si="32"/>
        <v>s</v>
      </c>
      <c r="B756" t="s">
        <v>1780</v>
      </c>
      <c r="C756" t="s">
        <v>360</v>
      </c>
      <c r="D756" t="s">
        <v>1881</v>
      </c>
      <c r="E756" t="s">
        <v>696</v>
      </c>
      <c r="F756" t="s">
        <v>460</v>
      </c>
      <c r="G756" t="s">
        <v>1952</v>
      </c>
      <c r="H756" t="s">
        <v>1963</v>
      </c>
    </row>
    <row r="757" spans="1:8">
      <c r="A757" t="str">
        <f t="shared" si="32"/>
        <v>s</v>
      </c>
      <c r="B757" t="s">
        <v>398</v>
      </c>
      <c r="C757" t="s">
        <v>398</v>
      </c>
      <c r="D757" t="s">
        <v>1877</v>
      </c>
      <c r="E757" t="s">
        <v>696</v>
      </c>
      <c r="F757" t="s">
        <v>464</v>
      </c>
      <c r="G757" t="s">
        <v>1952</v>
      </c>
      <c r="H757" t="s">
        <v>1963</v>
      </c>
    </row>
    <row r="758" spans="1:8">
      <c r="A758" t="str">
        <f t="shared" si="32"/>
        <v>s</v>
      </c>
      <c r="B758" t="s">
        <v>1781</v>
      </c>
      <c r="C758" t="s">
        <v>398</v>
      </c>
      <c r="D758" t="s">
        <v>1880</v>
      </c>
      <c r="E758" t="s">
        <v>696</v>
      </c>
      <c r="F758" t="s">
        <v>464</v>
      </c>
      <c r="G758" t="s">
        <v>1952</v>
      </c>
      <c r="H758" t="s">
        <v>1963</v>
      </c>
    </row>
    <row r="759" spans="1:8">
      <c r="A759" t="str">
        <f t="shared" si="32"/>
        <v>s</v>
      </c>
      <c r="B759" t="s">
        <v>1782</v>
      </c>
      <c r="C759" t="s">
        <v>398</v>
      </c>
      <c r="D759" t="s">
        <v>1879</v>
      </c>
      <c r="E759" t="s">
        <v>696</v>
      </c>
      <c r="F759" t="s">
        <v>464</v>
      </c>
      <c r="G759" t="s">
        <v>1952</v>
      </c>
      <c r="H759" t="s">
        <v>1963</v>
      </c>
    </row>
    <row r="760" spans="1:8">
      <c r="A760" t="str">
        <f t="shared" si="32"/>
        <v>s</v>
      </c>
      <c r="B760" t="s">
        <v>1783</v>
      </c>
      <c r="C760" t="s">
        <v>398</v>
      </c>
      <c r="D760" t="s">
        <v>1881</v>
      </c>
      <c r="E760" t="s">
        <v>696</v>
      </c>
      <c r="F760" t="s">
        <v>464</v>
      </c>
      <c r="G760" t="s">
        <v>1952</v>
      </c>
      <c r="H760" t="s">
        <v>1963</v>
      </c>
    </row>
    <row r="761" spans="1:8">
      <c r="A761" t="str">
        <f t="shared" ref="A761:A774" si="33">LEFT(C761, 3)</f>
        <v>tax</v>
      </c>
      <c r="B761" t="s">
        <v>1784</v>
      </c>
      <c r="C761" t="s">
        <v>1784</v>
      </c>
      <c r="D761" t="s">
        <v>1877</v>
      </c>
      <c r="E761" t="s">
        <v>563</v>
      </c>
      <c r="F761" t="s">
        <v>461</v>
      </c>
      <c r="G761" t="s">
        <v>1952</v>
      </c>
      <c r="H761" t="s">
        <v>1963</v>
      </c>
    </row>
    <row r="762" spans="1:8">
      <c r="A762" t="str">
        <f t="shared" si="33"/>
        <v>tax</v>
      </c>
      <c r="B762" t="s">
        <v>1785</v>
      </c>
      <c r="C762" t="s">
        <v>1785</v>
      </c>
      <c r="D762" t="s">
        <v>1877</v>
      </c>
      <c r="E762" t="s">
        <v>563</v>
      </c>
      <c r="F762" t="s">
        <v>463</v>
      </c>
      <c r="G762" t="s">
        <v>1952</v>
      </c>
      <c r="H762" t="s">
        <v>1963</v>
      </c>
    </row>
    <row r="763" spans="1:8">
      <c r="A763" t="str">
        <f t="shared" si="33"/>
        <v>tax</v>
      </c>
      <c r="B763" t="s">
        <v>1786</v>
      </c>
      <c r="C763" t="s">
        <v>1785</v>
      </c>
      <c r="D763" t="s">
        <v>1880</v>
      </c>
      <c r="E763" t="s">
        <v>563</v>
      </c>
      <c r="F763" t="s">
        <v>463</v>
      </c>
      <c r="G763" t="s">
        <v>1952</v>
      </c>
      <c r="H763" t="s">
        <v>1963</v>
      </c>
    </row>
    <row r="764" spans="1:8">
      <c r="A764" t="str">
        <f t="shared" si="33"/>
        <v>tax</v>
      </c>
      <c r="B764" t="s">
        <v>1787</v>
      </c>
      <c r="C764" t="s">
        <v>1785</v>
      </c>
      <c r="D764" t="s">
        <v>1879</v>
      </c>
      <c r="E764" t="s">
        <v>563</v>
      </c>
      <c r="F764" t="s">
        <v>463</v>
      </c>
      <c r="G764" t="s">
        <v>1952</v>
      </c>
      <c r="H764" t="s">
        <v>1963</v>
      </c>
    </row>
    <row r="765" spans="1:8">
      <c r="A765" t="str">
        <f t="shared" si="33"/>
        <v>tax</v>
      </c>
      <c r="B765" t="s">
        <v>1788</v>
      </c>
      <c r="C765" t="s">
        <v>1785</v>
      </c>
      <c r="D765" t="s">
        <v>1881</v>
      </c>
      <c r="E765" t="s">
        <v>563</v>
      </c>
      <c r="F765" t="s">
        <v>463</v>
      </c>
      <c r="G765" t="s">
        <v>1952</v>
      </c>
      <c r="H765" t="s">
        <v>1963</v>
      </c>
    </row>
    <row r="766" spans="1:8">
      <c r="A766" t="str">
        <f t="shared" si="33"/>
        <v>tax</v>
      </c>
      <c r="B766" t="s">
        <v>368</v>
      </c>
      <c r="C766" t="s">
        <v>368</v>
      </c>
      <c r="D766" t="s">
        <v>1877</v>
      </c>
      <c r="E766" t="s">
        <v>563</v>
      </c>
      <c r="F766" t="s">
        <v>462</v>
      </c>
      <c r="G766" t="s">
        <v>1952</v>
      </c>
      <c r="H766" t="s">
        <v>1963</v>
      </c>
    </row>
    <row r="767" spans="1:8">
      <c r="A767" t="str">
        <f t="shared" si="33"/>
        <v>tax</v>
      </c>
      <c r="B767" t="s">
        <v>1789</v>
      </c>
      <c r="C767" t="s">
        <v>368</v>
      </c>
      <c r="D767" t="s">
        <v>1880</v>
      </c>
      <c r="E767" t="s">
        <v>563</v>
      </c>
      <c r="F767" t="s">
        <v>462</v>
      </c>
      <c r="G767" t="s">
        <v>1952</v>
      </c>
      <c r="H767" t="s">
        <v>1963</v>
      </c>
    </row>
    <row r="768" spans="1:8">
      <c r="A768" t="str">
        <f t="shared" si="33"/>
        <v>tax</v>
      </c>
      <c r="B768" t="s">
        <v>1790</v>
      </c>
      <c r="C768" t="s">
        <v>368</v>
      </c>
      <c r="D768" t="s">
        <v>1879</v>
      </c>
      <c r="E768" t="s">
        <v>563</v>
      </c>
      <c r="F768" t="s">
        <v>462</v>
      </c>
      <c r="G768" t="s">
        <v>1952</v>
      </c>
      <c r="H768" t="s">
        <v>1963</v>
      </c>
    </row>
    <row r="769" spans="1:8">
      <c r="A769" t="str">
        <f t="shared" si="33"/>
        <v>tax</v>
      </c>
      <c r="B769" t="s">
        <v>1791</v>
      </c>
      <c r="C769" t="s">
        <v>368</v>
      </c>
      <c r="D769" t="s">
        <v>1881</v>
      </c>
      <c r="E769" t="s">
        <v>563</v>
      </c>
      <c r="F769" t="s">
        <v>462</v>
      </c>
      <c r="G769" t="s">
        <v>1952</v>
      </c>
      <c r="H769" t="s">
        <v>1963</v>
      </c>
    </row>
    <row r="770" spans="1:8">
      <c r="A770" t="str">
        <f t="shared" si="33"/>
        <v>tax</v>
      </c>
      <c r="B770" t="s">
        <v>1792</v>
      </c>
      <c r="C770" t="s">
        <v>1792</v>
      </c>
      <c r="D770" t="s">
        <v>1877</v>
      </c>
      <c r="E770" t="s">
        <v>563</v>
      </c>
      <c r="F770" t="s">
        <v>460</v>
      </c>
      <c r="G770" t="s">
        <v>1952</v>
      </c>
      <c r="H770" t="s">
        <v>1963</v>
      </c>
    </row>
    <row r="771" spans="1:8">
      <c r="A771" t="str">
        <f t="shared" si="33"/>
        <v>tax</v>
      </c>
      <c r="B771" t="s">
        <v>1793</v>
      </c>
      <c r="C771" t="s">
        <v>1792</v>
      </c>
      <c r="D771" t="s">
        <v>1880</v>
      </c>
      <c r="E771" t="s">
        <v>563</v>
      </c>
      <c r="F771" t="s">
        <v>460</v>
      </c>
      <c r="G771" t="s">
        <v>1952</v>
      </c>
      <c r="H771" t="s">
        <v>1963</v>
      </c>
    </row>
    <row r="772" spans="1:8">
      <c r="A772" t="str">
        <f t="shared" si="33"/>
        <v>tax</v>
      </c>
      <c r="B772" t="s">
        <v>1794</v>
      </c>
      <c r="C772" t="s">
        <v>1792</v>
      </c>
      <c r="D772" t="s">
        <v>1879</v>
      </c>
      <c r="E772" t="s">
        <v>563</v>
      </c>
      <c r="F772" t="s">
        <v>460</v>
      </c>
      <c r="G772" t="s">
        <v>1952</v>
      </c>
      <c r="H772" t="s">
        <v>1963</v>
      </c>
    </row>
    <row r="773" spans="1:8">
      <c r="A773" t="str">
        <f t="shared" si="33"/>
        <v>tax</v>
      </c>
      <c r="B773" t="s">
        <v>1795</v>
      </c>
      <c r="C773" t="s">
        <v>1792</v>
      </c>
      <c r="D773" t="s">
        <v>1881</v>
      </c>
      <c r="E773" t="s">
        <v>563</v>
      </c>
      <c r="F773" t="s">
        <v>460</v>
      </c>
      <c r="G773" t="s">
        <v>1952</v>
      </c>
      <c r="H773" t="s">
        <v>1963</v>
      </c>
    </row>
    <row r="774" spans="1:8">
      <c r="A774" t="str">
        <f t="shared" si="33"/>
        <v>tax</v>
      </c>
      <c r="B774" t="s">
        <v>399</v>
      </c>
      <c r="C774" t="s">
        <v>399</v>
      </c>
      <c r="D774" t="s">
        <v>1877</v>
      </c>
      <c r="E774" t="s">
        <v>563</v>
      </c>
      <c r="F774" t="s">
        <v>464</v>
      </c>
      <c r="G774" t="s">
        <v>1952</v>
      </c>
      <c r="H774" t="s">
        <v>1963</v>
      </c>
    </row>
    <row r="775" spans="1:8">
      <c r="A775" t="str">
        <f>LEFT(C775, 4)</f>
        <v>test</v>
      </c>
      <c r="B775" t="s">
        <v>305</v>
      </c>
      <c r="C775" t="s">
        <v>305</v>
      </c>
      <c r="D775" t="s">
        <v>1877</v>
      </c>
      <c r="E775" t="s">
        <v>566</v>
      </c>
      <c r="F775" t="s">
        <v>460</v>
      </c>
      <c r="G775" t="s">
        <v>1952</v>
      </c>
      <c r="H775" t="s">
        <v>1952</v>
      </c>
    </row>
    <row r="776" spans="1:8">
      <c r="A776" t="str">
        <f>LEFT(C776, 1)</f>
        <v>t</v>
      </c>
      <c r="B776" t="s">
        <v>1796</v>
      </c>
      <c r="C776" t="s">
        <v>1796</v>
      </c>
      <c r="D776" t="s">
        <v>1877</v>
      </c>
      <c r="E776" t="s">
        <v>1891</v>
      </c>
      <c r="F776" t="s">
        <v>461</v>
      </c>
      <c r="G776" t="s">
        <v>1952</v>
      </c>
      <c r="H776" t="s">
        <v>1963</v>
      </c>
    </row>
    <row r="777" spans="1:8">
      <c r="A777" t="str">
        <f>LEFT(C777, 1)</f>
        <v>t</v>
      </c>
      <c r="B777" t="s">
        <v>1797</v>
      </c>
      <c r="C777" t="s">
        <v>1797</v>
      </c>
      <c r="D777" t="s">
        <v>1877</v>
      </c>
      <c r="E777" t="s">
        <v>1891</v>
      </c>
      <c r="F777" t="s">
        <v>463</v>
      </c>
      <c r="G777" t="s">
        <v>1952</v>
      </c>
      <c r="H777" t="s">
        <v>1963</v>
      </c>
    </row>
    <row r="778" spans="1:8">
      <c r="A778" t="str">
        <f>LEFT(C778, 1)</f>
        <v>t</v>
      </c>
      <c r="B778" t="s">
        <v>1798</v>
      </c>
      <c r="C778" t="s">
        <v>1798</v>
      </c>
      <c r="D778" t="s">
        <v>1877</v>
      </c>
      <c r="E778" t="s">
        <v>1891</v>
      </c>
      <c r="F778" t="s">
        <v>462</v>
      </c>
      <c r="G778" t="s">
        <v>1952</v>
      </c>
      <c r="H778" t="s">
        <v>1963</v>
      </c>
    </row>
    <row r="779" spans="1:8">
      <c r="A779" t="str">
        <f>LEFT(C779, 1)</f>
        <v>t</v>
      </c>
      <c r="B779" t="s">
        <v>1799</v>
      </c>
      <c r="C779" t="s">
        <v>1799</v>
      </c>
      <c r="D779" t="s">
        <v>1877</v>
      </c>
      <c r="E779" t="s">
        <v>1891</v>
      </c>
      <c r="F779" t="s">
        <v>460</v>
      </c>
      <c r="G779" t="s">
        <v>1952</v>
      </c>
      <c r="H779" t="s">
        <v>1963</v>
      </c>
    </row>
    <row r="780" spans="1:8">
      <c r="A780" t="str">
        <f>LEFT(C780, 8)</f>
        <v>tobin_q</v>
      </c>
      <c r="B780" t="s">
        <v>224</v>
      </c>
      <c r="C780" t="s">
        <v>224</v>
      </c>
      <c r="D780" t="s">
        <v>1877</v>
      </c>
      <c r="E780" t="s">
        <v>568</v>
      </c>
      <c r="F780" t="s">
        <v>462</v>
      </c>
      <c r="G780" t="s">
        <v>1952</v>
      </c>
      <c r="H780" t="s">
        <v>494</v>
      </c>
    </row>
    <row r="781" spans="1:8">
      <c r="A781" t="str">
        <f>LEFT(C781, 8)</f>
        <v>tobin_q</v>
      </c>
      <c r="B781" t="s">
        <v>1800</v>
      </c>
      <c r="C781" t="s">
        <v>224</v>
      </c>
      <c r="D781" t="s">
        <v>1880</v>
      </c>
      <c r="E781" t="s">
        <v>568</v>
      </c>
      <c r="F781" t="s">
        <v>462</v>
      </c>
      <c r="G781" t="s">
        <v>1952</v>
      </c>
      <c r="H781" t="s">
        <v>494</v>
      </c>
    </row>
    <row r="782" spans="1:8">
      <c r="A782" t="str">
        <f>LEFT(C782, 8)</f>
        <v>tobin_q</v>
      </c>
      <c r="B782" t="s">
        <v>1801</v>
      </c>
      <c r="C782" t="s">
        <v>224</v>
      </c>
      <c r="D782" t="s">
        <v>1879</v>
      </c>
      <c r="E782" t="s">
        <v>568</v>
      </c>
      <c r="F782" t="s">
        <v>462</v>
      </c>
      <c r="G782" t="s">
        <v>1952</v>
      </c>
      <c r="H782" t="s">
        <v>494</v>
      </c>
    </row>
    <row r="783" spans="1:8">
      <c r="A783" t="str">
        <f>LEFT(C783, 8)</f>
        <v>tobin_q</v>
      </c>
      <c r="B783" t="s">
        <v>1802</v>
      </c>
      <c r="C783" t="s">
        <v>224</v>
      </c>
      <c r="D783" t="s">
        <v>1881</v>
      </c>
      <c r="E783" t="s">
        <v>568</v>
      </c>
      <c r="F783" t="s">
        <v>462</v>
      </c>
      <c r="G783" t="s">
        <v>1952</v>
      </c>
      <c r="H783" t="s">
        <v>494</v>
      </c>
    </row>
    <row r="784" spans="1:8">
      <c r="A784" t="str">
        <f t="shared" ref="A784:A795" si="34">LEFT(C784, 3)</f>
        <v>top</v>
      </c>
      <c r="B784" t="s">
        <v>315</v>
      </c>
      <c r="C784" t="s">
        <v>315</v>
      </c>
      <c r="D784" t="s">
        <v>1877</v>
      </c>
      <c r="E784" t="s">
        <v>569</v>
      </c>
      <c r="F784" t="s">
        <v>460</v>
      </c>
      <c r="G784" t="s">
        <v>1952</v>
      </c>
      <c r="H784" t="s">
        <v>479</v>
      </c>
    </row>
    <row r="785" spans="1:8">
      <c r="A785" t="str">
        <f t="shared" si="34"/>
        <v>tra</v>
      </c>
      <c r="B785" t="s">
        <v>1803</v>
      </c>
      <c r="C785" t="s">
        <v>1803</v>
      </c>
      <c r="D785" t="s">
        <v>1877</v>
      </c>
      <c r="E785" t="s">
        <v>570</v>
      </c>
      <c r="F785" t="s">
        <v>461</v>
      </c>
      <c r="G785" t="s">
        <v>1952</v>
      </c>
      <c r="H785" t="s">
        <v>1963</v>
      </c>
    </row>
    <row r="786" spans="1:8">
      <c r="A786" t="str">
        <f t="shared" si="34"/>
        <v>tra</v>
      </c>
      <c r="B786" t="s">
        <v>1804</v>
      </c>
      <c r="C786" t="s">
        <v>1804</v>
      </c>
      <c r="D786" t="s">
        <v>1877</v>
      </c>
      <c r="E786" t="s">
        <v>570</v>
      </c>
      <c r="F786" t="s">
        <v>463</v>
      </c>
      <c r="G786" t="s">
        <v>1952</v>
      </c>
      <c r="H786" t="s">
        <v>1963</v>
      </c>
    </row>
    <row r="787" spans="1:8">
      <c r="A787" t="str">
        <f t="shared" si="34"/>
        <v>tra</v>
      </c>
      <c r="B787" t="s">
        <v>1805</v>
      </c>
      <c r="C787" t="s">
        <v>1804</v>
      </c>
      <c r="D787" t="s">
        <v>1880</v>
      </c>
      <c r="E787" t="s">
        <v>570</v>
      </c>
      <c r="F787" t="s">
        <v>463</v>
      </c>
      <c r="G787" t="s">
        <v>1952</v>
      </c>
      <c r="H787" t="s">
        <v>1963</v>
      </c>
    </row>
    <row r="788" spans="1:8">
      <c r="A788" t="str">
        <f t="shared" si="34"/>
        <v>tra</v>
      </c>
      <c r="B788" t="s">
        <v>1806</v>
      </c>
      <c r="C788" t="s">
        <v>1804</v>
      </c>
      <c r="D788" t="s">
        <v>1879</v>
      </c>
      <c r="E788" t="s">
        <v>570</v>
      </c>
      <c r="F788" t="s">
        <v>463</v>
      </c>
      <c r="G788" t="s">
        <v>1952</v>
      </c>
      <c r="H788" t="s">
        <v>1963</v>
      </c>
    </row>
    <row r="789" spans="1:8">
      <c r="A789" t="str">
        <f t="shared" si="34"/>
        <v>tra</v>
      </c>
      <c r="B789" t="s">
        <v>1807</v>
      </c>
      <c r="C789" t="s">
        <v>1804</v>
      </c>
      <c r="D789" t="s">
        <v>1881</v>
      </c>
      <c r="E789" t="s">
        <v>570</v>
      </c>
      <c r="F789" t="s">
        <v>463</v>
      </c>
      <c r="G789" t="s">
        <v>1952</v>
      </c>
      <c r="H789" t="s">
        <v>1963</v>
      </c>
    </row>
    <row r="790" spans="1:8">
      <c r="A790" t="str">
        <f t="shared" si="34"/>
        <v>tra</v>
      </c>
      <c r="B790" t="s">
        <v>373</v>
      </c>
      <c r="C790" t="s">
        <v>373</v>
      </c>
      <c r="D790" t="s">
        <v>1877</v>
      </c>
      <c r="E790" t="s">
        <v>570</v>
      </c>
      <c r="F790" t="s">
        <v>462</v>
      </c>
      <c r="G790" t="s">
        <v>1952</v>
      </c>
      <c r="H790" t="s">
        <v>1963</v>
      </c>
    </row>
    <row r="791" spans="1:8">
      <c r="A791" t="str">
        <f t="shared" si="34"/>
        <v>tra</v>
      </c>
      <c r="B791" t="s">
        <v>1808</v>
      </c>
      <c r="C791" t="s">
        <v>373</v>
      </c>
      <c r="D791" t="s">
        <v>1880</v>
      </c>
      <c r="E791" t="s">
        <v>570</v>
      </c>
      <c r="F791" t="s">
        <v>462</v>
      </c>
      <c r="G791" t="s">
        <v>1952</v>
      </c>
      <c r="H791" t="s">
        <v>1963</v>
      </c>
    </row>
    <row r="792" spans="1:8">
      <c r="A792" t="str">
        <f t="shared" si="34"/>
        <v>tra</v>
      </c>
      <c r="B792" t="s">
        <v>1809</v>
      </c>
      <c r="C792" t="s">
        <v>373</v>
      </c>
      <c r="D792" t="s">
        <v>1879</v>
      </c>
      <c r="E792" t="s">
        <v>570</v>
      </c>
      <c r="F792" t="s">
        <v>462</v>
      </c>
      <c r="G792" t="s">
        <v>1952</v>
      </c>
      <c r="H792" t="s">
        <v>1963</v>
      </c>
    </row>
    <row r="793" spans="1:8">
      <c r="A793" t="str">
        <f t="shared" si="34"/>
        <v>tra</v>
      </c>
      <c r="B793" t="s">
        <v>1810</v>
      </c>
      <c r="C793" t="s">
        <v>373</v>
      </c>
      <c r="D793" t="s">
        <v>1881</v>
      </c>
      <c r="E793" t="s">
        <v>570</v>
      </c>
      <c r="F793" t="s">
        <v>462</v>
      </c>
      <c r="G793" t="s">
        <v>1952</v>
      </c>
      <c r="H793" t="s">
        <v>1963</v>
      </c>
    </row>
    <row r="794" spans="1:8">
      <c r="A794" t="str">
        <f t="shared" si="34"/>
        <v>tra</v>
      </c>
      <c r="B794" t="s">
        <v>1811</v>
      </c>
      <c r="C794" t="s">
        <v>1811</v>
      </c>
      <c r="D794" t="s">
        <v>1877</v>
      </c>
      <c r="E794" t="s">
        <v>570</v>
      </c>
      <c r="F794" t="s">
        <v>460</v>
      </c>
      <c r="G794" t="s">
        <v>1952</v>
      </c>
      <c r="H794" t="s">
        <v>1963</v>
      </c>
    </row>
    <row r="795" spans="1:8">
      <c r="A795" t="str">
        <f t="shared" si="34"/>
        <v>tra</v>
      </c>
      <c r="B795" t="s">
        <v>1812</v>
      </c>
      <c r="C795" t="s">
        <v>1812</v>
      </c>
      <c r="D795" t="s">
        <v>1877</v>
      </c>
      <c r="E795" t="s">
        <v>570</v>
      </c>
      <c r="F795" t="s">
        <v>464</v>
      </c>
      <c r="G795" t="s">
        <v>1952</v>
      </c>
      <c r="H795" t="s">
        <v>1963</v>
      </c>
    </row>
    <row r="796" spans="1:8">
      <c r="A796" t="str">
        <f>LEFT(C796, 4)</f>
        <v>trow</v>
      </c>
      <c r="B796" t="s">
        <v>1813</v>
      </c>
      <c r="C796" t="s">
        <v>1813</v>
      </c>
      <c r="D796" t="s">
        <v>1877</v>
      </c>
      <c r="E796" t="s">
        <v>1891</v>
      </c>
      <c r="F796" t="s">
        <v>464</v>
      </c>
      <c r="G796" t="s">
        <v>1952</v>
      </c>
      <c r="H796" t="s">
        <v>1963</v>
      </c>
    </row>
    <row r="797" spans="1:8">
      <c r="A797" t="str">
        <f>LEFT(C797, 7)</f>
        <v>ul_cost</v>
      </c>
      <c r="B797" t="s">
        <v>295</v>
      </c>
      <c r="C797" t="s">
        <v>295</v>
      </c>
      <c r="D797" t="s">
        <v>1877</v>
      </c>
      <c r="E797" t="s">
        <v>659</v>
      </c>
      <c r="F797" t="s">
        <v>474</v>
      </c>
      <c r="G797" t="s">
        <v>1952</v>
      </c>
      <c r="H797" t="s">
        <v>531</v>
      </c>
    </row>
    <row r="798" spans="1:8">
      <c r="A798" t="str">
        <f>LEFT(C798, 7)</f>
        <v>ul_cost</v>
      </c>
      <c r="B798" t="s">
        <v>1814</v>
      </c>
      <c r="C798" t="s">
        <v>295</v>
      </c>
      <c r="D798" t="s">
        <v>1880</v>
      </c>
      <c r="E798" t="s">
        <v>659</v>
      </c>
      <c r="F798" t="s">
        <v>474</v>
      </c>
      <c r="G798" t="s">
        <v>1952</v>
      </c>
      <c r="H798" t="s">
        <v>531</v>
      </c>
    </row>
    <row r="799" spans="1:8">
      <c r="A799" t="str">
        <f>LEFT(C799, 7)</f>
        <v>ul_cost</v>
      </c>
      <c r="B799" t="s">
        <v>1815</v>
      </c>
      <c r="C799" t="s">
        <v>295</v>
      </c>
      <c r="D799" t="s">
        <v>1879</v>
      </c>
      <c r="E799" t="s">
        <v>659</v>
      </c>
      <c r="F799" t="s">
        <v>474</v>
      </c>
      <c r="G799" t="s">
        <v>1952</v>
      </c>
      <c r="H799" t="s">
        <v>531</v>
      </c>
    </row>
    <row r="800" spans="1:8">
      <c r="A800" t="str">
        <f>LEFT(C800, 7)</f>
        <v>ul_cost</v>
      </c>
      <c r="B800" t="s">
        <v>1816</v>
      </c>
      <c r="C800" t="s">
        <v>295</v>
      </c>
      <c r="D800" t="s">
        <v>1881</v>
      </c>
      <c r="E800" t="s">
        <v>659</v>
      </c>
      <c r="F800" t="s">
        <v>474</v>
      </c>
      <c r="G800" t="s">
        <v>1952</v>
      </c>
      <c r="H800" t="s">
        <v>531</v>
      </c>
    </row>
    <row r="801" spans="1:8">
      <c r="A801" t="str">
        <f>LEFT(C801, 3)</f>
        <v>ulc</v>
      </c>
      <c r="B801" t="s">
        <v>296</v>
      </c>
      <c r="C801" t="s">
        <v>296</v>
      </c>
      <c r="D801" t="s">
        <v>1877</v>
      </c>
      <c r="E801" t="s">
        <v>660</v>
      </c>
      <c r="F801" t="s">
        <v>474</v>
      </c>
      <c r="G801" t="s">
        <v>1952</v>
      </c>
      <c r="H801" t="s">
        <v>494</v>
      </c>
    </row>
    <row r="802" spans="1:8">
      <c r="A802" t="str">
        <f>LEFT(C802, 3)</f>
        <v>ulc</v>
      </c>
      <c r="B802" t="s">
        <v>1817</v>
      </c>
      <c r="C802" t="s">
        <v>296</v>
      </c>
      <c r="D802" t="s">
        <v>1880</v>
      </c>
      <c r="E802" t="s">
        <v>660</v>
      </c>
      <c r="F802" t="s">
        <v>474</v>
      </c>
      <c r="G802" t="s">
        <v>1952</v>
      </c>
      <c r="H802" t="s">
        <v>494</v>
      </c>
    </row>
    <row r="803" spans="1:8">
      <c r="A803" t="str">
        <f>LEFT(C803, 3)</f>
        <v>ulc</v>
      </c>
      <c r="B803" t="s">
        <v>1818</v>
      </c>
      <c r="C803" t="s">
        <v>296</v>
      </c>
      <c r="D803" t="s">
        <v>1879</v>
      </c>
      <c r="E803" t="s">
        <v>660</v>
      </c>
      <c r="F803" t="s">
        <v>474</v>
      </c>
      <c r="G803" t="s">
        <v>1952</v>
      </c>
      <c r="H803" t="s">
        <v>494</v>
      </c>
    </row>
    <row r="804" spans="1:8">
      <c r="A804" t="str">
        <f>LEFT(C804, 3)</f>
        <v>ulc</v>
      </c>
      <c r="B804" t="s">
        <v>1819</v>
      </c>
      <c r="C804" t="s">
        <v>296</v>
      </c>
      <c r="D804" t="s">
        <v>1881</v>
      </c>
      <c r="E804" t="s">
        <v>660</v>
      </c>
      <c r="F804" t="s">
        <v>474</v>
      </c>
      <c r="G804" t="s">
        <v>1952</v>
      </c>
      <c r="H804" t="s">
        <v>494</v>
      </c>
    </row>
    <row r="805" spans="1:8">
      <c r="A805" t="str">
        <f t="shared" ref="A805:A812" si="35">LEFT(C805, 2)</f>
        <v>un</v>
      </c>
      <c r="B805" t="s">
        <v>1820</v>
      </c>
      <c r="C805" t="s">
        <v>1820</v>
      </c>
      <c r="D805" t="s">
        <v>1877</v>
      </c>
      <c r="E805" t="s">
        <v>453</v>
      </c>
      <c r="F805" t="s">
        <v>474</v>
      </c>
      <c r="G805" t="s">
        <v>1952</v>
      </c>
      <c r="H805" t="s">
        <v>1964</v>
      </c>
    </row>
    <row r="806" spans="1:8">
      <c r="A806" t="str">
        <f t="shared" si="35"/>
        <v>un</v>
      </c>
      <c r="B806" t="s">
        <v>1821</v>
      </c>
      <c r="C806" t="s">
        <v>1820</v>
      </c>
      <c r="D806" t="s">
        <v>1880</v>
      </c>
      <c r="E806" t="s">
        <v>453</v>
      </c>
      <c r="F806" t="s">
        <v>474</v>
      </c>
      <c r="G806" t="s">
        <v>1952</v>
      </c>
      <c r="H806" t="s">
        <v>1964</v>
      </c>
    </row>
    <row r="807" spans="1:8">
      <c r="A807" t="str">
        <f t="shared" si="35"/>
        <v>un</v>
      </c>
      <c r="B807" t="s">
        <v>1822</v>
      </c>
      <c r="C807" t="s">
        <v>1820</v>
      </c>
      <c r="D807" t="s">
        <v>1879</v>
      </c>
      <c r="E807" t="s">
        <v>453</v>
      </c>
      <c r="F807" t="s">
        <v>474</v>
      </c>
      <c r="G807" t="s">
        <v>1952</v>
      </c>
      <c r="H807" t="s">
        <v>1964</v>
      </c>
    </row>
    <row r="808" spans="1:8">
      <c r="A808" t="str">
        <f t="shared" si="35"/>
        <v>un</v>
      </c>
      <c r="B808" t="s">
        <v>1823</v>
      </c>
      <c r="C808" t="s">
        <v>1820</v>
      </c>
      <c r="D808" t="s">
        <v>1881</v>
      </c>
      <c r="E808" t="s">
        <v>453</v>
      </c>
      <c r="F808" t="s">
        <v>474</v>
      </c>
      <c r="G808" t="s">
        <v>1952</v>
      </c>
      <c r="H808" t="s">
        <v>1964</v>
      </c>
    </row>
    <row r="809" spans="1:8">
      <c r="A809" t="str">
        <f t="shared" si="35"/>
        <v>ur</v>
      </c>
      <c r="B809" t="s">
        <v>1824</v>
      </c>
      <c r="C809" t="s">
        <v>1824</v>
      </c>
      <c r="D809" t="s">
        <v>1877</v>
      </c>
      <c r="E809" t="s">
        <v>454</v>
      </c>
      <c r="F809" t="s">
        <v>474</v>
      </c>
      <c r="G809" t="s">
        <v>1952</v>
      </c>
      <c r="H809" t="s">
        <v>531</v>
      </c>
    </row>
    <row r="810" spans="1:8">
      <c r="A810" t="str">
        <f t="shared" si="35"/>
        <v>ur</v>
      </c>
      <c r="B810" t="s">
        <v>1825</v>
      </c>
      <c r="C810" t="s">
        <v>1824</v>
      </c>
      <c r="D810" t="s">
        <v>1880</v>
      </c>
      <c r="E810" t="s">
        <v>454</v>
      </c>
      <c r="F810" t="s">
        <v>474</v>
      </c>
      <c r="G810" t="s">
        <v>1952</v>
      </c>
      <c r="H810" t="s">
        <v>531</v>
      </c>
    </row>
    <row r="811" spans="1:8">
      <c r="A811" t="str">
        <f t="shared" si="35"/>
        <v>ur</v>
      </c>
      <c r="B811" t="s">
        <v>1826</v>
      </c>
      <c r="C811" t="s">
        <v>1824</v>
      </c>
      <c r="D811" t="s">
        <v>1879</v>
      </c>
      <c r="E811" t="s">
        <v>454</v>
      </c>
      <c r="F811" t="s">
        <v>474</v>
      </c>
      <c r="G811" t="s">
        <v>1952</v>
      </c>
      <c r="H811" t="s">
        <v>531</v>
      </c>
    </row>
    <row r="812" spans="1:8">
      <c r="A812" t="str">
        <f t="shared" si="35"/>
        <v>ur</v>
      </c>
      <c r="B812" t="s">
        <v>1827</v>
      </c>
      <c r="C812" t="s">
        <v>1824</v>
      </c>
      <c r="D812" t="s">
        <v>1881</v>
      </c>
      <c r="E812" t="s">
        <v>454</v>
      </c>
      <c r="F812" t="s">
        <v>474</v>
      </c>
      <c r="G812" t="s">
        <v>1952</v>
      </c>
      <c r="H812" t="s">
        <v>531</v>
      </c>
    </row>
    <row r="813" spans="1:8">
      <c r="A813" t="str">
        <f>LEFT(C813, 4)</f>
        <v>wage</v>
      </c>
      <c r="B813" t="s">
        <v>82</v>
      </c>
      <c r="C813" t="s">
        <v>82</v>
      </c>
      <c r="D813" t="s">
        <v>1877</v>
      </c>
      <c r="E813" t="s">
        <v>658</v>
      </c>
      <c r="F813" t="s">
        <v>474</v>
      </c>
      <c r="G813" t="s">
        <v>1952</v>
      </c>
      <c r="H813" t="s">
        <v>531</v>
      </c>
    </row>
    <row r="814" spans="1:8">
      <c r="A814" t="str">
        <f>LEFT(C814, 4)</f>
        <v>wage</v>
      </c>
      <c r="B814" t="s">
        <v>1828</v>
      </c>
      <c r="C814" t="s">
        <v>82</v>
      </c>
      <c r="D814" t="s">
        <v>1880</v>
      </c>
      <c r="E814" t="s">
        <v>658</v>
      </c>
      <c r="F814" t="s">
        <v>474</v>
      </c>
      <c r="G814" t="s">
        <v>1952</v>
      </c>
      <c r="H814" t="s">
        <v>531</v>
      </c>
    </row>
    <row r="815" spans="1:8">
      <c r="A815" t="str">
        <f>LEFT(C815, 4)</f>
        <v>wage</v>
      </c>
      <c r="B815" t="s">
        <v>1829</v>
      </c>
      <c r="C815" t="s">
        <v>82</v>
      </c>
      <c r="D815" t="s">
        <v>1879</v>
      </c>
      <c r="E815" t="s">
        <v>658</v>
      </c>
      <c r="F815" t="s">
        <v>474</v>
      </c>
      <c r="G815" t="s">
        <v>1952</v>
      </c>
      <c r="H815" t="s">
        <v>531</v>
      </c>
    </row>
    <row r="816" spans="1:8">
      <c r="A816" t="str">
        <f>LEFT(C816, 4)</f>
        <v>wage</v>
      </c>
      <c r="B816" t="s">
        <v>1830</v>
      </c>
      <c r="C816" t="s">
        <v>82</v>
      </c>
      <c r="D816" t="s">
        <v>1881</v>
      </c>
      <c r="E816" t="s">
        <v>658</v>
      </c>
      <c r="F816" t="s">
        <v>474</v>
      </c>
      <c r="G816" t="s">
        <v>1952</v>
      </c>
      <c r="H816" t="s">
        <v>531</v>
      </c>
    </row>
    <row r="817" spans="1:8">
      <c r="A817" t="str">
        <f>LEFT(C817, 1)</f>
        <v>w</v>
      </c>
      <c r="B817" t="s">
        <v>1831</v>
      </c>
      <c r="C817" t="s">
        <v>1831</v>
      </c>
      <c r="D817" t="s">
        <v>1877</v>
      </c>
      <c r="E817" t="s">
        <v>571</v>
      </c>
      <c r="F817" t="s">
        <v>462</v>
      </c>
      <c r="G817" t="s">
        <v>1952</v>
      </c>
      <c r="H817" t="s">
        <v>1963</v>
      </c>
    </row>
    <row r="818" spans="1:8">
      <c r="A818" t="str">
        <f>LEFT(C818, 1)</f>
        <v>w</v>
      </c>
      <c r="B818" t="s">
        <v>1832</v>
      </c>
      <c r="C818" t="s">
        <v>1831</v>
      </c>
      <c r="D818" t="s">
        <v>1880</v>
      </c>
      <c r="E818" t="s">
        <v>571</v>
      </c>
      <c r="F818" t="s">
        <v>462</v>
      </c>
      <c r="G818" t="s">
        <v>1952</v>
      </c>
      <c r="H818" t="s">
        <v>1963</v>
      </c>
    </row>
    <row r="819" spans="1:8">
      <c r="A819" t="str">
        <f>LEFT(C819, 1)</f>
        <v>w</v>
      </c>
      <c r="B819" t="s">
        <v>1833</v>
      </c>
      <c r="C819" t="s">
        <v>1831</v>
      </c>
      <c r="D819" t="s">
        <v>1879</v>
      </c>
      <c r="E819" t="s">
        <v>571</v>
      </c>
      <c r="F819" t="s">
        <v>462</v>
      </c>
      <c r="G819" t="s">
        <v>1952</v>
      </c>
      <c r="H819" t="s">
        <v>1963</v>
      </c>
    </row>
    <row r="820" spans="1:8">
      <c r="A820" t="str">
        <f>LEFT(C820, 1)</f>
        <v>w</v>
      </c>
      <c r="B820" t="s">
        <v>1834</v>
      </c>
      <c r="C820" t="s">
        <v>1831</v>
      </c>
      <c r="D820" t="s">
        <v>1881</v>
      </c>
      <c r="E820" t="s">
        <v>571</v>
      </c>
      <c r="F820" t="s">
        <v>462</v>
      </c>
      <c r="G820" t="s">
        <v>1952</v>
      </c>
      <c r="H820" t="s">
        <v>1963</v>
      </c>
    </row>
    <row r="821" spans="1:8">
      <c r="A821" t="str">
        <f>LEFT(C821, 3)</f>
        <v>wi</v>
      </c>
      <c r="B821" t="s">
        <v>308</v>
      </c>
      <c r="C821" t="s">
        <v>308</v>
      </c>
      <c r="D821" t="s">
        <v>1877</v>
      </c>
      <c r="E821" t="s">
        <v>443</v>
      </c>
      <c r="F821" t="s">
        <v>474</v>
      </c>
      <c r="G821" t="s">
        <v>1952</v>
      </c>
      <c r="H821" t="s">
        <v>531</v>
      </c>
    </row>
    <row r="822" spans="1:8">
      <c r="A822" t="str">
        <f>LEFT(C822, 1)</f>
        <v>w</v>
      </c>
      <c r="B822" t="s">
        <v>357</v>
      </c>
      <c r="C822" t="s">
        <v>357</v>
      </c>
      <c r="D822" t="s">
        <v>1877</v>
      </c>
      <c r="E822" t="s">
        <v>571</v>
      </c>
      <c r="F822" t="s">
        <v>460</v>
      </c>
      <c r="G822" t="s">
        <v>1952</v>
      </c>
      <c r="H822" t="s">
        <v>1963</v>
      </c>
    </row>
    <row r="823" spans="1:8">
      <c r="A823" t="str">
        <f>LEFT(C823, 1)</f>
        <v>w</v>
      </c>
      <c r="B823" t="s">
        <v>1835</v>
      </c>
      <c r="C823" t="s">
        <v>357</v>
      </c>
      <c r="D823" t="s">
        <v>1880</v>
      </c>
      <c r="E823" t="s">
        <v>571</v>
      </c>
      <c r="F823" t="s">
        <v>460</v>
      </c>
      <c r="G823" t="s">
        <v>1952</v>
      </c>
      <c r="H823" t="s">
        <v>1963</v>
      </c>
    </row>
    <row r="824" spans="1:8">
      <c r="A824" t="str">
        <f>LEFT(C824, 1)</f>
        <v>w</v>
      </c>
      <c r="B824" t="s">
        <v>1836</v>
      </c>
      <c r="C824" t="s">
        <v>357</v>
      </c>
      <c r="D824" t="s">
        <v>1879</v>
      </c>
      <c r="E824" t="s">
        <v>571</v>
      </c>
      <c r="F824" t="s">
        <v>460</v>
      </c>
      <c r="G824" t="s">
        <v>1952</v>
      </c>
      <c r="H824" t="s">
        <v>1963</v>
      </c>
    </row>
    <row r="825" spans="1:8">
      <c r="A825" t="str">
        <f>LEFT(C825, 1)</f>
        <v>w</v>
      </c>
      <c r="B825" t="s">
        <v>1837</v>
      </c>
      <c r="C825" t="s">
        <v>357</v>
      </c>
      <c r="D825" t="s">
        <v>1881</v>
      </c>
      <c r="E825" t="s">
        <v>571</v>
      </c>
      <c r="F825" t="s">
        <v>460</v>
      </c>
      <c r="G825" t="s">
        <v>1952</v>
      </c>
      <c r="H825" t="s">
        <v>1963</v>
      </c>
    </row>
    <row r="826" spans="1:8">
      <c r="A826" t="str">
        <f>LEFT(C826, 1)</f>
        <v>w</v>
      </c>
      <c r="B826" t="s">
        <v>1838</v>
      </c>
      <c r="C826" t="s">
        <v>1838</v>
      </c>
      <c r="D826" t="s">
        <v>1877</v>
      </c>
      <c r="E826" t="s">
        <v>571</v>
      </c>
      <c r="F826" t="s">
        <v>464</v>
      </c>
      <c r="G826" t="s">
        <v>1952</v>
      </c>
      <c r="H826" t="s">
        <v>1963</v>
      </c>
    </row>
    <row r="827" spans="1:8">
      <c r="A827" t="str">
        <f>LEFT(C827, 2)</f>
        <v>ws</v>
      </c>
      <c r="B827" t="s">
        <v>294</v>
      </c>
      <c r="C827" t="s">
        <v>294</v>
      </c>
      <c r="D827" t="s">
        <v>1877</v>
      </c>
      <c r="E827" t="s">
        <v>440</v>
      </c>
      <c r="F827" t="s">
        <v>474</v>
      </c>
      <c r="G827" t="s">
        <v>1952</v>
      </c>
      <c r="H827" t="s">
        <v>479</v>
      </c>
    </row>
    <row r="828" spans="1:8">
      <c r="A828" t="str">
        <f>LEFT(C828, 2)</f>
        <v>ws</v>
      </c>
      <c r="B828" t="s">
        <v>1839</v>
      </c>
      <c r="C828" t="s">
        <v>294</v>
      </c>
      <c r="D828" t="s">
        <v>1880</v>
      </c>
      <c r="E828" t="s">
        <v>440</v>
      </c>
      <c r="F828" t="s">
        <v>474</v>
      </c>
      <c r="G828" t="s">
        <v>1952</v>
      </c>
      <c r="H828" t="s">
        <v>479</v>
      </c>
    </row>
    <row r="829" spans="1:8">
      <c r="A829" t="str">
        <f>LEFT(C829, 2)</f>
        <v>ws</v>
      </c>
      <c r="B829" t="s">
        <v>1840</v>
      </c>
      <c r="C829" t="s">
        <v>294</v>
      </c>
      <c r="D829" t="s">
        <v>1879</v>
      </c>
      <c r="E829" t="s">
        <v>440</v>
      </c>
      <c r="F829" t="s">
        <v>474</v>
      </c>
      <c r="G829" t="s">
        <v>1952</v>
      </c>
      <c r="H829" t="s">
        <v>479</v>
      </c>
    </row>
    <row r="830" spans="1:8">
      <c r="A830" t="str">
        <f>LEFT(C830, 2)</f>
        <v>ws</v>
      </c>
      <c r="B830" t="s">
        <v>1841</v>
      </c>
      <c r="C830" t="s">
        <v>294</v>
      </c>
      <c r="D830" t="s">
        <v>1881</v>
      </c>
      <c r="E830" t="s">
        <v>440</v>
      </c>
      <c r="F830" t="s">
        <v>474</v>
      </c>
      <c r="G830" t="s">
        <v>1952</v>
      </c>
      <c r="H830" t="s">
        <v>479</v>
      </c>
    </row>
    <row r="831" spans="1:8">
      <c r="A831" t="str">
        <f t="shared" ref="A831:A843" si="36">LEFT(C831, 1)</f>
        <v>x</v>
      </c>
      <c r="B831" t="s">
        <v>355</v>
      </c>
      <c r="C831" t="s">
        <v>355</v>
      </c>
      <c r="D831" t="s">
        <v>1877</v>
      </c>
      <c r="E831" t="s">
        <v>536</v>
      </c>
      <c r="F831" t="s">
        <v>460</v>
      </c>
      <c r="G831" t="s">
        <v>1952</v>
      </c>
      <c r="H831" t="s">
        <v>1963</v>
      </c>
    </row>
    <row r="832" spans="1:8">
      <c r="A832" t="str">
        <f t="shared" si="36"/>
        <v>x</v>
      </c>
      <c r="B832" t="s">
        <v>1842</v>
      </c>
      <c r="C832" t="s">
        <v>355</v>
      </c>
      <c r="D832" t="s">
        <v>1880</v>
      </c>
      <c r="E832" t="s">
        <v>536</v>
      </c>
      <c r="F832" t="s">
        <v>460</v>
      </c>
      <c r="G832" t="s">
        <v>1952</v>
      </c>
      <c r="H832" t="s">
        <v>1963</v>
      </c>
    </row>
    <row r="833" spans="1:8">
      <c r="A833" t="str">
        <f t="shared" si="36"/>
        <v>x</v>
      </c>
      <c r="B833" t="s">
        <v>1843</v>
      </c>
      <c r="C833" t="s">
        <v>355</v>
      </c>
      <c r="D833" t="s">
        <v>1879</v>
      </c>
      <c r="E833" t="s">
        <v>536</v>
      </c>
      <c r="F833" t="s">
        <v>460</v>
      </c>
      <c r="G833" t="s">
        <v>1952</v>
      </c>
      <c r="H833" t="s">
        <v>1963</v>
      </c>
    </row>
    <row r="834" spans="1:8">
      <c r="A834" t="str">
        <f t="shared" si="36"/>
        <v>x</v>
      </c>
      <c r="B834" t="s">
        <v>1844</v>
      </c>
      <c r="C834" t="s">
        <v>355</v>
      </c>
      <c r="D834" t="s">
        <v>1881</v>
      </c>
      <c r="E834" t="s">
        <v>536</v>
      </c>
      <c r="F834" t="s">
        <v>460</v>
      </c>
      <c r="G834" t="s">
        <v>1952</v>
      </c>
      <c r="H834" t="s">
        <v>1963</v>
      </c>
    </row>
    <row r="835" spans="1:8">
      <c r="A835" t="str">
        <f t="shared" si="36"/>
        <v>x</v>
      </c>
      <c r="B835" t="s">
        <v>285</v>
      </c>
      <c r="C835" t="s">
        <v>285</v>
      </c>
      <c r="D835" t="s">
        <v>1877</v>
      </c>
      <c r="E835" t="s">
        <v>536</v>
      </c>
      <c r="F835" t="s">
        <v>464</v>
      </c>
      <c r="G835" t="s">
        <v>1950</v>
      </c>
      <c r="H835" t="s">
        <v>1963</v>
      </c>
    </row>
    <row r="836" spans="1:8">
      <c r="A836" t="str">
        <f t="shared" si="36"/>
        <v>x</v>
      </c>
      <c r="B836" t="s">
        <v>1845</v>
      </c>
      <c r="C836" t="s">
        <v>285</v>
      </c>
      <c r="D836" t="s">
        <v>1880</v>
      </c>
      <c r="E836" t="s">
        <v>536</v>
      </c>
      <c r="F836" t="s">
        <v>464</v>
      </c>
      <c r="G836" t="s">
        <v>1950</v>
      </c>
      <c r="H836" t="s">
        <v>1963</v>
      </c>
    </row>
    <row r="837" spans="1:8">
      <c r="A837" t="str">
        <f t="shared" si="36"/>
        <v>x</v>
      </c>
      <c r="B837" t="s">
        <v>1846</v>
      </c>
      <c r="C837" t="s">
        <v>285</v>
      </c>
      <c r="D837" t="s">
        <v>1879</v>
      </c>
      <c r="E837" t="s">
        <v>536</v>
      </c>
      <c r="F837" t="s">
        <v>464</v>
      </c>
      <c r="G837" t="s">
        <v>1950</v>
      </c>
      <c r="H837" t="s">
        <v>1963</v>
      </c>
    </row>
    <row r="838" spans="1:8">
      <c r="A838" t="str">
        <f t="shared" si="36"/>
        <v>x</v>
      </c>
      <c r="B838" t="s">
        <v>1847</v>
      </c>
      <c r="C838" t="s">
        <v>285</v>
      </c>
      <c r="D838" t="s">
        <v>1881</v>
      </c>
      <c r="E838" t="s">
        <v>536</v>
      </c>
      <c r="F838" t="s">
        <v>464</v>
      </c>
      <c r="G838" t="s">
        <v>1950</v>
      </c>
      <c r="H838" t="s">
        <v>1963</v>
      </c>
    </row>
    <row r="839" spans="1:8">
      <c r="A839" t="str">
        <f t="shared" si="36"/>
        <v>x</v>
      </c>
      <c r="B839" t="s">
        <v>1848</v>
      </c>
      <c r="C839" t="s">
        <v>1848</v>
      </c>
      <c r="D839" t="s">
        <v>1877</v>
      </c>
      <c r="E839" t="s">
        <v>1925</v>
      </c>
      <c r="F839" t="s">
        <v>1926</v>
      </c>
      <c r="G839" t="s">
        <v>1952</v>
      </c>
      <c r="H839" t="s">
        <v>531</v>
      </c>
    </row>
    <row r="840" spans="1:8">
      <c r="A840" t="str">
        <f t="shared" si="36"/>
        <v>y</v>
      </c>
      <c r="B840" t="s">
        <v>280</v>
      </c>
      <c r="C840" t="s">
        <v>280</v>
      </c>
      <c r="D840" t="s">
        <v>1877</v>
      </c>
      <c r="E840" t="s">
        <v>77</v>
      </c>
      <c r="F840" t="s">
        <v>473</v>
      </c>
      <c r="G840" t="s">
        <v>1952</v>
      </c>
      <c r="H840" t="s">
        <v>1963</v>
      </c>
    </row>
    <row r="841" spans="1:8">
      <c r="A841" t="str">
        <f t="shared" si="36"/>
        <v>y</v>
      </c>
      <c r="B841" t="s">
        <v>1849</v>
      </c>
      <c r="C841" t="s">
        <v>280</v>
      </c>
      <c r="D841" t="s">
        <v>1880</v>
      </c>
      <c r="E841" t="s">
        <v>77</v>
      </c>
      <c r="F841" t="s">
        <v>473</v>
      </c>
      <c r="G841" t="s">
        <v>1952</v>
      </c>
      <c r="H841" t="s">
        <v>1963</v>
      </c>
    </row>
    <row r="842" spans="1:8">
      <c r="A842" t="str">
        <f t="shared" si="36"/>
        <v>y</v>
      </c>
      <c r="B842" t="s">
        <v>1850</v>
      </c>
      <c r="C842" t="s">
        <v>280</v>
      </c>
      <c r="D842" t="s">
        <v>1879</v>
      </c>
      <c r="E842" t="s">
        <v>77</v>
      </c>
      <c r="F842" t="s">
        <v>473</v>
      </c>
      <c r="G842" t="s">
        <v>1952</v>
      </c>
      <c r="H842" t="s">
        <v>1963</v>
      </c>
    </row>
    <row r="843" spans="1:8">
      <c r="A843" t="str">
        <f t="shared" si="36"/>
        <v>y</v>
      </c>
      <c r="B843" t="s">
        <v>1851</v>
      </c>
      <c r="C843" t="s">
        <v>280</v>
      </c>
      <c r="D843" t="s">
        <v>1881</v>
      </c>
      <c r="E843" t="s">
        <v>77</v>
      </c>
      <c r="F843" t="s">
        <v>473</v>
      </c>
      <c r="G843" t="s">
        <v>1952</v>
      </c>
      <c r="H843" t="s">
        <v>1963</v>
      </c>
    </row>
    <row r="844" spans="1:8">
      <c r="A844" t="str">
        <f t="shared" ref="A844:A854" si="37">LEFT(C844, 3)</f>
        <v>y_d</v>
      </c>
      <c r="B844" t="s">
        <v>1852</v>
      </c>
      <c r="C844" t="s">
        <v>1852</v>
      </c>
      <c r="D844" t="s">
        <v>1877</v>
      </c>
      <c r="E844" t="s">
        <v>483</v>
      </c>
      <c r="F844" t="s">
        <v>461</v>
      </c>
      <c r="G844" t="s">
        <v>1952</v>
      </c>
      <c r="H844" t="s">
        <v>1963</v>
      </c>
    </row>
    <row r="845" spans="1:8">
      <c r="A845" t="str">
        <f t="shared" si="37"/>
        <v>y_d</v>
      </c>
      <c r="B845" t="s">
        <v>1853</v>
      </c>
      <c r="C845" t="s">
        <v>1853</v>
      </c>
      <c r="D845" t="s">
        <v>1877</v>
      </c>
      <c r="E845" t="s">
        <v>483</v>
      </c>
      <c r="F845" t="s">
        <v>463</v>
      </c>
      <c r="G845" t="s">
        <v>1952</v>
      </c>
      <c r="H845" t="s">
        <v>1963</v>
      </c>
    </row>
    <row r="846" spans="1:8">
      <c r="A846" t="str">
        <f t="shared" si="37"/>
        <v>y_d</v>
      </c>
      <c r="B846" t="s">
        <v>1150</v>
      </c>
      <c r="C846" t="s">
        <v>1150</v>
      </c>
      <c r="D846" t="s">
        <v>1877</v>
      </c>
      <c r="E846" t="s">
        <v>483</v>
      </c>
      <c r="F846" t="s">
        <v>462</v>
      </c>
      <c r="G846" t="s">
        <v>1952</v>
      </c>
      <c r="H846" t="s">
        <v>1963</v>
      </c>
    </row>
    <row r="847" spans="1:8">
      <c r="A847" t="str">
        <f t="shared" si="37"/>
        <v>y_d</v>
      </c>
      <c r="B847" t="s">
        <v>1854</v>
      </c>
      <c r="C847" t="s">
        <v>1150</v>
      </c>
      <c r="D847" t="s">
        <v>1880</v>
      </c>
      <c r="E847" t="s">
        <v>483</v>
      </c>
      <c r="F847" t="s">
        <v>462</v>
      </c>
      <c r="G847" t="s">
        <v>1952</v>
      </c>
      <c r="H847" t="s">
        <v>1963</v>
      </c>
    </row>
    <row r="848" spans="1:8">
      <c r="A848" t="str">
        <f t="shared" si="37"/>
        <v>y_d</v>
      </c>
      <c r="B848" t="s">
        <v>1855</v>
      </c>
      <c r="C848" t="s">
        <v>1150</v>
      </c>
      <c r="D848" t="s">
        <v>1879</v>
      </c>
      <c r="E848" t="s">
        <v>483</v>
      </c>
      <c r="F848" t="s">
        <v>462</v>
      </c>
      <c r="G848" t="s">
        <v>1952</v>
      </c>
      <c r="H848" t="s">
        <v>1963</v>
      </c>
    </row>
    <row r="849" spans="1:8">
      <c r="A849" t="str">
        <f t="shared" si="37"/>
        <v>y_d</v>
      </c>
      <c r="B849" t="s">
        <v>1856</v>
      </c>
      <c r="C849" t="s">
        <v>1150</v>
      </c>
      <c r="D849" t="s">
        <v>1881</v>
      </c>
      <c r="E849" t="s">
        <v>483</v>
      </c>
      <c r="F849" t="s">
        <v>462</v>
      </c>
      <c r="G849" t="s">
        <v>1952</v>
      </c>
      <c r="H849" t="s">
        <v>1963</v>
      </c>
    </row>
    <row r="850" spans="1:8">
      <c r="A850" t="str">
        <f t="shared" si="37"/>
        <v>y_d</v>
      </c>
      <c r="B850" t="s">
        <v>1149</v>
      </c>
      <c r="C850" t="s">
        <v>1149</v>
      </c>
      <c r="D850" t="s">
        <v>1877</v>
      </c>
      <c r="E850" t="s">
        <v>483</v>
      </c>
      <c r="F850" t="s">
        <v>462</v>
      </c>
      <c r="G850" t="s">
        <v>1950</v>
      </c>
      <c r="H850" t="s">
        <v>1963</v>
      </c>
    </row>
    <row r="851" spans="1:8">
      <c r="A851" t="str">
        <f t="shared" si="37"/>
        <v>y_d</v>
      </c>
      <c r="B851" t="s">
        <v>1857</v>
      </c>
      <c r="C851" t="s">
        <v>1149</v>
      </c>
      <c r="D851" t="s">
        <v>1880</v>
      </c>
      <c r="E851" t="s">
        <v>483</v>
      </c>
      <c r="F851" t="s">
        <v>462</v>
      </c>
      <c r="G851" t="s">
        <v>1950</v>
      </c>
      <c r="H851" t="s">
        <v>1963</v>
      </c>
    </row>
    <row r="852" spans="1:8">
      <c r="A852" t="str">
        <f t="shared" si="37"/>
        <v>y_d</v>
      </c>
      <c r="B852" t="s">
        <v>1858</v>
      </c>
      <c r="C852" t="s">
        <v>1149</v>
      </c>
      <c r="D852" t="s">
        <v>1879</v>
      </c>
      <c r="E852" t="s">
        <v>483</v>
      </c>
      <c r="F852" t="s">
        <v>462</v>
      </c>
      <c r="G852" t="s">
        <v>1950</v>
      </c>
      <c r="H852" t="s">
        <v>1963</v>
      </c>
    </row>
    <row r="853" spans="1:8">
      <c r="A853" t="str">
        <f t="shared" si="37"/>
        <v>y_d</v>
      </c>
      <c r="B853" t="s">
        <v>1859</v>
      </c>
      <c r="C853" t="s">
        <v>1149</v>
      </c>
      <c r="D853" t="s">
        <v>1881</v>
      </c>
      <c r="E853" t="s">
        <v>483</v>
      </c>
      <c r="F853" t="s">
        <v>462</v>
      </c>
      <c r="G853" t="s">
        <v>1950</v>
      </c>
      <c r="H853" t="s">
        <v>1963</v>
      </c>
    </row>
    <row r="854" spans="1:8">
      <c r="A854" t="str">
        <f t="shared" si="37"/>
        <v>y_d</v>
      </c>
      <c r="B854" t="s">
        <v>1860</v>
      </c>
      <c r="C854" t="s">
        <v>1860</v>
      </c>
      <c r="D854" t="s">
        <v>1877</v>
      </c>
      <c r="E854" t="s">
        <v>483</v>
      </c>
      <c r="F854" t="s">
        <v>460</v>
      </c>
      <c r="G854" t="s">
        <v>1952</v>
      </c>
      <c r="H854" t="s">
        <v>1963</v>
      </c>
    </row>
    <row r="855" spans="1:8">
      <c r="A855" t="str">
        <f>LEFT(C855, 1)</f>
        <v>y</v>
      </c>
      <c r="B855" t="s">
        <v>1146</v>
      </c>
      <c r="C855" t="s">
        <v>1146</v>
      </c>
      <c r="D855" t="s">
        <v>1877</v>
      </c>
      <c r="E855" t="s">
        <v>476</v>
      </c>
      <c r="F855" t="s">
        <v>462</v>
      </c>
      <c r="G855" t="s">
        <v>1952</v>
      </c>
      <c r="H855" t="s">
        <v>1963</v>
      </c>
    </row>
    <row r="856" spans="1:8">
      <c r="A856" t="str">
        <f>LEFT(C856, 1)</f>
        <v>y</v>
      </c>
      <c r="B856" t="s">
        <v>1861</v>
      </c>
      <c r="C856" t="s">
        <v>1146</v>
      </c>
      <c r="D856" t="s">
        <v>1880</v>
      </c>
      <c r="E856" t="s">
        <v>476</v>
      </c>
      <c r="F856" t="s">
        <v>462</v>
      </c>
      <c r="G856" t="s">
        <v>1952</v>
      </c>
      <c r="H856" t="s">
        <v>1963</v>
      </c>
    </row>
    <row r="857" spans="1:8">
      <c r="A857" t="str">
        <f>LEFT(C857, 1)</f>
        <v>y</v>
      </c>
      <c r="B857" t="s">
        <v>1862</v>
      </c>
      <c r="C857" t="s">
        <v>1146</v>
      </c>
      <c r="D857" t="s">
        <v>1879</v>
      </c>
      <c r="E857" t="s">
        <v>476</v>
      </c>
      <c r="F857" t="s">
        <v>462</v>
      </c>
      <c r="G857" t="s">
        <v>1952</v>
      </c>
      <c r="H857" t="s">
        <v>1963</v>
      </c>
    </row>
    <row r="858" spans="1:8">
      <c r="A858" t="str">
        <f>LEFT(C858, 1)</f>
        <v>y</v>
      </c>
      <c r="B858" t="s">
        <v>1863</v>
      </c>
      <c r="C858" t="s">
        <v>1146</v>
      </c>
      <c r="D858" t="s">
        <v>1881</v>
      </c>
      <c r="E858" t="s">
        <v>476</v>
      </c>
      <c r="F858" t="s">
        <v>462</v>
      </c>
      <c r="G858" t="s">
        <v>1952</v>
      </c>
      <c r="H858" t="s">
        <v>1963</v>
      </c>
    </row>
    <row r="859" spans="1:8">
      <c r="A859" t="str">
        <f>LEFT(C859, 1)</f>
        <v>y</v>
      </c>
      <c r="B859" t="s">
        <v>1144</v>
      </c>
      <c r="C859" t="s">
        <v>1144</v>
      </c>
      <c r="D859" t="s">
        <v>1877</v>
      </c>
      <c r="E859" t="s">
        <v>661</v>
      </c>
      <c r="F859" t="s">
        <v>462</v>
      </c>
      <c r="G859" t="s">
        <v>1950</v>
      </c>
      <c r="H859" t="s">
        <v>1963</v>
      </c>
    </row>
    <row r="860" spans="1:8">
      <c r="A860" t="s">
        <v>1961</v>
      </c>
      <c r="B860" t="s">
        <v>283</v>
      </c>
      <c r="C860" t="s">
        <v>283</v>
      </c>
      <c r="D860" t="s">
        <v>1877</v>
      </c>
      <c r="E860" t="s">
        <v>483</v>
      </c>
      <c r="F860" t="s">
        <v>473</v>
      </c>
      <c r="G860" t="s">
        <v>1950</v>
      </c>
      <c r="H860" t="s">
        <v>1963</v>
      </c>
    </row>
    <row r="861" spans="1:8">
      <c r="A861" t="str">
        <f>B861</f>
        <v>year</v>
      </c>
      <c r="B861" t="s">
        <v>1864</v>
      </c>
      <c r="C861" t="s">
        <v>1864</v>
      </c>
      <c r="D861" t="s">
        <v>1877</v>
      </c>
      <c r="F861" t="s">
        <v>1952</v>
      </c>
      <c r="G861" t="s">
        <v>1952</v>
      </c>
      <c r="H861" t="s">
        <v>1952</v>
      </c>
    </row>
    <row r="862" spans="1:8">
      <c r="A862" t="str">
        <f t="shared" ref="A862:A870" si="38">LEFT(C862, 1)</f>
        <v>y</v>
      </c>
      <c r="B862" t="s">
        <v>293</v>
      </c>
      <c r="C862" t="s">
        <v>293</v>
      </c>
      <c r="D862" t="s">
        <v>1877</v>
      </c>
      <c r="E862" t="s">
        <v>77</v>
      </c>
      <c r="F862" t="s">
        <v>473</v>
      </c>
      <c r="G862" t="s">
        <v>1952</v>
      </c>
      <c r="H862" t="s">
        <v>1963</v>
      </c>
    </row>
    <row r="863" spans="1:8">
      <c r="A863" t="str">
        <f t="shared" si="38"/>
        <v>y</v>
      </c>
      <c r="B863" t="s">
        <v>1865</v>
      </c>
      <c r="C863" t="s">
        <v>293</v>
      </c>
      <c r="D863" t="s">
        <v>1880</v>
      </c>
      <c r="E863" t="s">
        <v>77</v>
      </c>
      <c r="F863" t="s">
        <v>473</v>
      </c>
      <c r="G863" t="s">
        <v>1952</v>
      </c>
      <c r="H863" t="s">
        <v>1963</v>
      </c>
    </row>
    <row r="864" spans="1:8">
      <c r="A864" t="str">
        <f t="shared" si="38"/>
        <v>y</v>
      </c>
      <c r="B864" t="s">
        <v>1866</v>
      </c>
      <c r="C864" t="s">
        <v>293</v>
      </c>
      <c r="D864" t="s">
        <v>1879</v>
      </c>
      <c r="E864" t="s">
        <v>77</v>
      </c>
      <c r="F864" t="s">
        <v>473</v>
      </c>
      <c r="G864" t="s">
        <v>1952</v>
      </c>
      <c r="H864" t="s">
        <v>1963</v>
      </c>
    </row>
    <row r="865" spans="1:8">
      <c r="A865" t="str">
        <f t="shared" si="38"/>
        <v>y</v>
      </c>
      <c r="B865" t="s">
        <v>1867</v>
      </c>
      <c r="C865" t="s">
        <v>293</v>
      </c>
      <c r="D865" t="s">
        <v>1881</v>
      </c>
      <c r="E865" t="s">
        <v>77</v>
      </c>
      <c r="F865" t="s">
        <v>473</v>
      </c>
      <c r="G865" t="s">
        <v>1952</v>
      </c>
      <c r="H865" t="s">
        <v>1963</v>
      </c>
    </row>
    <row r="866" spans="1:8">
      <c r="A866" t="str">
        <f t="shared" si="38"/>
        <v>y</v>
      </c>
      <c r="B866" t="s">
        <v>282</v>
      </c>
      <c r="C866" t="s">
        <v>282</v>
      </c>
      <c r="D866" t="s">
        <v>1877</v>
      </c>
      <c r="E866" t="s">
        <v>77</v>
      </c>
      <c r="F866" t="s">
        <v>473</v>
      </c>
      <c r="G866" t="s">
        <v>1950</v>
      </c>
      <c r="H866" t="s">
        <v>1963</v>
      </c>
    </row>
    <row r="867" spans="1:8">
      <c r="A867" t="str">
        <f t="shared" si="38"/>
        <v>y</v>
      </c>
      <c r="B867" t="s">
        <v>1868</v>
      </c>
      <c r="C867" t="s">
        <v>282</v>
      </c>
      <c r="D867" t="s">
        <v>1880</v>
      </c>
      <c r="E867" t="s">
        <v>77</v>
      </c>
      <c r="F867" t="s">
        <v>473</v>
      </c>
      <c r="G867" t="s">
        <v>1950</v>
      </c>
      <c r="H867" t="s">
        <v>1963</v>
      </c>
    </row>
    <row r="868" spans="1:8">
      <c r="A868" t="str">
        <f t="shared" si="38"/>
        <v>y</v>
      </c>
      <c r="B868" t="s">
        <v>1869</v>
      </c>
      <c r="C868" t="s">
        <v>282</v>
      </c>
      <c r="D868" t="s">
        <v>1879</v>
      </c>
      <c r="E868" t="s">
        <v>77</v>
      </c>
      <c r="F868" t="s">
        <v>473</v>
      </c>
      <c r="G868" t="s">
        <v>1950</v>
      </c>
      <c r="H868" t="s">
        <v>1963</v>
      </c>
    </row>
    <row r="869" spans="1:8">
      <c r="A869" t="str">
        <f t="shared" si="38"/>
        <v>y</v>
      </c>
      <c r="B869" t="s">
        <v>1870</v>
      </c>
      <c r="C869" t="s">
        <v>282</v>
      </c>
      <c r="D869" t="s">
        <v>1881</v>
      </c>
      <c r="E869" t="s">
        <v>77</v>
      </c>
      <c r="F869" t="s">
        <v>473</v>
      </c>
      <c r="G869" t="s">
        <v>1950</v>
      </c>
      <c r="H869" t="s">
        <v>1963</v>
      </c>
    </row>
    <row r="870" spans="1:8">
      <c r="A870" t="str">
        <f t="shared" si="38"/>
        <v>y</v>
      </c>
      <c r="B870" t="s">
        <v>297</v>
      </c>
      <c r="C870" t="s">
        <v>297</v>
      </c>
      <c r="D870" t="s">
        <v>1877</v>
      </c>
      <c r="E870" t="s">
        <v>575</v>
      </c>
      <c r="F870" t="s">
        <v>574</v>
      </c>
      <c r="G870" t="s">
        <v>1950</v>
      </c>
      <c r="H870" t="s">
        <v>1963</v>
      </c>
    </row>
    <row r="871" spans="1:8">
      <c r="A871" t="str">
        <f>LEFT(C871, 2)</f>
        <v>zz</v>
      </c>
      <c r="B871" t="s">
        <v>221</v>
      </c>
      <c r="C871" t="s">
        <v>221</v>
      </c>
      <c r="D871" t="s">
        <v>1877</v>
      </c>
      <c r="E871" t="s">
        <v>208</v>
      </c>
      <c r="F871" t="s">
        <v>462</v>
      </c>
      <c r="G871" t="s">
        <v>1952</v>
      </c>
      <c r="H871" t="s">
        <v>494</v>
      </c>
    </row>
    <row r="872" spans="1:8">
      <c r="A872" t="str">
        <f>LEFT(C872, 3)</f>
        <v>zz1</v>
      </c>
      <c r="B872" t="s">
        <v>371</v>
      </c>
      <c r="C872" t="s">
        <v>371</v>
      </c>
      <c r="D872" t="s">
        <v>1877</v>
      </c>
      <c r="E872" t="s">
        <v>577</v>
      </c>
      <c r="F872" t="s">
        <v>462</v>
      </c>
      <c r="G872" t="s">
        <v>1952</v>
      </c>
      <c r="H872" t="s">
        <v>494</v>
      </c>
    </row>
    <row r="873" spans="1:8">
      <c r="A873" t="str">
        <f>LEFT(C873, 3)</f>
        <v>zz1</v>
      </c>
      <c r="B873" t="s">
        <v>1871</v>
      </c>
      <c r="C873" t="s">
        <v>371</v>
      </c>
      <c r="D873" t="s">
        <v>1880</v>
      </c>
      <c r="E873" t="s">
        <v>577</v>
      </c>
      <c r="F873" t="s">
        <v>462</v>
      </c>
      <c r="G873" t="s">
        <v>1952</v>
      </c>
      <c r="H873" t="s">
        <v>494</v>
      </c>
    </row>
    <row r="874" spans="1:8">
      <c r="A874" t="str">
        <f>LEFT(C874, 3)</f>
        <v>zz1</v>
      </c>
      <c r="B874" t="s">
        <v>1872</v>
      </c>
      <c r="C874" t="s">
        <v>371</v>
      </c>
      <c r="D874" t="s">
        <v>1879</v>
      </c>
      <c r="E874" t="s">
        <v>577</v>
      </c>
      <c r="F874" t="s">
        <v>462</v>
      </c>
      <c r="G874" t="s">
        <v>1952</v>
      </c>
      <c r="H874" t="s">
        <v>494</v>
      </c>
    </row>
    <row r="875" spans="1:8">
      <c r="A875" t="str">
        <f>LEFT(C875, 3)</f>
        <v>zz1</v>
      </c>
      <c r="B875" t="s">
        <v>1873</v>
      </c>
      <c r="C875" t="s">
        <v>371</v>
      </c>
      <c r="D875" t="s">
        <v>1881</v>
      </c>
      <c r="E875" t="s">
        <v>577</v>
      </c>
      <c r="F875" t="s">
        <v>462</v>
      </c>
      <c r="G875" t="s">
        <v>1952</v>
      </c>
      <c r="H875" t="s">
        <v>494</v>
      </c>
    </row>
    <row r="876" spans="1:8">
      <c r="A876" t="str">
        <f>LEFT(C876, 4)</f>
        <v>zz_i</v>
      </c>
      <c r="B876" t="s">
        <v>222</v>
      </c>
      <c r="C876" t="s">
        <v>222</v>
      </c>
      <c r="D876" t="s">
        <v>1877</v>
      </c>
      <c r="E876" t="s">
        <v>577</v>
      </c>
      <c r="F876" t="s">
        <v>462</v>
      </c>
      <c r="G876" t="s">
        <v>1952</v>
      </c>
      <c r="H876" t="s">
        <v>494</v>
      </c>
    </row>
    <row r="877" spans="1:8">
      <c r="A877" t="str">
        <f>B877</f>
        <v>zz_index</v>
      </c>
      <c r="B877" t="s">
        <v>223</v>
      </c>
      <c r="C877" t="s">
        <v>223</v>
      </c>
      <c r="D877" t="s">
        <v>1877</v>
      </c>
      <c r="E877" t="s">
        <v>578</v>
      </c>
      <c r="F877" t="s">
        <v>462</v>
      </c>
      <c r="G877" t="s">
        <v>1952</v>
      </c>
      <c r="H877" t="s">
        <v>494</v>
      </c>
    </row>
  </sheetData>
  <autoFilter ref="B1:H877" xr:uid="{D1455A00-7ECA-B240-ACA1-4875EE5065C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155B0F8FAEBE949918597A08E632926" ma:contentTypeVersion="8" ma:contentTypeDescription="Opret et nyt dokument." ma:contentTypeScope="" ma:versionID="7efe93b8852d3ac74dc116276c4af356">
  <xsd:schema xmlns:xsd="http://www.w3.org/2001/XMLSchema" xmlns:xs="http://www.w3.org/2001/XMLSchema" xmlns:p="http://schemas.microsoft.com/office/2006/metadata/properties" xmlns:ns3="47cf597b-17a9-4914-a412-70327fd1dc38" targetNamespace="http://schemas.microsoft.com/office/2006/metadata/properties" ma:root="true" ma:fieldsID="8c5a63b6118a85b643d05107115be8f3" ns3:_="">
    <xsd:import namespace="47cf597b-17a9-4914-a412-70327fd1dc3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cf597b-17a9-4914-a412-70327fd1dc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C04A248-1308-4816-A589-83F5DB9D56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cf597b-17a9-4914-a412-70327fd1dc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B7AA3D-7C6A-4CE7-911A-885238EDDAA2}">
  <ds:schemaRefs>
    <ds:schemaRef ds:uri="http://schemas.openxmlformats.org/package/2006/metadata/core-properties"/>
    <ds:schemaRef ds:uri="http://schemas.microsoft.com/office/infopath/2007/PartnerControls"/>
    <ds:schemaRef ds:uri="http://purl.org/dc/dcmitype/"/>
    <ds:schemaRef ds:uri="http://schemas.microsoft.com/office/2006/documentManagement/types"/>
    <ds:schemaRef ds:uri="http://schemas.microsoft.com/office/2006/metadata/properties"/>
    <ds:schemaRef ds:uri="http://www.w3.org/XML/1998/namespace"/>
    <ds:schemaRef ds:uri="http://purl.org/dc/elements/1.1/"/>
    <ds:schemaRef ds:uri="47cf597b-17a9-4914-a412-70327fd1dc38"/>
    <ds:schemaRef ds:uri="http://purl.org/dc/terms/"/>
  </ds:schemaRefs>
</ds:datastoreItem>
</file>

<file path=customXml/itemProps3.xml><?xml version="1.0" encoding="utf-8"?>
<ds:datastoreItem xmlns:ds="http://schemas.openxmlformats.org/officeDocument/2006/customXml" ds:itemID="{4EA04A51-46A6-4968-BC4B-9081328929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Paste_page</vt:lpstr>
      <vt:lpstr>Builder</vt:lpstr>
      <vt:lpstr>Variable_decomp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Smith</dc:creator>
  <cp:lastModifiedBy>Rob Smith</cp:lastModifiedBy>
  <dcterms:created xsi:type="dcterms:W3CDTF">2019-09-24T10:20:47Z</dcterms:created>
  <dcterms:modified xsi:type="dcterms:W3CDTF">2020-01-13T00:29:43Z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0x010100A155B0F8FAEBE949918597A08E632926</vt:lpwstr>
  </property>
</Properties>
</file>