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rs_id_aau_dk/Documents/AAU/02 PhD/Thesis template/thesis_in_rmarkdown/Data/sfc-fi-fl/Danish_Model/"/>
    </mc:Choice>
  </mc:AlternateContent>
  <xr:revisionPtr revIDLastSave="5" documentId="13_ncr:1_{14078B1F-8D25-BE4F-8476-3988107AAF51}" xr6:coauthVersionLast="45" xr6:coauthVersionMax="45" xr10:uidLastSave="{6972E6FC-85E3-F74E-A559-D04F4ACAC9E5}"/>
  <bookViews>
    <workbookView xWindow="0" yWindow="6300" windowWidth="38400" windowHeight="13800" xr2:uid="{00000000-000D-0000-FFFF-FFFF00000000}"/>
  </bookViews>
  <sheets>
    <sheet name="dataset2019" sheetId="1" r:id="rId1"/>
  </sheets>
  <definedNames>
    <definedName name="dataset2019" localSheetId="0">dataset2019!$A$1:$ID$23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U26" i="1" l="1"/>
  <c r="JU27" i="1" s="1"/>
  <c r="JU28" i="1" s="1"/>
  <c r="JU29" i="1" s="1"/>
  <c r="JU30" i="1" s="1"/>
  <c r="JU31" i="1" s="1"/>
  <c r="JU32" i="1" s="1"/>
  <c r="JU33" i="1" s="1"/>
  <c r="JU34" i="1" s="1"/>
  <c r="JU35" i="1" s="1"/>
  <c r="JU36" i="1" s="1"/>
  <c r="JU37" i="1" s="1"/>
  <c r="JU38" i="1" s="1"/>
  <c r="JU39" i="1" s="1"/>
  <c r="JU40" i="1" s="1"/>
  <c r="JU41" i="1" s="1"/>
  <c r="JU42" i="1" s="1"/>
  <c r="JU43" i="1" s="1"/>
  <c r="JU44" i="1" s="1"/>
  <c r="JU45" i="1" s="1"/>
  <c r="JU46" i="1" s="1"/>
  <c r="JU47" i="1" s="1"/>
  <c r="JU48" i="1" s="1"/>
  <c r="JU49" i="1" s="1"/>
  <c r="JU50" i="1" s="1"/>
  <c r="JU51" i="1" s="1"/>
  <c r="JU52" i="1" s="1"/>
  <c r="JU53" i="1" s="1"/>
  <c r="JU54" i="1" s="1"/>
  <c r="JU55" i="1" s="1"/>
  <c r="JU56" i="1" s="1"/>
  <c r="JU57" i="1" s="1"/>
  <c r="JU58" i="1" s="1"/>
  <c r="JU59" i="1" s="1"/>
  <c r="JU60" i="1" s="1"/>
  <c r="JU61" i="1" s="1"/>
  <c r="JU62" i="1" s="1"/>
  <c r="JU63" i="1" s="1"/>
  <c r="JU64" i="1" s="1"/>
  <c r="JU65" i="1" s="1"/>
  <c r="JU66" i="1" s="1"/>
  <c r="JU67" i="1" s="1"/>
  <c r="JU68" i="1" s="1"/>
  <c r="JU69" i="1" s="1"/>
  <c r="JU70" i="1" s="1"/>
  <c r="JU71" i="1" s="1"/>
  <c r="JU72" i="1" s="1"/>
  <c r="JU73" i="1" s="1"/>
  <c r="JU74" i="1" s="1"/>
  <c r="JU75" i="1" s="1"/>
  <c r="JU76" i="1" s="1"/>
  <c r="JU77" i="1" s="1"/>
  <c r="JU78" i="1" s="1"/>
  <c r="JU79" i="1" s="1"/>
  <c r="JU80" i="1" s="1"/>
  <c r="JU81" i="1" s="1"/>
  <c r="JU82" i="1" s="1"/>
  <c r="JU83" i="1" s="1"/>
  <c r="JU84" i="1" s="1"/>
  <c r="JU85" i="1" s="1"/>
  <c r="JU86" i="1" s="1"/>
  <c r="JU87" i="1" s="1"/>
  <c r="JU88" i="1" s="1"/>
  <c r="JU89" i="1" s="1"/>
  <c r="JU90" i="1" s="1"/>
  <c r="JU91" i="1" s="1"/>
  <c r="JU92" i="1" s="1"/>
  <c r="JU93" i="1" s="1"/>
  <c r="JU94" i="1" s="1"/>
  <c r="JU95" i="1" s="1"/>
  <c r="JU96" i="1" s="1"/>
  <c r="JU97" i="1" s="1"/>
  <c r="JU25" i="1"/>
  <c r="JU24" i="1"/>
  <c r="GW24" i="1" l="1"/>
  <c r="GW25" i="1" s="1"/>
  <c r="GW26" i="1" s="1"/>
  <c r="GW27" i="1" s="1"/>
  <c r="GW28" i="1" s="1"/>
  <c r="GW29" i="1" s="1"/>
  <c r="GW30" i="1" s="1"/>
  <c r="GW31" i="1" s="1"/>
  <c r="GW32" i="1" s="1"/>
  <c r="GW33" i="1" s="1"/>
  <c r="GW34" i="1" s="1"/>
  <c r="GW35" i="1" s="1"/>
  <c r="GW36" i="1" s="1"/>
  <c r="GW37" i="1" s="1"/>
  <c r="GW38" i="1" s="1"/>
  <c r="GW39" i="1" s="1"/>
  <c r="GW40" i="1" s="1"/>
  <c r="GW41" i="1" s="1"/>
  <c r="GW42" i="1" s="1"/>
  <c r="GW43" i="1" s="1"/>
  <c r="GW44" i="1" s="1"/>
  <c r="GW45" i="1" s="1"/>
  <c r="GW46" i="1" s="1"/>
  <c r="GW47" i="1" s="1"/>
  <c r="GW48" i="1" s="1"/>
  <c r="GW49" i="1" s="1"/>
  <c r="GW50" i="1" s="1"/>
  <c r="GW51" i="1" s="1"/>
  <c r="GW52" i="1" s="1"/>
  <c r="GW53" i="1" s="1"/>
  <c r="GW54" i="1" s="1"/>
  <c r="GW55" i="1" s="1"/>
  <c r="GW56" i="1" s="1"/>
  <c r="GW57" i="1" s="1"/>
  <c r="GW58" i="1" s="1"/>
  <c r="GW59" i="1" s="1"/>
  <c r="GW60" i="1" s="1"/>
  <c r="GW61" i="1" s="1"/>
  <c r="GW62" i="1" s="1"/>
  <c r="GW63" i="1" s="1"/>
  <c r="GW64" i="1" s="1"/>
  <c r="GW65" i="1" s="1"/>
  <c r="GW66" i="1" s="1"/>
  <c r="GW67" i="1" s="1"/>
  <c r="GW68" i="1" s="1"/>
  <c r="GW69" i="1" s="1"/>
  <c r="GW70" i="1" s="1"/>
  <c r="GW71" i="1" s="1"/>
  <c r="GW72" i="1" s="1"/>
  <c r="GW73" i="1" s="1"/>
  <c r="GW74" i="1" s="1"/>
  <c r="GW75" i="1" s="1"/>
  <c r="GW76" i="1" s="1"/>
  <c r="GW77" i="1" s="1"/>
  <c r="GW78" i="1" s="1"/>
  <c r="GW79" i="1" s="1"/>
  <c r="GW80" i="1" s="1"/>
  <c r="GW81" i="1" s="1"/>
  <c r="GW82" i="1" s="1"/>
  <c r="GW83" i="1" s="1"/>
  <c r="GW84" i="1" s="1"/>
  <c r="GW85" i="1" s="1"/>
  <c r="GW86" i="1" s="1"/>
  <c r="GW87" i="1" s="1"/>
  <c r="GW88" i="1" s="1"/>
  <c r="GW89" i="1" s="1"/>
  <c r="GW90" i="1" s="1"/>
  <c r="GW91" i="1" s="1"/>
  <c r="GW92" i="1" s="1"/>
  <c r="GW93" i="1" s="1"/>
  <c r="GW94" i="1" s="1"/>
  <c r="GW95" i="1" s="1"/>
  <c r="GW96" i="1" s="1"/>
  <c r="GW97" i="1" s="1"/>
  <c r="EJ23" i="1" l="1"/>
  <c r="EJ24" i="1" s="1"/>
  <c r="EJ25" i="1" s="1"/>
  <c r="EJ26" i="1" s="1"/>
  <c r="EJ27" i="1" s="1"/>
  <c r="EJ28" i="1" s="1"/>
  <c r="EJ29" i="1" s="1"/>
  <c r="EJ30" i="1" s="1"/>
  <c r="EJ31" i="1" s="1"/>
  <c r="EJ32" i="1" s="1"/>
  <c r="EJ33" i="1" s="1"/>
  <c r="EJ34" i="1" s="1"/>
  <c r="EJ35" i="1" s="1"/>
  <c r="EJ36" i="1" s="1"/>
  <c r="EJ37" i="1" s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J49" i="1" s="1"/>
  <c r="EJ50" i="1" s="1"/>
  <c r="EJ51" i="1" s="1"/>
  <c r="EJ52" i="1" s="1"/>
  <c r="EJ53" i="1" s="1"/>
  <c r="EJ54" i="1" s="1"/>
  <c r="EJ55" i="1" s="1"/>
  <c r="EJ56" i="1" s="1"/>
  <c r="EJ57" i="1" s="1"/>
  <c r="EJ58" i="1" s="1"/>
  <c r="EJ59" i="1" s="1"/>
  <c r="EJ60" i="1" s="1"/>
  <c r="EJ61" i="1" s="1"/>
  <c r="EJ62" i="1" s="1"/>
  <c r="EJ63" i="1" s="1"/>
  <c r="EJ64" i="1" s="1"/>
  <c r="EJ65" i="1" s="1"/>
  <c r="EJ66" i="1" s="1"/>
  <c r="EJ67" i="1" s="1"/>
  <c r="EJ68" i="1" s="1"/>
  <c r="EJ69" i="1" s="1"/>
  <c r="EJ70" i="1" s="1"/>
  <c r="EJ71" i="1" s="1"/>
  <c r="EJ72" i="1" s="1"/>
  <c r="EJ73" i="1" s="1"/>
  <c r="EJ74" i="1" s="1"/>
  <c r="EJ75" i="1" s="1"/>
  <c r="EJ76" i="1" s="1"/>
  <c r="EJ77" i="1" s="1"/>
  <c r="EJ78" i="1" s="1"/>
  <c r="EJ79" i="1" s="1"/>
  <c r="EJ80" i="1" s="1"/>
  <c r="EJ81" i="1" s="1"/>
  <c r="EJ82" i="1" s="1"/>
  <c r="EJ83" i="1" s="1"/>
  <c r="EJ84" i="1" s="1"/>
  <c r="EJ85" i="1" s="1"/>
  <c r="EJ86" i="1" s="1"/>
  <c r="EJ87" i="1" s="1"/>
  <c r="EJ88" i="1" s="1"/>
  <c r="EJ89" i="1" s="1"/>
  <c r="EJ90" i="1" s="1"/>
  <c r="EJ91" i="1" s="1"/>
  <c r="EJ92" i="1" s="1"/>
  <c r="EJ93" i="1" s="1"/>
  <c r="EJ94" i="1" s="1"/>
  <c r="EJ95" i="1" s="1"/>
  <c r="EJ96" i="1" s="1"/>
  <c r="EJ97" i="1" s="1"/>
  <c r="JW24" i="1" l="1"/>
  <c r="GV24" i="1" l="1"/>
  <c r="GV25" i="1" s="1"/>
  <c r="GV26" i="1" s="1"/>
  <c r="GV27" i="1" s="1"/>
  <c r="GV28" i="1" s="1"/>
  <c r="GV29" i="1" s="1"/>
  <c r="GV30" i="1" s="1"/>
  <c r="GV31" i="1" s="1"/>
  <c r="GV32" i="1" s="1"/>
  <c r="GV33" i="1" s="1"/>
  <c r="GV34" i="1" s="1"/>
  <c r="GV35" i="1" s="1"/>
  <c r="GV36" i="1" s="1"/>
  <c r="GV37" i="1" s="1"/>
  <c r="GV38" i="1" s="1"/>
  <c r="GV39" i="1" s="1"/>
  <c r="GV40" i="1" s="1"/>
  <c r="GV41" i="1" s="1"/>
  <c r="GV42" i="1" s="1"/>
  <c r="GV43" i="1" s="1"/>
  <c r="GV44" i="1" s="1"/>
  <c r="GV45" i="1" s="1"/>
  <c r="GV46" i="1" s="1"/>
  <c r="GV47" i="1" s="1"/>
  <c r="GV48" i="1" s="1"/>
  <c r="GV49" i="1" s="1"/>
  <c r="GV50" i="1" s="1"/>
  <c r="GV51" i="1" s="1"/>
  <c r="GV52" i="1" s="1"/>
  <c r="GV53" i="1" s="1"/>
  <c r="GV54" i="1" s="1"/>
  <c r="GV55" i="1" s="1"/>
  <c r="GV56" i="1" s="1"/>
  <c r="GV57" i="1" s="1"/>
  <c r="GV58" i="1" s="1"/>
  <c r="GV59" i="1" s="1"/>
  <c r="GV60" i="1" s="1"/>
  <c r="GV61" i="1" s="1"/>
  <c r="GV62" i="1" s="1"/>
  <c r="GV63" i="1" s="1"/>
  <c r="GV64" i="1" s="1"/>
  <c r="GV65" i="1" s="1"/>
  <c r="GV66" i="1" s="1"/>
  <c r="GV67" i="1" s="1"/>
  <c r="GV68" i="1" s="1"/>
  <c r="GV69" i="1" s="1"/>
  <c r="GV70" i="1" s="1"/>
  <c r="GV71" i="1" s="1"/>
  <c r="GV72" i="1" s="1"/>
  <c r="GV73" i="1" s="1"/>
  <c r="GV74" i="1" s="1"/>
  <c r="GV75" i="1" s="1"/>
  <c r="GV76" i="1" s="1"/>
  <c r="GV77" i="1" s="1"/>
  <c r="GV78" i="1" s="1"/>
  <c r="GV79" i="1" s="1"/>
  <c r="GV80" i="1" s="1"/>
  <c r="GV81" i="1" s="1"/>
  <c r="GV82" i="1" s="1"/>
  <c r="GV83" i="1" s="1"/>
  <c r="GV84" i="1" s="1"/>
  <c r="GV85" i="1" s="1"/>
  <c r="GV86" i="1" s="1"/>
  <c r="GV87" i="1" s="1"/>
  <c r="GV88" i="1" s="1"/>
  <c r="GV89" i="1" s="1"/>
  <c r="GV90" i="1" s="1"/>
  <c r="GV91" i="1" s="1"/>
  <c r="GV92" i="1" s="1"/>
  <c r="GV93" i="1" s="1"/>
  <c r="GV94" i="1" s="1"/>
  <c r="GV95" i="1" s="1"/>
  <c r="GV96" i="1" s="1"/>
  <c r="GV97" i="1" s="1"/>
  <c r="GX24" i="1" l="1"/>
  <c r="GX25" i="1" s="1"/>
  <c r="GX26" i="1" s="1"/>
  <c r="GX27" i="1" s="1"/>
  <c r="GX28" i="1" s="1"/>
  <c r="GX29" i="1" s="1"/>
  <c r="GX30" i="1" s="1"/>
  <c r="GX31" i="1" s="1"/>
  <c r="GX32" i="1" s="1"/>
  <c r="GX33" i="1" s="1"/>
  <c r="GX34" i="1" s="1"/>
  <c r="GX35" i="1" s="1"/>
  <c r="GX36" i="1" s="1"/>
  <c r="GX37" i="1" s="1"/>
  <c r="GX38" i="1" s="1"/>
  <c r="GX39" i="1" s="1"/>
  <c r="GX40" i="1" s="1"/>
  <c r="GX41" i="1" s="1"/>
  <c r="GX42" i="1" s="1"/>
  <c r="GX43" i="1" s="1"/>
  <c r="GX44" i="1" s="1"/>
  <c r="GX45" i="1" s="1"/>
  <c r="GX46" i="1" s="1"/>
  <c r="GX47" i="1" s="1"/>
  <c r="GX48" i="1" s="1"/>
  <c r="GX49" i="1" s="1"/>
  <c r="GX50" i="1" s="1"/>
  <c r="GX51" i="1" s="1"/>
  <c r="GX52" i="1" s="1"/>
  <c r="GX53" i="1" s="1"/>
  <c r="GX54" i="1" s="1"/>
  <c r="GX55" i="1" s="1"/>
  <c r="GX56" i="1" s="1"/>
  <c r="GX57" i="1" s="1"/>
  <c r="GX58" i="1" s="1"/>
  <c r="GX59" i="1" s="1"/>
  <c r="GX60" i="1" s="1"/>
  <c r="GX61" i="1" s="1"/>
  <c r="GX62" i="1" s="1"/>
  <c r="GX63" i="1" s="1"/>
  <c r="GX64" i="1" s="1"/>
  <c r="GX65" i="1" s="1"/>
  <c r="GX66" i="1" s="1"/>
  <c r="GX67" i="1" s="1"/>
  <c r="GX68" i="1" s="1"/>
  <c r="GX69" i="1" s="1"/>
  <c r="GX70" i="1" s="1"/>
  <c r="GX71" i="1" s="1"/>
  <c r="GX72" i="1" s="1"/>
  <c r="GX73" i="1" s="1"/>
  <c r="GX74" i="1" s="1"/>
  <c r="GX75" i="1" s="1"/>
  <c r="GX76" i="1" s="1"/>
  <c r="GX77" i="1" s="1"/>
  <c r="GX78" i="1" s="1"/>
  <c r="GX79" i="1" s="1"/>
  <c r="GX80" i="1" s="1"/>
  <c r="GX81" i="1" s="1"/>
  <c r="GX82" i="1" s="1"/>
  <c r="GX83" i="1" s="1"/>
  <c r="GX84" i="1" s="1"/>
  <c r="GX85" i="1" s="1"/>
  <c r="GX86" i="1" s="1"/>
  <c r="GX87" i="1" s="1"/>
  <c r="GX88" i="1" s="1"/>
  <c r="GX89" i="1" s="1"/>
  <c r="GX90" i="1" s="1"/>
  <c r="GX91" i="1" s="1"/>
  <c r="GX92" i="1" s="1"/>
  <c r="GX93" i="1" s="1"/>
  <c r="GX94" i="1" s="1"/>
  <c r="GX95" i="1" s="1"/>
  <c r="GX96" i="1" s="1"/>
  <c r="GX97" i="1" s="1"/>
  <c r="KJ4" i="1" l="1"/>
  <c r="KJ5" i="1"/>
  <c r="KJ6" i="1"/>
  <c r="KJ7" i="1"/>
  <c r="KJ8" i="1"/>
  <c r="KJ9" i="1"/>
  <c r="KJ10" i="1"/>
  <c r="KJ11" i="1"/>
  <c r="KJ12" i="1"/>
  <c r="KJ13" i="1"/>
  <c r="KJ14" i="1"/>
  <c r="KJ15" i="1"/>
  <c r="KJ16" i="1"/>
  <c r="KJ17" i="1"/>
  <c r="KJ18" i="1"/>
  <c r="KJ19" i="1"/>
  <c r="KJ20" i="1"/>
  <c r="KJ21" i="1"/>
  <c r="KJ22" i="1"/>
  <c r="KJ23" i="1"/>
  <c r="KJ3" i="1"/>
  <c r="BK91" i="1" l="1"/>
  <c r="BL91" i="1"/>
  <c r="BM91" i="1"/>
  <c r="BN91" i="1"/>
  <c r="BO91" i="1"/>
  <c r="BK92" i="1"/>
  <c r="BL92" i="1"/>
  <c r="BM92" i="1"/>
  <c r="BN92" i="1"/>
  <c r="BO92" i="1"/>
  <c r="BK93" i="1"/>
  <c r="BL93" i="1"/>
  <c r="BM93" i="1"/>
  <c r="BN93" i="1"/>
  <c r="BO93" i="1"/>
  <c r="BK94" i="1"/>
  <c r="BL94" i="1"/>
  <c r="BM94" i="1"/>
  <c r="BN94" i="1"/>
  <c r="BO94" i="1"/>
  <c r="BK95" i="1"/>
  <c r="BL95" i="1"/>
  <c r="BM95" i="1"/>
  <c r="BN95" i="1"/>
  <c r="BO95" i="1"/>
  <c r="BK96" i="1"/>
  <c r="BL96" i="1"/>
  <c r="BM96" i="1"/>
  <c r="BN96" i="1"/>
  <c r="BO96" i="1"/>
  <c r="BK97" i="1"/>
  <c r="BL97" i="1"/>
  <c r="BM97" i="1"/>
  <c r="BN97" i="1"/>
  <c r="BO97" i="1"/>
  <c r="KA24" i="1" l="1"/>
  <c r="KA25" i="1" s="1"/>
  <c r="KA26" i="1" s="1"/>
  <c r="KA27" i="1" s="1"/>
  <c r="KA28" i="1" s="1"/>
  <c r="KA29" i="1" s="1"/>
  <c r="KA30" i="1" s="1"/>
  <c r="KA31" i="1" s="1"/>
  <c r="KA32" i="1" s="1"/>
  <c r="KA33" i="1" s="1"/>
  <c r="KA34" i="1" s="1"/>
  <c r="KA35" i="1" s="1"/>
  <c r="KA36" i="1" s="1"/>
  <c r="KA37" i="1" s="1"/>
  <c r="KA38" i="1" s="1"/>
  <c r="KA39" i="1" s="1"/>
  <c r="KA40" i="1" s="1"/>
  <c r="KA41" i="1" s="1"/>
  <c r="KA42" i="1" s="1"/>
  <c r="KA43" i="1" s="1"/>
  <c r="KA44" i="1" s="1"/>
  <c r="KA45" i="1" s="1"/>
  <c r="KA46" i="1" s="1"/>
  <c r="KA47" i="1" s="1"/>
  <c r="KA48" i="1" s="1"/>
  <c r="KA49" i="1" s="1"/>
  <c r="KA50" i="1" s="1"/>
  <c r="KA51" i="1" s="1"/>
  <c r="KA52" i="1" s="1"/>
  <c r="KA53" i="1" s="1"/>
  <c r="KA54" i="1" s="1"/>
  <c r="KA55" i="1" s="1"/>
  <c r="KA56" i="1" s="1"/>
  <c r="KA57" i="1" s="1"/>
  <c r="KA58" i="1" s="1"/>
  <c r="KA59" i="1" s="1"/>
  <c r="KA60" i="1" s="1"/>
  <c r="KA61" i="1" s="1"/>
  <c r="KA62" i="1" s="1"/>
  <c r="KA63" i="1" s="1"/>
  <c r="KA64" i="1" s="1"/>
  <c r="KA65" i="1" s="1"/>
  <c r="KA66" i="1" s="1"/>
  <c r="KA67" i="1" s="1"/>
  <c r="KA68" i="1" s="1"/>
  <c r="KA69" i="1" s="1"/>
  <c r="KA70" i="1" s="1"/>
  <c r="KA71" i="1" s="1"/>
  <c r="KA72" i="1" s="1"/>
  <c r="KA73" i="1" s="1"/>
  <c r="KA74" i="1" s="1"/>
  <c r="KA75" i="1" s="1"/>
  <c r="KA76" i="1" s="1"/>
  <c r="KA77" i="1" s="1"/>
  <c r="KA78" i="1" s="1"/>
  <c r="KA79" i="1" s="1"/>
  <c r="KA80" i="1" s="1"/>
  <c r="KA81" i="1" s="1"/>
  <c r="KA82" i="1" s="1"/>
  <c r="KA83" i="1" s="1"/>
  <c r="KA84" i="1" s="1"/>
  <c r="KA85" i="1" s="1"/>
  <c r="KA86" i="1" s="1"/>
  <c r="KA87" i="1" s="1"/>
  <c r="KA88" i="1" s="1"/>
  <c r="KA89" i="1" s="1"/>
  <c r="KA90" i="1" s="1"/>
  <c r="KA91" i="1" s="1"/>
  <c r="KA92" i="1" s="1"/>
  <c r="KA93" i="1" s="1"/>
  <c r="KA94" i="1" s="1"/>
  <c r="KA95" i="1" s="1"/>
  <c r="KA96" i="1" s="1"/>
  <c r="KA97" i="1" s="1"/>
  <c r="EO24" i="1"/>
  <c r="KG24" i="1"/>
  <c r="KG25" i="1" s="1"/>
  <c r="KG26" i="1" s="1"/>
  <c r="KG27" i="1" s="1"/>
  <c r="KG28" i="1" s="1"/>
  <c r="KG29" i="1" s="1"/>
  <c r="KG30" i="1" s="1"/>
  <c r="KG31" i="1" s="1"/>
  <c r="KG32" i="1" s="1"/>
  <c r="KG33" i="1" s="1"/>
  <c r="KG34" i="1" s="1"/>
  <c r="KG35" i="1" s="1"/>
  <c r="KG36" i="1" s="1"/>
  <c r="KG37" i="1" s="1"/>
  <c r="KG38" i="1" s="1"/>
  <c r="KG39" i="1" s="1"/>
  <c r="KG40" i="1" s="1"/>
  <c r="KG41" i="1" s="1"/>
  <c r="KG42" i="1" s="1"/>
  <c r="KG43" i="1" s="1"/>
  <c r="KG44" i="1" s="1"/>
  <c r="KG45" i="1" s="1"/>
  <c r="KG46" i="1" s="1"/>
  <c r="KG47" i="1" s="1"/>
  <c r="KG48" i="1" s="1"/>
  <c r="KG49" i="1" s="1"/>
  <c r="KG50" i="1" s="1"/>
  <c r="KG51" i="1" s="1"/>
  <c r="KG52" i="1" s="1"/>
  <c r="KG53" i="1" s="1"/>
  <c r="KG54" i="1" s="1"/>
  <c r="KG55" i="1" s="1"/>
  <c r="KG56" i="1" s="1"/>
  <c r="KG57" i="1" s="1"/>
  <c r="KG58" i="1" s="1"/>
  <c r="KG59" i="1" s="1"/>
  <c r="KG60" i="1" s="1"/>
  <c r="KG61" i="1" s="1"/>
  <c r="KG62" i="1" s="1"/>
  <c r="KG63" i="1" s="1"/>
  <c r="KG64" i="1" s="1"/>
  <c r="KG65" i="1" s="1"/>
  <c r="KG66" i="1" s="1"/>
  <c r="KG67" i="1" s="1"/>
  <c r="KG68" i="1" s="1"/>
  <c r="KG69" i="1" s="1"/>
  <c r="KG70" i="1" s="1"/>
  <c r="KG71" i="1" s="1"/>
  <c r="KG72" i="1" s="1"/>
  <c r="KG73" i="1" s="1"/>
  <c r="KG74" i="1" s="1"/>
  <c r="KG75" i="1" s="1"/>
  <c r="KG76" i="1" s="1"/>
  <c r="KG77" i="1" s="1"/>
  <c r="KG78" i="1" s="1"/>
  <c r="KG79" i="1" s="1"/>
  <c r="KG80" i="1" s="1"/>
  <c r="KG81" i="1" s="1"/>
  <c r="KG82" i="1" s="1"/>
  <c r="KG83" i="1" s="1"/>
  <c r="KG84" i="1" s="1"/>
  <c r="KG85" i="1" s="1"/>
  <c r="KG86" i="1" s="1"/>
  <c r="KG87" i="1" s="1"/>
  <c r="KG88" i="1" s="1"/>
  <c r="KG89" i="1" s="1"/>
  <c r="KG90" i="1" s="1"/>
  <c r="KG91" i="1" s="1"/>
  <c r="KG92" i="1" s="1"/>
  <c r="KG93" i="1" s="1"/>
  <c r="KG94" i="1" s="1"/>
  <c r="KG95" i="1" s="1"/>
  <c r="KG96" i="1" s="1"/>
  <c r="KG97" i="1" s="1"/>
  <c r="KE24" i="1"/>
  <c r="KE25" i="1" s="1"/>
  <c r="KE26" i="1" s="1"/>
  <c r="KE27" i="1" s="1"/>
  <c r="KE28" i="1" s="1"/>
  <c r="KE29" i="1" s="1"/>
  <c r="KE30" i="1" s="1"/>
  <c r="KE31" i="1" s="1"/>
  <c r="KE32" i="1" s="1"/>
  <c r="KE33" i="1" s="1"/>
  <c r="KE34" i="1" s="1"/>
  <c r="KE35" i="1" s="1"/>
  <c r="KE36" i="1" s="1"/>
  <c r="KE37" i="1" s="1"/>
  <c r="KE38" i="1" s="1"/>
  <c r="KE39" i="1" s="1"/>
  <c r="KE40" i="1" s="1"/>
  <c r="KE41" i="1" s="1"/>
  <c r="KE42" i="1" s="1"/>
  <c r="KE43" i="1" s="1"/>
  <c r="KE44" i="1" s="1"/>
  <c r="KE45" i="1" s="1"/>
  <c r="KE46" i="1" s="1"/>
  <c r="KE47" i="1" s="1"/>
  <c r="KE48" i="1" s="1"/>
  <c r="KE49" i="1" s="1"/>
  <c r="KE50" i="1" s="1"/>
  <c r="KE51" i="1" s="1"/>
  <c r="KE52" i="1" s="1"/>
  <c r="KE53" i="1" s="1"/>
  <c r="KE54" i="1" s="1"/>
  <c r="KE55" i="1" s="1"/>
  <c r="KE56" i="1" s="1"/>
  <c r="KE57" i="1" s="1"/>
  <c r="KE58" i="1" s="1"/>
  <c r="KE59" i="1" s="1"/>
  <c r="KE60" i="1" s="1"/>
  <c r="KE61" i="1" s="1"/>
  <c r="KE62" i="1" s="1"/>
  <c r="KE63" i="1" s="1"/>
  <c r="KE64" i="1" s="1"/>
  <c r="KE65" i="1" s="1"/>
  <c r="KE66" i="1" s="1"/>
  <c r="KE67" i="1" s="1"/>
  <c r="KE68" i="1" s="1"/>
  <c r="KE69" i="1" s="1"/>
  <c r="KE70" i="1" s="1"/>
  <c r="KE71" i="1" s="1"/>
  <c r="KE72" i="1" s="1"/>
  <c r="KE73" i="1" s="1"/>
  <c r="KE74" i="1" s="1"/>
  <c r="KE75" i="1" s="1"/>
  <c r="KE76" i="1" s="1"/>
  <c r="KE77" i="1" s="1"/>
  <c r="KE78" i="1" s="1"/>
  <c r="KE79" i="1" s="1"/>
  <c r="KE80" i="1" s="1"/>
  <c r="KE81" i="1" s="1"/>
  <c r="KE82" i="1" s="1"/>
  <c r="KE83" i="1" s="1"/>
  <c r="KE84" i="1" s="1"/>
  <c r="KE85" i="1" s="1"/>
  <c r="KE86" i="1" s="1"/>
  <c r="KE87" i="1" s="1"/>
  <c r="KE88" i="1" s="1"/>
  <c r="KE89" i="1" s="1"/>
  <c r="KE90" i="1" s="1"/>
  <c r="KE91" i="1" s="1"/>
  <c r="KE92" i="1" s="1"/>
  <c r="KE93" i="1" s="1"/>
  <c r="KE94" i="1" s="1"/>
  <c r="KE95" i="1" s="1"/>
  <c r="KE96" i="1" s="1"/>
  <c r="KE97" i="1" s="1"/>
  <c r="JP24" i="1"/>
  <c r="JP25" i="1" s="1"/>
  <c r="JP26" i="1" s="1"/>
  <c r="JP27" i="1" s="1"/>
  <c r="JP28" i="1" s="1"/>
  <c r="JP29" i="1" s="1"/>
  <c r="JP30" i="1" s="1"/>
  <c r="JP31" i="1" s="1"/>
  <c r="JP32" i="1" s="1"/>
  <c r="JP33" i="1" s="1"/>
  <c r="JP34" i="1" s="1"/>
  <c r="JP35" i="1" s="1"/>
  <c r="JP36" i="1" s="1"/>
  <c r="JP37" i="1" s="1"/>
  <c r="JP38" i="1" s="1"/>
  <c r="JP39" i="1" s="1"/>
  <c r="JP40" i="1" s="1"/>
  <c r="JP41" i="1" s="1"/>
  <c r="JP42" i="1" s="1"/>
  <c r="JP43" i="1" s="1"/>
  <c r="JP44" i="1" s="1"/>
  <c r="JP45" i="1" s="1"/>
  <c r="JP46" i="1" s="1"/>
  <c r="JP47" i="1" s="1"/>
  <c r="JP48" i="1" s="1"/>
  <c r="JP49" i="1" s="1"/>
  <c r="JP50" i="1" s="1"/>
  <c r="JP51" i="1" s="1"/>
  <c r="JP52" i="1" s="1"/>
  <c r="JP53" i="1" s="1"/>
  <c r="JP54" i="1" s="1"/>
  <c r="JP55" i="1" s="1"/>
  <c r="JP56" i="1" s="1"/>
  <c r="JP57" i="1" s="1"/>
  <c r="JP58" i="1" s="1"/>
  <c r="JP59" i="1" s="1"/>
  <c r="JP60" i="1" s="1"/>
  <c r="JP61" i="1" s="1"/>
  <c r="JP62" i="1" s="1"/>
  <c r="JP63" i="1" s="1"/>
  <c r="JP64" i="1" s="1"/>
  <c r="JP65" i="1" s="1"/>
  <c r="JP66" i="1" s="1"/>
  <c r="JP67" i="1" s="1"/>
  <c r="JP68" i="1" s="1"/>
  <c r="JP69" i="1" s="1"/>
  <c r="JP70" i="1" s="1"/>
  <c r="JP71" i="1" s="1"/>
  <c r="JP72" i="1" s="1"/>
  <c r="JP73" i="1" s="1"/>
  <c r="JP74" i="1" s="1"/>
  <c r="JP75" i="1" s="1"/>
  <c r="JP76" i="1" s="1"/>
  <c r="JP77" i="1" s="1"/>
  <c r="JP78" i="1" s="1"/>
  <c r="JP79" i="1" s="1"/>
  <c r="JP80" i="1" s="1"/>
  <c r="JP81" i="1" s="1"/>
  <c r="JP82" i="1" s="1"/>
  <c r="JP83" i="1" s="1"/>
  <c r="JP84" i="1" s="1"/>
  <c r="JP85" i="1" s="1"/>
  <c r="JP86" i="1" s="1"/>
  <c r="JP87" i="1" s="1"/>
  <c r="JP88" i="1" s="1"/>
  <c r="JP89" i="1" s="1"/>
  <c r="JP90" i="1" s="1"/>
  <c r="JP91" i="1" s="1"/>
  <c r="JP92" i="1" s="1"/>
  <c r="JP93" i="1" s="1"/>
  <c r="JP94" i="1" s="1"/>
  <c r="JP95" i="1" s="1"/>
  <c r="JP96" i="1" s="1"/>
  <c r="JP97" i="1" s="1"/>
  <c r="JY24" i="1"/>
  <c r="JW25" i="1"/>
  <c r="JW26" i="1" s="1"/>
  <c r="JW27" i="1" s="1"/>
  <c r="JW28" i="1" s="1"/>
  <c r="JW29" i="1" s="1"/>
  <c r="JW30" i="1" s="1"/>
  <c r="JW31" i="1" s="1"/>
  <c r="JW32" i="1" s="1"/>
  <c r="JW33" i="1" s="1"/>
  <c r="JW34" i="1" s="1"/>
  <c r="JW35" i="1" s="1"/>
  <c r="JW36" i="1" s="1"/>
  <c r="JW37" i="1" s="1"/>
  <c r="JW38" i="1" s="1"/>
  <c r="JW39" i="1" s="1"/>
  <c r="JW40" i="1" s="1"/>
  <c r="JW41" i="1" s="1"/>
  <c r="JW42" i="1" s="1"/>
  <c r="JW43" i="1" s="1"/>
  <c r="JW44" i="1" s="1"/>
  <c r="JW45" i="1" s="1"/>
  <c r="JW46" i="1" s="1"/>
  <c r="JW47" i="1" s="1"/>
  <c r="JW48" i="1" s="1"/>
  <c r="JW49" i="1" s="1"/>
  <c r="JW50" i="1" s="1"/>
  <c r="JW51" i="1" s="1"/>
  <c r="JW52" i="1" s="1"/>
  <c r="JW53" i="1" s="1"/>
  <c r="JW54" i="1" s="1"/>
  <c r="JW55" i="1" s="1"/>
  <c r="JW56" i="1" s="1"/>
  <c r="JW57" i="1" s="1"/>
  <c r="JW58" i="1" s="1"/>
  <c r="JW59" i="1" s="1"/>
  <c r="JW60" i="1" s="1"/>
  <c r="JW61" i="1" s="1"/>
  <c r="JW62" i="1" s="1"/>
  <c r="JW63" i="1" s="1"/>
  <c r="JW64" i="1" s="1"/>
  <c r="JW65" i="1" s="1"/>
  <c r="JW66" i="1" s="1"/>
  <c r="JW67" i="1" s="1"/>
  <c r="JW68" i="1" s="1"/>
  <c r="JW69" i="1" s="1"/>
  <c r="JW70" i="1" s="1"/>
  <c r="JW71" i="1" s="1"/>
  <c r="JW72" i="1" s="1"/>
  <c r="JW73" i="1" s="1"/>
  <c r="JW74" i="1" s="1"/>
  <c r="JW75" i="1" s="1"/>
  <c r="JW76" i="1" s="1"/>
  <c r="JW77" i="1" s="1"/>
  <c r="JW78" i="1" s="1"/>
  <c r="JW79" i="1" s="1"/>
  <c r="JW80" i="1" s="1"/>
  <c r="JW81" i="1" s="1"/>
  <c r="JW82" i="1" s="1"/>
  <c r="JW83" i="1" s="1"/>
  <c r="JW84" i="1" s="1"/>
  <c r="JW85" i="1" s="1"/>
  <c r="JW86" i="1" s="1"/>
  <c r="JW87" i="1" s="1"/>
  <c r="JW88" i="1" s="1"/>
  <c r="JW89" i="1" s="1"/>
  <c r="JW90" i="1" s="1"/>
  <c r="JW91" i="1" s="1"/>
  <c r="JW92" i="1" s="1"/>
  <c r="JW93" i="1" s="1"/>
  <c r="JW94" i="1" s="1"/>
  <c r="JW95" i="1" s="1"/>
  <c r="JW96" i="1" s="1"/>
  <c r="JW97" i="1" s="1"/>
  <c r="JZ24" i="1"/>
  <c r="JZ25" i="1" s="1"/>
  <c r="JZ26" i="1" s="1"/>
  <c r="JZ27" i="1" s="1"/>
  <c r="JZ28" i="1" s="1"/>
  <c r="JZ29" i="1" s="1"/>
  <c r="JZ30" i="1" s="1"/>
  <c r="JZ31" i="1" s="1"/>
  <c r="JZ32" i="1" s="1"/>
  <c r="JZ33" i="1" s="1"/>
  <c r="JZ34" i="1" s="1"/>
  <c r="JZ35" i="1" s="1"/>
  <c r="JZ36" i="1" s="1"/>
  <c r="JZ37" i="1" s="1"/>
  <c r="JZ38" i="1" s="1"/>
  <c r="JZ39" i="1" s="1"/>
  <c r="JZ40" i="1" s="1"/>
  <c r="JZ41" i="1" s="1"/>
  <c r="JZ42" i="1" s="1"/>
  <c r="JZ43" i="1" s="1"/>
  <c r="JZ44" i="1" s="1"/>
  <c r="JZ45" i="1" s="1"/>
  <c r="JZ46" i="1" s="1"/>
  <c r="JZ47" i="1" s="1"/>
  <c r="JZ48" i="1" s="1"/>
  <c r="JZ49" i="1" s="1"/>
  <c r="JZ50" i="1" s="1"/>
  <c r="JZ51" i="1" s="1"/>
  <c r="JZ52" i="1" s="1"/>
  <c r="JZ53" i="1" s="1"/>
  <c r="JZ54" i="1" s="1"/>
  <c r="JZ55" i="1" s="1"/>
  <c r="JZ56" i="1" s="1"/>
  <c r="JZ57" i="1" s="1"/>
  <c r="JZ58" i="1" s="1"/>
  <c r="JZ59" i="1" s="1"/>
  <c r="JZ60" i="1" s="1"/>
  <c r="JZ61" i="1" s="1"/>
  <c r="JZ62" i="1" s="1"/>
  <c r="JZ63" i="1" s="1"/>
  <c r="JZ64" i="1" s="1"/>
  <c r="JZ65" i="1" s="1"/>
  <c r="JZ66" i="1" s="1"/>
  <c r="JZ67" i="1" s="1"/>
  <c r="JZ68" i="1" s="1"/>
  <c r="JZ69" i="1" s="1"/>
  <c r="JZ70" i="1" s="1"/>
  <c r="JZ71" i="1" s="1"/>
  <c r="JZ72" i="1" s="1"/>
  <c r="JZ73" i="1" s="1"/>
  <c r="JZ74" i="1" s="1"/>
  <c r="JZ75" i="1" s="1"/>
  <c r="JZ76" i="1" s="1"/>
  <c r="JZ77" i="1" s="1"/>
  <c r="JZ78" i="1" s="1"/>
  <c r="JZ79" i="1" s="1"/>
  <c r="JZ80" i="1" s="1"/>
  <c r="JZ81" i="1" s="1"/>
  <c r="JZ82" i="1" s="1"/>
  <c r="JZ83" i="1" s="1"/>
  <c r="JZ84" i="1" s="1"/>
  <c r="JZ85" i="1" s="1"/>
  <c r="JZ86" i="1" s="1"/>
  <c r="JZ87" i="1" s="1"/>
  <c r="JZ88" i="1" s="1"/>
  <c r="JZ89" i="1" s="1"/>
  <c r="JZ90" i="1" s="1"/>
  <c r="JZ91" i="1" s="1"/>
  <c r="JZ92" i="1" s="1"/>
  <c r="JZ93" i="1" s="1"/>
  <c r="JZ94" i="1" s="1"/>
  <c r="JZ95" i="1" s="1"/>
  <c r="JZ96" i="1" s="1"/>
  <c r="JZ97" i="1" s="1"/>
  <c r="EN24" i="1" l="1"/>
  <c r="EM24" i="1"/>
  <c r="EK24" i="1"/>
  <c r="EH24" i="1"/>
  <c r="EF24" i="1"/>
  <c r="EE24" i="1"/>
  <c r="JR24" i="1" l="1"/>
  <c r="JR25" i="1" s="1"/>
  <c r="JR26" i="1" s="1"/>
  <c r="JR27" i="1" s="1"/>
  <c r="JR28" i="1" s="1"/>
  <c r="JR29" i="1" s="1"/>
  <c r="JR30" i="1" s="1"/>
  <c r="JR31" i="1" s="1"/>
  <c r="JR32" i="1" s="1"/>
  <c r="JR33" i="1" s="1"/>
  <c r="JR34" i="1" s="1"/>
  <c r="JR35" i="1" s="1"/>
  <c r="JR36" i="1" s="1"/>
  <c r="JR37" i="1" s="1"/>
  <c r="JR38" i="1" s="1"/>
  <c r="JR39" i="1" s="1"/>
  <c r="JR40" i="1" s="1"/>
  <c r="JR41" i="1" s="1"/>
  <c r="JR42" i="1" s="1"/>
  <c r="JR43" i="1" s="1"/>
  <c r="JR44" i="1" s="1"/>
  <c r="JR45" i="1" s="1"/>
  <c r="JR46" i="1" s="1"/>
  <c r="JR47" i="1" s="1"/>
  <c r="JR48" i="1" s="1"/>
  <c r="JR49" i="1" s="1"/>
  <c r="JR50" i="1" s="1"/>
  <c r="JR51" i="1" s="1"/>
  <c r="JR52" i="1" s="1"/>
  <c r="JR53" i="1" s="1"/>
  <c r="JR54" i="1" s="1"/>
  <c r="JR55" i="1" s="1"/>
  <c r="JR56" i="1" s="1"/>
  <c r="JR57" i="1" s="1"/>
  <c r="JR58" i="1" s="1"/>
  <c r="JR59" i="1" s="1"/>
  <c r="JR60" i="1" s="1"/>
  <c r="JR61" i="1" s="1"/>
  <c r="JR62" i="1" s="1"/>
  <c r="JR63" i="1" s="1"/>
  <c r="JR64" i="1" s="1"/>
  <c r="JR65" i="1" s="1"/>
  <c r="JR66" i="1" s="1"/>
  <c r="JR67" i="1" s="1"/>
  <c r="JR68" i="1" s="1"/>
  <c r="JR69" i="1" s="1"/>
  <c r="JR70" i="1" s="1"/>
  <c r="JR71" i="1" s="1"/>
  <c r="JR72" i="1" s="1"/>
  <c r="JR73" i="1" s="1"/>
  <c r="JR74" i="1" s="1"/>
  <c r="JR75" i="1" s="1"/>
  <c r="JR76" i="1" s="1"/>
  <c r="JR77" i="1" s="1"/>
  <c r="JR78" i="1" s="1"/>
  <c r="JR79" i="1" s="1"/>
  <c r="JR80" i="1" s="1"/>
  <c r="JR81" i="1" s="1"/>
  <c r="JR82" i="1" s="1"/>
  <c r="JR83" i="1" s="1"/>
  <c r="JR84" i="1" s="1"/>
  <c r="JR85" i="1" s="1"/>
  <c r="JR86" i="1" s="1"/>
  <c r="JR87" i="1" s="1"/>
  <c r="JR88" i="1" s="1"/>
  <c r="JR89" i="1" s="1"/>
  <c r="JR90" i="1" s="1"/>
  <c r="JR91" i="1" s="1"/>
  <c r="JR92" i="1" s="1"/>
  <c r="JR93" i="1" s="1"/>
  <c r="JR94" i="1" s="1"/>
  <c r="JR95" i="1" s="1"/>
  <c r="JR96" i="1" s="1"/>
  <c r="JR97" i="1" s="1"/>
  <c r="JS24" i="1"/>
  <c r="JS25" i="1" s="1"/>
  <c r="JS26" i="1" s="1"/>
  <c r="JS27" i="1" s="1"/>
  <c r="JS28" i="1" s="1"/>
  <c r="JS29" i="1" s="1"/>
  <c r="JS30" i="1" s="1"/>
  <c r="JS31" i="1" s="1"/>
  <c r="JS32" i="1" s="1"/>
  <c r="JS33" i="1" s="1"/>
  <c r="JS34" i="1" s="1"/>
  <c r="JS35" i="1" s="1"/>
  <c r="JS36" i="1" s="1"/>
  <c r="JS37" i="1" s="1"/>
  <c r="JS38" i="1" s="1"/>
  <c r="JS39" i="1" s="1"/>
  <c r="JS40" i="1" s="1"/>
  <c r="JS41" i="1" s="1"/>
  <c r="JS42" i="1" s="1"/>
  <c r="JS43" i="1" s="1"/>
  <c r="JS44" i="1" s="1"/>
  <c r="JS45" i="1" s="1"/>
  <c r="JS46" i="1" s="1"/>
  <c r="JS47" i="1" s="1"/>
  <c r="JS48" i="1" s="1"/>
  <c r="JS49" i="1" s="1"/>
  <c r="JS50" i="1" s="1"/>
  <c r="JS51" i="1" s="1"/>
  <c r="JS52" i="1" s="1"/>
  <c r="JS53" i="1" s="1"/>
  <c r="JS54" i="1" s="1"/>
  <c r="JS55" i="1" s="1"/>
  <c r="JS56" i="1" s="1"/>
  <c r="JS57" i="1" s="1"/>
  <c r="JS58" i="1" s="1"/>
  <c r="JS59" i="1" s="1"/>
  <c r="JS60" i="1" s="1"/>
  <c r="JS61" i="1" s="1"/>
  <c r="JS62" i="1" s="1"/>
  <c r="JS63" i="1" s="1"/>
  <c r="JS64" i="1" s="1"/>
  <c r="JS65" i="1" s="1"/>
  <c r="JS66" i="1" s="1"/>
  <c r="JS67" i="1" s="1"/>
  <c r="JS68" i="1" s="1"/>
  <c r="JS69" i="1" s="1"/>
  <c r="JS70" i="1" s="1"/>
  <c r="JS71" i="1" s="1"/>
  <c r="JS72" i="1" s="1"/>
  <c r="JS73" i="1" s="1"/>
  <c r="JS74" i="1" s="1"/>
  <c r="JS75" i="1" s="1"/>
  <c r="JS76" i="1" s="1"/>
  <c r="JS77" i="1" s="1"/>
  <c r="JS78" i="1" s="1"/>
  <c r="JS79" i="1" s="1"/>
  <c r="JS80" i="1" s="1"/>
  <c r="JS81" i="1" s="1"/>
  <c r="JS82" i="1" s="1"/>
  <c r="JS83" i="1" s="1"/>
  <c r="JS84" i="1" s="1"/>
  <c r="JS85" i="1" s="1"/>
  <c r="JS86" i="1" s="1"/>
  <c r="JS87" i="1" s="1"/>
  <c r="JS88" i="1" s="1"/>
  <c r="JS89" i="1" s="1"/>
  <c r="JS90" i="1" s="1"/>
  <c r="JS91" i="1" s="1"/>
  <c r="JS92" i="1" s="1"/>
  <c r="JS93" i="1" s="1"/>
  <c r="JS94" i="1" s="1"/>
  <c r="JS95" i="1" s="1"/>
  <c r="JS96" i="1" s="1"/>
  <c r="JS97" i="1" s="1"/>
  <c r="JT24" i="1"/>
  <c r="JT25" i="1" s="1"/>
  <c r="JT26" i="1" s="1"/>
  <c r="JT27" i="1" s="1"/>
  <c r="JT28" i="1" s="1"/>
  <c r="JT29" i="1" s="1"/>
  <c r="JT30" i="1" s="1"/>
  <c r="JT31" i="1" s="1"/>
  <c r="JT32" i="1" s="1"/>
  <c r="JT33" i="1" s="1"/>
  <c r="JT34" i="1" s="1"/>
  <c r="JT35" i="1" s="1"/>
  <c r="JT36" i="1" s="1"/>
  <c r="JT37" i="1" s="1"/>
  <c r="JT38" i="1" s="1"/>
  <c r="JT39" i="1" s="1"/>
  <c r="JT40" i="1" s="1"/>
  <c r="JT41" i="1" s="1"/>
  <c r="JT42" i="1" s="1"/>
  <c r="JT43" i="1" s="1"/>
  <c r="JT44" i="1" s="1"/>
  <c r="JT45" i="1" s="1"/>
  <c r="JT46" i="1" s="1"/>
  <c r="JT47" i="1" s="1"/>
  <c r="JT48" i="1" s="1"/>
  <c r="JT49" i="1" s="1"/>
  <c r="JT50" i="1" s="1"/>
  <c r="JT51" i="1" s="1"/>
  <c r="JT52" i="1" s="1"/>
  <c r="JT53" i="1" s="1"/>
  <c r="JT54" i="1" s="1"/>
  <c r="JT55" i="1" s="1"/>
  <c r="JT56" i="1" s="1"/>
  <c r="JT57" i="1" s="1"/>
  <c r="JT58" i="1" s="1"/>
  <c r="JT59" i="1" s="1"/>
  <c r="JT60" i="1" s="1"/>
  <c r="JT61" i="1" s="1"/>
  <c r="JT62" i="1" s="1"/>
  <c r="JT63" i="1" s="1"/>
  <c r="JT64" i="1" s="1"/>
  <c r="JT65" i="1" s="1"/>
  <c r="JT66" i="1" s="1"/>
  <c r="JT67" i="1" s="1"/>
  <c r="JT68" i="1" s="1"/>
  <c r="JT69" i="1" s="1"/>
  <c r="JT70" i="1" s="1"/>
  <c r="JT71" i="1" s="1"/>
  <c r="JT72" i="1" s="1"/>
  <c r="JT73" i="1" s="1"/>
  <c r="JT74" i="1" s="1"/>
  <c r="JT75" i="1" s="1"/>
  <c r="JT76" i="1" s="1"/>
  <c r="JT77" i="1" s="1"/>
  <c r="JT78" i="1" s="1"/>
  <c r="JT79" i="1" s="1"/>
  <c r="JT80" i="1" s="1"/>
  <c r="JT81" i="1" s="1"/>
  <c r="JT82" i="1" s="1"/>
  <c r="JT83" i="1" s="1"/>
  <c r="JT84" i="1" s="1"/>
  <c r="JT85" i="1" s="1"/>
  <c r="JT86" i="1" s="1"/>
  <c r="JT87" i="1" s="1"/>
  <c r="JT88" i="1" s="1"/>
  <c r="JT89" i="1" s="1"/>
  <c r="JT90" i="1" s="1"/>
  <c r="JT91" i="1" s="1"/>
  <c r="JT92" i="1" s="1"/>
  <c r="JT93" i="1" s="1"/>
  <c r="JT94" i="1" s="1"/>
  <c r="JT95" i="1" s="1"/>
  <c r="JT96" i="1" s="1"/>
  <c r="JT97" i="1" s="1"/>
  <c r="JV24" i="1"/>
  <c r="JV25" i="1" s="1"/>
  <c r="JV26" i="1" s="1"/>
  <c r="JV27" i="1" s="1"/>
  <c r="JV28" i="1" s="1"/>
  <c r="JV29" i="1" s="1"/>
  <c r="JV30" i="1" s="1"/>
  <c r="JV31" i="1" s="1"/>
  <c r="JV32" i="1" s="1"/>
  <c r="JV33" i="1" s="1"/>
  <c r="JV34" i="1" s="1"/>
  <c r="JV35" i="1" s="1"/>
  <c r="JV36" i="1" s="1"/>
  <c r="JV37" i="1" s="1"/>
  <c r="JV38" i="1" s="1"/>
  <c r="JV39" i="1" s="1"/>
  <c r="JV40" i="1" s="1"/>
  <c r="JV41" i="1" s="1"/>
  <c r="JV42" i="1" s="1"/>
  <c r="JV43" i="1" s="1"/>
  <c r="JV44" i="1" s="1"/>
  <c r="JV45" i="1" s="1"/>
  <c r="JV46" i="1" s="1"/>
  <c r="JV47" i="1" s="1"/>
  <c r="JV48" i="1" s="1"/>
  <c r="JV49" i="1" s="1"/>
  <c r="JV50" i="1" s="1"/>
  <c r="JV51" i="1" s="1"/>
  <c r="JV52" i="1" s="1"/>
  <c r="JV53" i="1" s="1"/>
  <c r="JV54" i="1" s="1"/>
  <c r="JV55" i="1" s="1"/>
  <c r="JV56" i="1" s="1"/>
  <c r="JV57" i="1" s="1"/>
  <c r="JV58" i="1" s="1"/>
  <c r="JV59" i="1" s="1"/>
  <c r="JV60" i="1" s="1"/>
  <c r="JV61" i="1" s="1"/>
  <c r="JV62" i="1" s="1"/>
  <c r="JV63" i="1" s="1"/>
  <c r="JV64" i="1" s="1"/>
  <c r="JV65" i="1" s="1"/>
  <c r="JV66" i="1" s="1"/>
  <c r="JV67" i="1" s="1"/>
  <c r="JV68" i="1" s="1"/>
  <c r="JV69" i="1" s="1"/>
  <c r="JV70" i="1" s="1"/>
  <c r="JV71" i="1" s="1"/>
  <c r="JV72" i="1" s="1"/>
  <c r="JV73" i="1" s="1"/>
  <c r="JV74" i="1" s="1"/>
  <c r="JV75" i="1" s="1"/>
  <c r="JV76" i="1" s="1"/>
  <c r="JV77" i="1" s="1"/>
  <c r="JV78" i="1" s="1"/>
  <c r="JV79" i="1" s="1"/>
  <c r="JV80" i="1" s="1"/>
  <c r="JV81" i="1" s="1"/>
  <c r="JV82" i="1" s="1"/>
  <c r="JV83" i="1" s="1"/>
  <c r="JV84" i="1" s="1"/>
  <c r="JV85" i="1" s="1"/>
  <c r="JV86" i="1" s="1"/>
  <c r="JV87" i="1" s="1"/>
  <c r="JV88" i="1" s="1"/>
  <c r="JV89" i="1" s="1"/>
  <c r="JV90" i="1" s="1"/>
  <c r="JV91" i="1" s="1"/>
  <c r="JV92" i="1" s="1"/>
  <c r="JV93" i="1" s="1"/>
  <c r="JV94" i="1" s="1"/>
  <c r="JV95" i="1" s="1"/>
  <c r="JV96" i="1" s="1"/>
  <c r="JV97" i="1" s="1"/>
  <c r="JX24" i="1"/>
  <c r="JX25" i="1" s="1"/>
  <c r="JX26" i="1" s="1"/>
  <c r="JX27" i="1" s="1"/>
  <c r="JX28" i="1" s="1"/>
  <c r="JX29" i="1" s="1"/>
  <c r="JX30" i="1" s="1"/>
  <c r="JX31" i="1" s="1"/>
  <c r="JX32" i="1" s="1"/>
  <c r="JX33" i="1" s="1"/>
  <c r="JX34" i="1" s="1"/>
  <c r="JX35" i="1" s="1"/>
  <c r="JX36" i="1" s="1"/>
  <c r="JX37" i="1" s="1"/>
  <c r="JX38" i="1" s="1"/>
  <c r="JX39" i="1" s="1"/>
  <c r="JX40" i="1" s="1"/>
  <c r="JX41" i="1" s="1"/>
  <c r="JX42" i="1" s="1"/>
  <c r="JX43" i="1" s="1"/>
  <c r="JX44" i="1" s="1"/>
  <c r="JX45" i="1" s="1"/>
  <c r="JX46" i="1" s="1"/>
  <c r="JX47" i="1" s="1"/>
  <c r="JX48" i="1" s="1"/>
  <c r="JX49" i="1" s="1"/>
  <c r="JX50" i="1" s="1"/>
  <c r="JX51" i="1" s="1"/>
  <c r="JX52" i="1" s="1"/>
  <c r="JX53" i="1" s="1"/>
  <c r="JX54" i="1" s="1"/>
  <c r="JX55" i="1" s="1"/>
  <c r="JX56" i="1" s="1"/>
  <c r="JX57" i="1" s="1"/>
  <c r="JX58" i="1" s="1"/>
  <c r="JX59" i="1" s="1"/>
  <c r="JX60" i="1" s="1"/>
  <c r="JX61" i="1" s="1"/>
  <c r="JX62" i="1" s="1"/>
  <c r="JX63" i="1" s="1"/>
  <c r="JX64" i="1" s="1"/>
  <c r="JX65" i="1" s="1"/>
  <c r="JX66" i="1" s="1"/>
  <c r="JX67" i="1" s="1"/>
  <c r="JX68" i="1" s="1"/>
  <c r="JX69" i="1" s="1"/>
  <c r="JX70" i="1" s="1"/>
  <c r="JX71" i="1" s="1"/>
  <c r="JX72" i="1" s="1"/>
  <c r="JX73" i="1" s="1"/>
  <c r="JX74" i="1" s="1"/>
  <c r="JX75" i="1" s="1"/>
  <c r="JX76" i="1" s="1"/>
  <c r="JX77" i="1" s="1"/>
  <c r="JX78" i="1" s="1"/>
  <c r="JX79" i="1" s="1"/>
  <c r="JX80" i="1" s="1"/>
  <c r="JX81" i="1" s="1"/>
  <c r="JX82" i="1" s="1"/>
  <c r="JX83" i="1" s="1"/>
  <c r="JX84" i="1" s="1"/>
  <c r="JX85" i="1" s="1"/>
  <c r="JX86" i="1" s="1"/>
  <c r="JX87" i="1" s="1"/>
  <c r="JX88" i="1" s="1"/>
  <c r="JX89" i="1" s="1"/>
  <c r="JX90" i="1" s="1"/>
  <c r="JX91" i="1" s="1"/>
  <c r="JX92" i="1" s="1"/>
  <c r="JX93" i="1" s="1"/>
  <c r="JX94" i="1" s="1"/>
  <c r="JX95" i="1" s="1"/>
  <c r="JX96" i="1" s="1"/>
  <c r="JX97" i="1" s="1"/>
  <c r="JY25" i="1"/>
  <c r="JY26" i="1" s="1"/>
  <c r="JY27" i="1" s="1"/>
  <c r="JY28" i="1" s="1"/>
  <c r="JY29" i="1" s="1"/>
  <c r="JY30" i="1" s="1"/>
  <c r="JY31" i="1" s="1"/>
  <c r="JY32" i="1" s="1"/>
  <c r="JY33" i="1" s="1"/>
  <c r="JY34" i="1" s="1"/>
  <c r="JY35" i="1" s="1"/>
  <c r="JY36" i="1" s="1"/>
  <c r="JY37" i="1" s="1"/>
  <c r="JY38" i="1" s="1"/>
  <c r="JY39" i="1" s="1"/>
  <c r="JY40" i="1" s="1"/>
  <c r="JY41" i="1" s="1"/>
  <c r="JY42" i="1" s="1"/>
  <c r="JY43" i="1" s="1"/>
  <c r="JY44" i="1" s="1"/>
  <c r="JY45" i="1" s="1"/>
  <c r="JY46" i="1" s="1"/>
  <c r="JY47" i="1" s="1"/>
  <c r="JY48" i="1" s="1"/>
  <c r="JY49" i="1" s="1"/>
  <c r="JY50" i="1" s="1"/>
  <c r="JY51" i="1" s="1"/>
  <c r="JY52" i="1" s="1"/>
  <c r="JY53" i="1" s="1"/>
  <c r="JY54" i="1" s="1"/>
  <c r="JY55" i="1" s="1"/>
  <c r="JY56" i="1" s="1"/>
  <c r="JY57" i="1" s="1"/>
  <c r="JY58" i="1" s="1"/>
  <c r="JY59" i="1" s="1"/>
  <c r="JY60" i="1" s="1"/>
  <c r="JY61" i="1" s="1"/>
  <c r="JY62" i="1" s="1"/>
  <c r="JY63" i="1" s="1"/>
  <c r="JY64" i="1" s="1"/>
  <c r="JY65" i="1" s="1"/>
  <c r="JY66" i="1" s="1"/>
  <c r="JY67" i="1" s="1"/>
  <c r="JY68" i="1" s="1"/>
  <c r="JY69" i="1" s="1"/>
  <c r="JY70" i="1" s="1"/>
  <c r="JY71" i="1" s="1"/>
  <c r="JY72" i="1" s="1"/>
  <c r="JY73" i="1" s="1"/>
  <c r="JY74" i="1" s="1"/>
  <c r="JY75" i="1" s="1"/>
  <c r="JY76" i="1" s="1"/>
  <c r="JY77" i="1" s="1"/>
  <c r="JY78" i="1" s="1"/>
  <c r="JY79" i="1" s="1"/>
  <c r="JY80" i="1" s="1"/>
  <c r="JY81" i="1" s="1"/>
  <c r="JY82" i="1" s="1"/>
  <c r="JY83" i="1" s="1"/>
  <c r="JY84" i="1" s="1"/>
  <c r="JY85" i="1" s="1"/>
  <c r="JY86" i="1" s="1"/>
  <c r="JY87" i="1" s="1"/>
  <c r="JY88" i="1" s="1"/>
  <c r="JY89" i="1" s="1"/>
  <c r="JY90" i="1" s="1"/>
  <c r="JY91" i="1" s="1"/>
  <c r="JY92" i="1" s="1"/>
  <c r="JY93" i="1" s="1"/>
  <c r="JY94" i="1" s="1"/>
  <c r="JY95" i="1" s="1"/>
  <c r="JY96" i="1" s="1"/>
  <c r="JY97" i="1" s="1"/>
  <c r="JQ24" i="1" l="1"/>
  <c r="JQ25" i="1" s="1"/>
  <c r="JQ26" i="1" s="1"/>
  <c r="JQ27" i="1" s="1"/>
  <c r="JQ28" i="1" s="1"/>
  <c r="JQ29" i="1" s="1"/>
  <c r="JQ30" i="1" s="1"/>
  <c r="JQ31" i="1" s="1"/>
  <c r="JQ32" i="1" s="1"/>
  <c r="JQ33" i="1" s="1"/>
  <c r="JQ34" i="1" s="1"/>
  <c r="JQ35" i="1" s="1"/>
  <c r="JQ36" i="1" s="1"/>
  <c r="JQ37" i="1" s="1"/>
  <c r="JQ38" i="1" s="1"/>
  <c r="JQ39" i="1" s="1"/>
  <c r="JQ40" i="1" s="1"/>
  <c r="JQ41" i="1" s="1"/>
  <c r="JQ42" i="1" s="1"/>
  <c r="JQ43" i="1" s="1"/>
  <c r="JQ44" i="1" s="1"/>
  <c r="JQ45" i="1" s="1"/>
  <c r="JQ46" i="1" s="1"/>
  <c r="JQ47" i="1" s="1"/>
  <c r="JQ48" i="1" s="1"/>
  <c r="JQ49" i="1" s="1"/>
  <c r="JQ50" i="1" s="1"/>
  <c r="JQ51" i="1" s="1"/>
  <c r="JQ52" i="1" s="1"/>
  <c r="JQ53" i="1" s="1"/>
  <c r="JQ54" i="1" s="1"/>
  <c r="JQ55" i="1" s="1"/>
  <c r="JQ56" i="1" s="1"/>
  <c r="JQ57" i="1" s="1"/>
  <c r="JQ58" i="1" s="1"/>
  <c r="JQ59" i="1" s="1"/>
  <c r="JQ60" i="1" s="1"/>
  <c r="JQ61" i="1" s="1"/>
  <c r="JQ62" i="1" s="1"/>
  <c r="JQ63" i="1" s="1"/>
  <c r="JQ64" i="1" s="1"/>
  <c r="JQ65" i="1" s="1"/>
  <c r="JQ66" i="1" s="1"/>
  <c r="JQ67" i="1" s="1"/>
  <c r="JQ68" i="1" s="1"/>
  <c r="JQ69" i="1" s="1"/>
  <c r="JQ70" i="1" s="1"/>
  <c r="JQ71" i="1" s="1"/>
  <c r="JQ72" i="1" s="1"/>
  <c r="JQ73" i="1" s="1"/>
  <c r="JQ74" i="1" s="1"/>
  <c r="JQ75" i="1" s="1"/>
  <c r="JQ76" i="1" s="1"/>
  <c r="JQ77" i="1" s="1"/>
  <c r="JQ78" i="1" s="1"/>
  <c r="JQ79" i="1" s="1"/>
  <c r="JQ80" i="1" s="1"/>
  <c r="JQ81" i="1" s="1"/>
  <c r="JQ82" i="1" s="1"/>
  <c r="JQ83" i="1" s="1"/>
  <c r="JQ84" i="1" s="1"/>
  <c r="JQ85" i="1" s="1"/>
  <c r="JQ86" i="1" s="1"/>
  <c r="JQ87" i="1" s="1"/>
  <c r="JQ88" i="1" s="1"/>
  <c r="JQ89" i="1" s="1"/>
  <c r="JQ90" i="1" s="1"/>
  <c r="JQ91" i="1" s="1"/>
  <c r="JQ92" i="1" s="1"/>
  <c r="JQ93" i="1" s="1"/>
  <c r="JQ94" i="1" s="1"/>
  <c r="JQ95" i="1" s="1"/>
  <c r="JQ96" i="1" s="1"/>
  <c r="JQ97" i="1" s="1"/>
  <c r="IU24" i="1" l="1"/>
  <c r="GB24" i="1" l="1"/>
  <c r="GA24" i="1"/>
  <c r="FZ24" i="1"/>
  <c r="FY24" i="1"/>
  <c r="FX24" i="1"/>
  <c r="FW24" i="1"/>
  <c r="FV24" i="1"/>
  <c r="FU24" i="1"/>
  <c r="FT24" i="1"/>
  <c r="FS24" i="1"/>
  <c r="EC24" i="1"/>
  <c r="EA24" i="1"/>
  <c r="EL24" i="1" l="1"/>
  <c r="DZ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4" i="1"/>
  <c r="GO24" i="1" l="1"/>
  <c r="GO25" i="1" s="1"/>
  <c r="GO26" i="1" s="1"/>
  <c r="GO27" i="1" s="1"/>
  <c r="GO28" i="1" s="1"/>
  <c r="GO29" i="1" s="1"/>
  <c r="GO30" i="1" s="1"/>
  <c r="GO31" i="1" s="1"/>
  <c r="GO32" i="1" s="1"/>
  <c r="GO33" i="1" s="1"/>
  <c r="GO34" i="1" s="1"/>
  <c r="GO35" i="1" s="1"/>
  <c r="GO36" i="1" s="1"/>
  <c r="GO37" i="1" s="1"/>
  <c r="GO38" i="1" s="1"/>
  <c r="GO39" i="1" s="1"/>
  <c r="GO40" i="1" s="1"/>
  <c r="GO41" i="1" s="1"/>
  <c r="GO42" i="1" s="1"/>
  <c r="GO43" i="1" s="1"/>
  <c r="GO44" i="1" s="1"/>
  <c r="GO45" i="1" s="1"/>
  <c r="GO46" i="1" s="1"/>
  <c r="GO47" i="1" s="1"/>
  <c r="GO48" i="1" s="1"/>
  <c r="GO49" i="1" s="1"/>
  <c r="GO50" i="1" s="1"/>
  <c r="GO51" i="1" s="1"/>
  <c r="GO52" i="1" s="1"/>
  <c r="GO53" i="1" s="1"/>
  <c r="GO54" i="1" s="1"/>
  <c r="GO55" i="1" s="1"/>
  <c r="GO56" i="1" s="1"/>
  <c r="GO57" i="1" s="1"/>
  <c r="GO58" i="1" s="1"/>
  <c r="GO59" i="1" s="1"/>
  <c r="GO60" i="1" s="1"/>
  <c r="GO61" i="1" s="1"/>
  <c r="GO62" i="1" s="1"/>
  <c r="GO63" i="1" s="1"/>
  <c r="GO64" i="1" s="1"/>
  <c r="GO65" i="1" s="1"/>
  <c r="GO66" i="1" s="1"/>
  <c r="GO67" i="1" s="1"/>
  <c r="GO68" i="1" s="1"/>
  <c r="GO69" i="1" s="1"/>
  <c r="GO70" i="1" s="1"/>
  <c r="GO71" i="1" s="1"/>
  <c r="GO72" i="1" s="1"/>
  <c r="GO73" i="1" s="1"/>
  <c r="GO74" i="1" s="1"/>
  <c r="GO75" i="1" s="1"/>
  <c r="GO76" i="1" s="1"/>
  <c r="GO77" i="1" s="1"/>
  <c r="GO78" i="1" s="1"/>
  <c r="GO79" i="1" s="1"/>
  <c r="GO80" i="1" s="1"/>
  <c r="GO81" i="1" s="1"/>
  <c r="GO82" i="1" s="1"/>
  <c r="GO83" i="1" s="1"/>
  <c r="GO84" i="1" s="1"/>
  <c r="GO85" i="1" s="1"/>
  <c r="GO86" i="1" s="1"/>
  <c r="GO87" i="1" s="1"/>
  <c r="GO88" i="1" s="1"/>
  <c r="GO89" i="1" s="1"/>
  <c r="GO90" i="1" s="1"/>
  <c r="GO91" i="1" s="1"/>
  <c r="GO92" i="1" s="1"/>
  <c r="GO93" i="1" s="1"/>
  <c r="GO94" i="1" s="1"/>
  <c r="GO95" i="1" s="1"/>
  <c r="GO96" i="1" s="1"/>
  <c r="GO97" i="1" s="1"/>
  <c r="GB25" i="1"/>
  <c r="GB26" i="1" s="1"/>
  <c r="GB27" i="1" s="1"/>
  <c r="GB28" i="1" s="1"/>
  <c r="GB29" i="1" s="1"/>
  <c r="GB30" i="1" s="1"/>
  <c r="GB31" i="1" s="1"/>
  <c r="GB32" i="1" s="1"/>
  <c r="GB33" i="1" s="1"/>
  <c r="GB34" i="1" s="1"/>
  <c r="GB35" i="1" s="1"/>
  <c r="GB36" i="1" s="1"/>
  <c r="GB37" i="1" s="1"/>
  <c r="GB38" i="1" s="1"/>
  <c r="GB39" i="1" s="1"/>
  <c r="GB40" i="1" s="1"/>
  <c r="GB41" i="1" s="1"/>
  <c r="GB42" i="1" s="1"/>
  <c r="GB43" i="1" s="1"/>
  <c r="GB44" i="1" s="1"/>
  <c r="GB45" i="1" s="1"/>
  <c r="GB46" i="1" s="1"/>
  <c r="GB47" i="1" s="1"/>
  <c r="GB48" i="1" s="1"/>
  <c r="GB49" i="1" s="1"/>
  <c r="GB50" i="1" s="1"/>
  <c r="GB51" i="1" s="1"/>
  <c r="GB52" i="1" s="1"/>
  <c r="GB53" i="1" s="1"/>
  <c r="GB54" i="1" s="1"/>
  <c r="GB55" i="1" s="1"/>
  <c r="GB56" i="1" s="1"/>
  <c r="GB57" i="1" s="1"/>
  <c r="GB58" i="1" s="1"/>
  <c r="GB59" i="1" s="1"/>
  <c r="GB60" i="1" s="1"/>
  <c r="GB61" i="1" s="1"/>
  <c r="GB62" i="1" s="1"/>
  <c r="GB63" i="1" s="1"/>
  <c r="GB64" i="1" s="1"/>
  <c r="GB65" i="1" s="1"/>
  <c r="GB66" i="1" s="1"/>
  <c r="GB67" i="1" s="1"/>
  <c r="GB68" i="1" s="1"/>
  <c r="GB69" i="1" s="1"/>
  <c r="GB70" i="1" s="1"/>
  <c r="GB71" i="1" s="1"/>
  <c r="GB72" i="1" s="1"/>
  <c r="GB73" i="1" s="1"/>
  <c r="GB74" i="1" s="1"/>
  <c r="GB75" i="1" s="1"/>
  <c r="GB76" i="1" s="1"/>
  <c r="GB77" i="1" s="1"/>
  <c r="GB78" i="1" s="1"/>
  <c r="GB79" i="1" s="1"/>
  <c r="GB80" i="1" s="1"/>
  <c r="GB81" i="1" s="1"/>
  <c r="GB82" i="1" s="1"/>
  <c r="GB83" i="1" s="1"/>
  <c r="GB84" i="1" s="1"/>
  <c r="GB85" i="1" s="1"/>
  <c r="GB86" i="1" s="1"/>
  <c r="GB87" i="1" s="1"/>
  <c r="GB88" i="1" s="1"/>
  <c r="GB89" i="1" s="1"/>
  <c r="GB90" i="1" s="1"/>
  <c r="GB91" i="1" s="1"/>
  <c r="GB92" i="1" s="1"/>
  <c r="GB93" i="1" s="1"/>
  <c r="GB94" i="1" s="1"/>
  <c r="GB95" i="1" s="1"/>
  <c r="GB96" i="1" s="1"/>
  <c r="GB97" i="1" s="1"/>
  <c r="GA25" i="1"/>
  <c r="GA26" i="1" s="1"/>
  <c r="GA27" i="1" s="1"/>
  <c r="GA28" i="1" s="1"/>
  <c r="GA29" i="1" s="1"/>
  <c r="GA30" i="1" s="1"/>
  <c r="GA31" i="1" s="1"/>
  <c r="GA32" i="1" s="1"/>
  <c r="GA33" i="1" s="1"/>
  <c r="GA34" i="1" s="1"/>
  <c r="GA35" i="1" s="1"/>
  <c r="GA36" i="1" s="1"/>
  <c r="GA37" i="1" s="1"/>
  <c r="GA38" i="1" s="1"/>
  <c r="GA39" i="1" s="1"/>
  <c r="GA40" i="1" s="1"/>
  <c r="GA41" i="1" s="1"/>
  <c r="GA42" i="1" s="1"/>
  <c r="GA43" i="1" s="1"/>
  <c r="GA44" i="1" s="1"/>
  <c r="GA45" i="1" s="1"/>
  <c r="GA46" i="1" s="1"/>
  <c r="GA47" i="1" s="1"/>
  <c r="GA48" i="1" s="1"/>
  <c r="GA49" i="1" s="1"/>
  <c r="GA50" i="1" s="1"/>
  <c r="GA51" i="1" s="1"/>
  <c r="GA52" i="1" s="1"/>
  <c r="GA53" i="1" s="1"/>
  <c r="GA54" i="1" s="1"/>
  <c r="GA55" i="1" s="1"/>
  <c r="GA56" i="1" s="1"/>
  <c r="GA57" i="1" s="1"/>
  <c r="GA58" i="1" s="1"/>
  <c r="GA59" i="1" s="1"/>
  <c r="GA60" i="1" s="1"/>
  <c r="GA61" i="1" s="1"/>
  <c r="GA62" i="1" s="1"/>
  <c r="GA63" i="1" s="1"/>
  <c r="GA64" i="1" s="1"/>
  <c r="GA65" i="1" s="1"/>
  <c r="GA66" i="1" s="1"/>
  <c r="GA67" i="1" s="1"/>
  <c r="GA68" i="1" s="1"/>
  <c r="GA69" i="1" s="1"/>
  <c r="GA70" i="1" s="1"/>
  <c r="GA71" i="1" s="1"/>
  <c r="GA72" i="1" s="1"/>
  <c r="GA73" i="1" s="1"/>
  <c r="GA74" i="1" s="1"/>
  <c r="GA75" i="1" s="1"/>
  <c r="GA76" i="1" s="1"/>
  <c r="GA77" i="1" s="1"/>
  <c r="GA78" i="1" s="1"/>
  <c r="GA79" i="1" s="1"/>
  <c r="GA80" i="1" s="1"/>
  <c r="GA81" i="1" s="1"/>
  <c r="GA82" i="1" s="1"/>
  <c r="GA83" i="1" s="1"/>
  <c r="GA84" i="1" s="1"/>
  <c r="GA85" i="1" s="1"/>
  <c r="GA86" i="1" s="1"/>
  <c r="GA87" i="1" s="1"/>
  <c r="GA88" i="1" s="1"/>
  <c r="GA89" i="1" s="1"/>
  <c r="GA90" i="1" s="1"/>
  <c r="GA91" i="1" s="1"/>
  <c r="GA92" i="1" s="1"/>
  <c r="GA93" i="1" s="1"/>
  <c r="GA94" i="1" s="1"/>
  <c r="GA95" i="1" s="1"/>
  <c r="GA96" i="1" s="1"/>
  <c r="GA97" i="1" s="1"/>
  <c r="FZ25" i="1"/>
  <c r="FZ26" i="1" s="1"/>
  <c r="FZ27" i="1" s="1"/>
  <c r="FZ28" i="1" s="1"/>
  <c r="FZ29" i="1" s="1"/>
  <c r="FZ30" i="1" s="1"/>
  <c r="FZ31" i="1" s="1"/>
  <c r="FZ32" i="1" s="1"/>
  <c r="FZ33" i="1" s="1"/>
  <c r="FZ34" i="1" s="1"/>
  <c r="FZ35" i="1" s="1"/>
  <c r="FZ36" i="1" s="1"/>
  <c r="FZ37" i="1" s="1"/>
  <c r="FZ38" i="1" s="1"/>
  <c r="FZ39" i="1" s="1"/>
  <c r="FZ40" i="1" s="1"/>
  <c r="FZ41" i="1" s="1"/>
  <c r="FZ42" i="1" s="1"/>
  <c r="FZ43" i="1" s="1"/>
  <c r="FZ44" i="1" s="1"/>
  <c r="FZ45" i="1" s="1"/>
  <c r="FZ46" i="1" s="1"/>
  <c r="FZ47" i="1" s="1"/>
  <c r="FZ48" i="1" s="1"/>
  <c r="FZ49" i="1" s="1"/>
  <c r="FZ50" i="1" s="1"/>
  <c r="FZ51" i="1" s="1"/>
  <c r="FZ52" i="1" s="1"/>
  <c r="FZ53" i="1" s="1"/>
  <c r="FZ54" i="1" s="1"/>
  <c r="FZ55" i="1" s="1"/>
  <c r="FZ56" i="1" s="1"/>
  <c r="FZ57" i="1" s="1"/>
  <c r="FZ58" i="1" s="1"/>
  <c r="FZ59" i="1" s="1"/>
  <c r="FZ60" i="1" s="1"/>
  <c r="FZ61" i="1" s="1"/>
  <c r="FZ62" i="1" s="1"/>
  <c r="FZ63" i="1" s="1"/>
  <c r="FZ64" i="1" s="1"/>
  <c r="FZ65" i="1" s="1"/>
  <c r="FZ66" i="1" s="1"/>
  <c r="FZ67" i="1" s="1"/>
  <c r="FZ68" i="1" s="1"/>
  <c r="FZ69" i="1" s="1"/>
  <c r="FZ70" i="1" s="1"/>
  <c r="FZ71" i="1" s="1"/>
  <c r="FZ72" i="1" s="1"/>
  <c r="FZ73" i="1" s="1"/>
  <c r="FZ74" i="1" s="1"/>
  <c r="FZ75" i="1" s="1"/>
  <c r="FZ76" i="1" s="1"/>
  <c r="FZ77" i="1" s="1"/>
  <c r="FZ78" i="1" s="1"/>
  <c r="FZ79" i="1" s="1"/>
  <c r="FZ80" i="1" s="1"/>
  <c r="FZ81" i="1" s="1"/>
  <c r="FZ82" i="1" s="1"/>
  <c r="FZ83" i="1" s="1"/>
  <c r="FZ84" i="1" s="1"/>
  <c r="FZ85" i="1" s="1"/>
  <c r="FZ86" i="1" s="1"/>
  <c r="FZ87" i="1" s="1"/>
  <c r="FZ88" i="1" s="1"/>
  <c r="FZ89" i="1" s="1"/>
  <c r="FZ90" i="1" s="1"/>
  <c r="FZ91" i="1" s="1"/>
  <c r="FZ92" i="1" s="1"/>
  <c r="FZ93" i="1" s="1"/>
  <c r="FZ94" i="1" s="1"/>
  <c r="FZ95" i="1" s="1"/>
  <c r="FZ96" i="1" s="1"/>
  <c r="FZ97" i="1" s="1"/>
  <c r="FY25" i="1"/>
  <c r="FY26" i="1" s="1"/>
  <c r="FY27" i="1" s="1"/>
  <c r="FY28" i="1" s="1"/>
  <c r="FY29" i="1" s="1"/>
  <c r="FY30" i="1" s="1"/>
  <c r="FY31" i="1" s="1"/>
  <c r="FY32" i="1" s="1"/>
  <c r="FY33" i="1" s="1"/>
  <c r="FY34" i="1" s="1"/>
  <c r="FY35" i="1" s="1"/>
  <c r="FY36" i="1" s="1"/>
  <c r="FY37" i="1" s="1"/>
  <c r="FY38" i="1" s="1"/>
  <c r="FY39" i="1" s="1"/>
  <c r="FY40" i="1" s="1"/>
  <c r="FY41" i="1" s="1"/>
  <c r="FY42" i="1" s="1"/>
  <c r="FY43" i="1" s="1"/>
  <c r="FY44" i="1" s="1"/>
  <c r="FY45" i="1" s="1"/>
  <c r="FY46" i="1" s="1"/>
  <c r="FY47" i="1" s="1"/>
  <c r="FY48" i="1" s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FY61" i="1" s="1"/>
  <c r="FY62" i="1" s="1"/>
  <c r="FY63" i="1" s="1"/>
  <c r="FY64" i="1" s="1"/>
  <c r="FY65" i="1" s="1"/>
  <c r="FY66" i="1" s="1"/>
  <c r="FY67" i="1" s="1"/>
  <c r="FY68" i="1" s="1"/>
  <c r="FY69" i="1" s="1"/>
  <c r="FY70" i="1" s="1"/>
  <c r="FY71" i="1" s="1"/>
  <c r="FY72" i="1" s="1"/>
  <c r="FY73" i="1" s="1"/>
  <c r="FY74" i="1" s="1"/>
  <c r="FY75" i="1" s="1"/>
  <c r="FY76" i="1" s="1"/>
  <c r="FY77" i="1" s="1"/>
  <c r="FY78" i="1" s="1"/>
  <c r="FY79" i="1" s="1"/>
  <c r="FY80" i="1" s="1"/>
  <c r="FY81" i="1" s="1"/>
  <c r="FY82" i="1" s="1"/>
  <c r="FY83" i="1" s="1"/>
  <c r="FY84" i="1" s="1"/>
  <c r="FY85" i="1" s="1"/>
  <c r="FY86" i="1" s="1"/>
  <c r="FY87" i="1" s="1"/>
  <c r="FY88" i="1" s="1"/>
  <c r="FY89" i="1" s="1"/>
  <c r="FY90" i="1" s="1"/>
  <c r="FY91" i="1" s="1"/>
  <c r="FY92" i="1" s="1"/>
  <c r="FY93" i="1" s="1"/>
  <c r="FY94" i="1" s="1"/>
  <c r="FY95" i="1" s="1"/>
  <c r="FY96" i="1" s="1"/>
  <c r="FY97" i="1" s="1"/>
  <c r="FX25" i="1"/>
  <c r="FX26" i="1" s="1"/>
  <c r="FX27" i="1" s="1"/>
  <c r="FX28" i="1" s="1"/>
  <c r="FX29" i="1" s="1"/>
  <c r="FX30" i="1" s="1"/>
  <c r="FX31" i="1" s="1"/>
  <c r="FX32" i="1" s="1"/>
  <c r="FX33" i="1" s="1"/>
  <c r="FX34" i="1" s="1"/>
  <c r="FX35" i="1" s="1"/>
  <c r="FX36" i="1" s="1"/>
  <c r="FX37" i="1" s="1"/>
  <c r="FX38" i="1" s="1"/>
  <c r="FX39" i="1" s="1"/>
  <c r="FX40" i="1" s="1"/>
  <c r="FX41" i="1" s="1"/>
  <c r="FX42" i="1" s="1"/>
  <c r="FX43" i="1" s="1"/>
  <c r="FX44" i="1" s="1"/>
  <c r="FX45" i="1" s="1"/>
  <c r="FX46" i="1" s="1"/>
  <c r="FX47" i="1" s="1"/>
  <c r="FX48" i="1" s="1"/>
  <c r="FX49" i="1" s="1"/>
  <c r="FX50" i="1" s="1"/>
  <c r="FX51" i="1" s="1"/>
  <c r="FX52" i="1" s="1"/>
  <c r="FX53" i="1" s="1"/>
  <c r="FX54" i="1" s="1"/>
  <c r="FX55" i="1" s="1"/>
  <c r="FX56" i="1" s="1"/>
  <c r="FX57" i="1" s="1"/>
  <c r="FX58" i="1" s="1"/>
  <c r="FX59" i="1" s="1"/>
  <c r="FX60" i="1" s="1"/>
  <c r="FX61" i="1" s="1"/>
  <c r="FX62" i="1" s="1"/>
  <c r="FX63" i="1" s="1"/>
  <c r="FX64" i="1" s="1"/>
  <c r="FX65" i="1" s="1"/>
  <c r="FX66" i="1" s="1"/>
  <c r="FX67" i="1" s="1"/>
  <c r="FX68" i="1" s="1"/>
  <c r="FX69" i="1" s="1"/>
  <c r="FX70" i="1" s="1"/>
  <c r="FX71" i="1" s="1"/>
  <c r="FX72" i="1" s="1"/>
  <c r="FX73" i="1" s="1"/>
  <c r="FX74" i="1" s="1"/>
  <c r="FX75" i="1" s="1"/>
  <c r="FX76" i="1" s="1"/>
  <c r="FX77" i="1" s="1"/>
  <c r="FX78" i="1" s="1"/>
  <c r="FX79" i="1" s="1"/>
  <c r="FX80" i="1" s="1"/>
  <c r="FX81" i="1" s="1"/>
  <c r="FX82" i="1" s="1"/>
  <c r="FX83" i="1" s="1"/>
  <c r="FX84" i="1" s="1"/>
  <c r="FX85" i="1" s="1"/>
  <c r="FX86" i="1" s="1"/>
  <c r="FX87" i="1" s="1"/>
  <c r="FX88" i="1" s="1"/>
  <c r="FX89" i="1" s="1"/>
  <c r="FX90" i="1" s="1"/>
  <c r="FX91" i="1" s="1"/>
  <c r="FX92" i="1" s="1"/>
  <c r="FX93" i="1" s="1"/>
  <c r="FX94" i="1" s="1"/>
  <c r="FX95" i="1" s="1"/>
  <c r="FX96" i="1" s="1"/>
  <c r="FX97" i="1" s="1"/>
  <c r="KB24" i="1"/>
  <c r="EA25" i="1"/>
  <c r="EA26" i="1" s="1"/>
  <c r="EA27" i="1" s="1"/>
  <c r="EA28" i="1" s="1"/>
  <c r="EA29" i="1" s="1"/>
  <c r="EA30" i="1" s="1"/>
  <c r="EA31" i="1" s="1"/>
  <c r="EA32" i="1" s="1"/>
  <c r="EA33" i="1" s="1"/>
  <c r="EA34" i="1" s="1"/>
  <c r="EA35" i="1" s="1"/>
  <c r="EA36" i="1" s="1"/>
  <c r="EA37" i="1" s="1"/>
  <c r="EA38" i="1" s="1"/>
  <c r="EA39" i="1" s="1"/>
  <c r="EA40" i="1" s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A52" i="1" s="1"/>
  <c r="EA53" i="1" s="1"/>
  <c r="EA54" i="1" s="1"/>
  <c r="EA55" i="1" s="1"/>
  <c r="EA56" i="1" s="1"/>
  <c r="EA57" i="1" s="1"/>
  <c r="EA58" i="1" s="1"/>
  <c r="EA59" i="1" s="1"/>
  <c r="EA60" i="1" s="1"/>
  <c r="EA61" i="1" s="1"/>
  <c r="EA62" i="1" s="1"/>
  <c r="EA63" i="1" s="1"/>
  <c r="EA64" i="1" s="1"/>
  <c r="EA65" i="1" s="1"/>
  <c r="EA66" i="1" s="1"/>
  <c r="EA67" i="1" s="1"/>
  <c r="EA68" i="1" s="1"/>
  <c r="EA69" i="1" s="1"/>
  <c r="EA70" i="1" s="1"/>
  <c r="EA71" i="1" s="1"/>
  <c r="EA72" i="1" s="1"/>
  <c r="EA73" i="1" s="1"/>
  <c r="EA74" i="1" s="1"/>
  <c r="EA75" i="1" s="1"/>
  <c r="EA76" i="1" s="1"/>
  <c r="EA77" i="1" s="1"/>
  <c r="EA78" i="1" s="1"/>
  <c r="EA79" i="1" s="1"/>
  <c r="EA80" i="1" s="1"/>
  <c r="EA81" i="1" s="1"/>
  <c r="EA82" i="1" s="1"/>
  <c r="EA83" i="1" s="1"/>
  <c r="EA84" i="1" s="1"/>
  <c r="EA85" i="1" s="1"/>
  <c r="EA86" i="1" s="1"/>
  <c r="EA87" i="1" s="1"/>
  <c r="EA88" i="1" s="1"/>
  <c r="EA89" i="1" s="1"/>
  <c r="EA90" i="1" s="1"/>
  <c r="EA91" i="1" s="1"/>
  <c r="EA92" i="1" s="1"/>
  <c r="EA93" i="1" s="1"/>
  <c r="EA94" i="1" s="1"/>
  <c r="EA95" i="1" s="1"/>
  <c r="EA96" i="1" s="1"/>
  <c r="EA97" i="1" s="1"/>
  <c r="EC25" i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EC61" i="1" s="1"/>
  <c r="EC62" i="1" s="1"/>
  <c r="EC63" i="1" s="1"/>
  <c r="EC64" i="1" s="1"/>
  <c r="EC65" i="1" s="1"/>
  <c r="EC66" i="1" s="1"/>
  <c r="EC67" i="1" s="1"/>
  <c r="EC68" i="1" s="1"/>
  <c r="EC69" i="1" s="1"/>
  <c r="EC70" i="1" s="1"/>
  <c r="EC71" i="1" s="1"/>
  <c r="EC72" i="1" s="1"/>
  <c r="EC73" i="1" s="1"/>
  <c r="EC74" i="1" s="1"/>
  <c r="EC75" i="1" s="1"/>
  <c r="EC76" i="1" s="1"/>
  <c r="EC77" i="1" s="1"/>
  <c r="EC78" i="1" s="1"/>
  <c r="EC79" i="1" s="1"/>
  <c r="EC80" i="1" s="1"/>
  <c r="EC81" i="1" s="1"/>
  <c r="EC82" i="1" s="1"/>
  <c r="EC83" i="1" s="1"/>
  <c r="EC84" i="1" s="1"/>
  <c r="EC85" i="1" s="1"/>
  <c r="EC86" i="1" s="1"/>
  <c r="EC87" i="1" s="1"/>
  <c r="EC88" i="1" s="1"/>
  <c r="EC89" i="1" s="1"/>
  <c r="EC90" i="1" s="1"/>
  <c r="EC91" i="1" s="1"/>
  <c r="EC92" i="1" s="1"/>
  <c r="EC93" i="1" s="1"/>
  <c r="EC94" i="1" s="1"/>
  <c r="EC95" i="1" s="1"/>
  <c r="EC96" i="1" s="1"/>
  <c r="EC97" i="1" s="1"/>
  <c r="EB24" i="1"/>
  <c r="EB25" i="1" s="1"/>
  <c r="EB26" i="1" s="1"/>
  <c r="EB27" i="1" s="1"/>
  <c r="EB28" i="1" s="1"/>
  <c r="EB29" i="1" s="1"/>
  <c r="EB30" i="1" s="1"/>
  <c r="EB31" i="1" s="1"/>
  <c r="EB32" i="1" s="1"/>
  <c r="EB33" i="1" s="1"/>
  <c r="EB34" i="1" s="1"/>
  <c r="EB35" i="1" s="1"/>
  <c r="EB36" i="1" s="1"/>
  <c r="EB37" i="1" s="1"/>
  <c r="EB38" i="1" s="1"/>
  <c r="EB39" i="1" s="1"/>
  <c r="EB40" i="1" s="1"/>
  <c r="EB41" i="1" s="1"/>
  <c r="EB42" i="1" s="1"/>
  <c r="EB43" i="1" s="1"/>
  <c r="EB44" i="1" s="1"/>
  <c r="EB45" i="1" s="1"/>
  <c r="EB46" i="1" s="1"/>
  <c r="EB47" i="1" s="1"/>
  <c r="EB48" i="1" s="1"/>
  <c r="EB49" i="1" s="1"/>
  <c r="EB50" i="1" s="1"/>
  <c r="EB51" i="1" s="1"/>
  <c r="EB52" i="1" s="1"/>
  <c r="EB53" i="1" s="1"/>
  <c r="EB54" i="1" s="1"/>
  <c r="EB55" i="1" s="1"/>
  <c r="EB56" i="1" s="1"/>
  <c r="EB57" i="1" s="1"/>
  <c r="EB58" i="1" s="1"/>
  <c r="EB59" i="1" s="1"/>
  <c r="EB60" i="1" s="1"/>
  <c r="EB61" i="1" s="1"/>
  <c r="EB62" i="1" s="1"/>
  <c r="EB63" i="1" s="1"/>
  <c r="EB64" i="1" s="1"/>
  <c r="EB65" i="1" s="1"/>
  <c r="EB66" i="1" s="1"/>
  <c r="EB67" i="1" s="1"/>
  <c r="EB68" i="1" s="1"/>
  <c r="EB69" i="1" s="1"/>
  <c r="EB70" i="1" s="1"/>
  <c r="EB71" i="1" s="1"/>
  <c r="EB72" i="1" s="1"/>
  <c r="EB73" i="1" s="1"/>
  <c r="EB74" i="1" s="1"/>
  <c r="EB75" i="1" s="1"/>
  <c r="EB76" i="1" s="1"/>
  <c r="EB77" i="1" s="1"/>
  <c r="EB78" i="1" s="1"/>
  <c r="EB79" i="1" s="1"/>
  <c r="EB80" i="1" s="1"/>
  <c r="EB81" i="1" s="1"/>
  <c r="EB82" i="1" s="1"/>
  <c r="EB83" i="1" s="1"/>
  <c r="EB84" i="1" s="1"/>
  <c r="EB85" i="1" s="1"/>
  <c r="EB86" i="1" s="1"/>
  <c r="EB87" i="1" s="1"/>
  <c r="EB88" i="1" s="1"/>
  <c r="EB89" i="1" s="1"/>
  <c r="EB90" i="1" s="1"/>
  <c r="EB91" i="1" s="1"/>
  <c r="EB92" i="1" s="1"/>
  <c r="EB93" i="1" s="1"/>
  <c r="EB94" i="1" s="1"/>
  <c r="EB95" i="1" s="1"/>
  <c r="EB96" i="1" s="1"/>
  <c r="EB97" i="1" s="1"/>
  <c r="DZ25" i="1"/>
  <c r="DZ26" i="1" s="1"/>
  <c r="DZ27" i="1" s="1"/>
  <c r="DZ28" i="1" s="1"/>
  <c r="DZ29" i="1" s="1"/>
  <c r="DZ30" i="1" s="1"/>
  <c r="DZ31" i="1" s="1"/>
  <c r="DZ32" i="1" s="1"/>
  <c r="DZ33" i="1" s="1"/>
  <c r="DZ34" i="1" s="1"/>
  <c r="DZ35" i="1" s="1"/>
  <c r="DZ36" i="1" s="1"/>
  <c r="DZ37" i="1" s="1"/>
  <c r="DZ38" i="1" s="1"/>
  <c r="DZ39" i="1" s="1"/>
  <c r="DZ40" i="1" s="1"/>
  <c r="DZ41" i="1" s="1"/>
  <c r="DZ42" i="1" s="1"/>
  <c r="DZ43" i="1" s="1"/>
  <c r="DZ44" i="1" s="1"/>
  <c r="DZ45" i="1" s="1"/>
  <c r="DZ46" i="1" s="1"/>
  <c r="DZ47" i="1" s="1"/>
  <c r="DZ48" i="1" s="1"/>
  <c r="DZ49" i="1" s="1"/>
  <c r="DZ50" i="1" s="1"/>
  <c r="DZ51" i="1" s="1"/>
  <c r="DZ52" i="1" s="1"/>
  <c r="DZ53" i="1" s="1"/>
  <c r="DZ54" i="1" s="1"/>
  <c r="DZ55" i="1" s="1"/>
  <c r="DZ56" i="1" s="1"/>
  <c r="DZ57" i="1" s="1"/>
  <c r="DZ58" i="1" s="1"/>
  <c r="DZ59" i="1" s="1"/>
  <c r="DZ60" i="1" s="1"/>
  <c r="DZ61" i="1" s="1"/>
  <c r="DZ62" i="1" s="1"/>
  <c r="DZ63" i="1" s="1"/>
  <c r="DZ64" i="1" s="1"/>
  <c r="DZ65" i="1" s="1"/>
  <c r="DZ66" i="1" s="1"/>
  <c r="DZ67" i="1" s="1"/>
  <c r="DZ68" i="1" s="1"/>
  <c r="DZ69" i="1" s="1"/>
  <c r="DZ70" i="1" s="1"/>
  <c r="DZ71" i="1" s="1"/>
  <c r="DZ72" i="1" s="1"/>
  <c r="DZ73" i="1" s="1"/>
  <c r="DZ74" i="1" s="1"/>
  <c r="DZ75" i="1" s="1"/>
  <c r="DZ76" i="1" s="1"/>
  <c r="DZ77" i="1" s="1"/>
  <c r="DZ78" i="1" s="1"/>
  <c r="DZ79" i="1" s="1"/>
  <c r="DZ80" i="1" s="1"/>
  <c r="DZ81" i="1" s="1"/>
  <c r="DZ82" i="1" s="1"/>
  <c r="DZ83" i="1" s="1"/>
  <c r="DZ84" i="1" s="1"/>
  <c r="DZ85" i="1" s="1"/>
  <c r="DZ86" i="1" s="1"/>
  <c r="DZ87" i="1" s="1"/>
  <c r="DZ88" i="1" s="1"/>
  <c r="DZ89" i="1" s="1"/>
  <c r="DZ90" i="1" s="1"/>
  <c r="DZ91" i="1" s="1"/>
  <c r="DZ92" i="1" s="1"/>
  <c r="DZ93" i="1" s="1"/>
  <c r="DZ94" i="1" s="1"/>
  <c r="DZ95" i="1" s="1"/>
  <c r="DZ96" i="1" s="1"/>
  <c r="DZ97" i="1" s="1"/>
  <c r="CM24" i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L24" i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L72" i="1" s="1"/>
  <c r="CL73" i="1" s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L86" i="1" s="1"/>
  <c r="CL87" i="1" s="1"/>
  <c r="CL88" i="1" s="1"/>
  <c r="CL89" i="1" s="1"/>
  <c r="CL90" i="1" s="1"/>
  <c r="CL91" i="1" s="1"/>
  <c r="CL92" i="1" s="1"/>
  <c r="CL93" i="1" s="1"/>
  <c r="CL94" i="1" s="1"/>
  <c r="CL95" i="1" s="1"/>
  <c r="CL96" i="1" s="1"/>
  <c r="CL97" i="1" s="1"/>
  <c r="KF24" i="1"/>
  <c r="KF25" i="1" s="1"/>
  <c r="KF26" i="1" s="1"/>
  <c r="KF27" i="1" s="1"/>
  <c r="KF28" i="1" s="1"/>
  <c r="KF29" i="1" s="1"/>
  <c r="KF30" i="1" s="1"/>
  <c r="KF31" i="1" s="1"/>
  <c r="KF32" i="1" s="1"/>
  <c r="KF33" i="1" s="1"/>
  <c r="KF34" i="1" s="1"/>
  <c r="KF35" i="1" s="1"/>
  <c r="KF36" i="1" s="1"/>
  <c r="KF37" i="1" s="1"/>
  <c r="KF38" i="1" s="1"/>
  <c r="KF39" i="1" s="1"/>
  <c r="KF40" i="1" s="1"/>
  <c r="KF41" i="1" s="1"/>
  <c r="KF42" i="1" s="1"/>
  <c r="KF43" i="1" s="1"/>
  <c r="KF44" i="1" s="1"/>
  <c r="KF45" i="1" s="1"/>
  <c r="KF46" i="1" s="1"/>
  <c r="KF47" i="1" s="1"/>
  <c r="KF48" i="1" s="1"/>
  <c r="KF49" i="1" s="1"/>
  <c r="KF50" i="1" s="1"/>
  <c r="KF51" i="1" s="1"/>
  <c r="KF52" i="1" s="1"/>
  <c r="KF53" i="1" s="1"/>
  <c r="KF54" i="1" s="1"/>
  <c r="KF55" i="1" s="1"/>
  <c r="KF56" i="1" s="1"/>
  <c r="KF57" i="1" s="1"/>
  <c r="KF58" i="1" s="1"/>
  <c r="KF59" i="1" s="1"/>
  <c r="KF60" i="1" s="1"/>
  <c r="KF61" i="1" s="1"/>
  <c r="KF62" i="1" s="1"/>
  <c r="KF63" i="1" s="1"/>
  <c r="KF64" i="1" s="1"/>
  <c r="KF65" i="1" s="1"/>
  <c r="KF66" i="1" s="1"/>
  <c r="KF67" i="1" s="1"/>
  <c r="KF68" i="1" s="1"/>
  <c r="KF69" i="1" s="1"/>
  <c r="KF70" i="1" s="1"/>
  <c r="KF71" i="1" s="1"/>
  <c r="KF72" i="1" s="1"/>
  <c r="KF73" i="1" s="1"/>
  <c r="KF74" i="1" s="1"/>
  <c r="KF75" i="1" s="1"/>
  <c r="KF76" i="1" s="1"/>
  <c r="KF77" i="1" s="1"/>
  <c r="KF78" i="1" s="1"/>
  <c r="KF79" i="1" s="1"/>
  <c r="KF80" i="1" s="1"/>
  <c r="KF81" i="1" s="1"/>
  <c r="KF82" i="1" s="1"/>
  <c r="KF83" i="1" s="1"/>
  <c r="KF84" i="1" s="1"/>
  <c r="KF85" i="1" s="1"/>
  <c r="KF86" i="1" s="1"/>
  <c r="KF87" i="1" s="1"/>
  <c r="KF88" i="1" s="1"/>
  <c r="KF89" i="1" s="1"/>
  <c r="KF90" i="1" s="1"/>
  <c r="KF91" i="1" s="1"/>
  <c r="KF92" i="1" s="1"/>
  <c r="KF93" i="1" s="1"/>
  <c r="KF94" i="1" s="1"/>
  <c r="KF95" i="1" s="1"/>
  <c r="KF96" i="1" s="1"/>
  <c r="KF97" i="1" s="1"/>
  <c r="KD24" i="1"/>
  <c r="KD25" i="1" s="1"/>
  <c r="KD26" i="1" s="1"/>
  <c r="KD27" i="1" s="1"/>
  <c r="KD28" i="1" s="1"/>
  <c r="KD29" i="1" s="1"/>
  <c r="KD30" i="1" s="1"/>
  <c r="KD31" i="1" s="1"/>
  <c r="KD32" i="1" s="1"/>
  <c r="KD33" i="1" s="1"/>
  <c r="KD34" i="1" s="1"/>
  <c r="KD35" i="1" s="1"/>
  <c r="KD36" i="1" s="1"/>
  <c r="KD37" i="1" s="1"/>
  <c r="KD38" i="1" s="1"/>
  <c r="KD39" i="1" s="1"/>
  <c r="KD40" i="1" s="1"/>
  <c r="KD41" i="1" s="1"/>
  <c r="KD42" i="1" s="1"/>
  <c r="KD43" i="1" s="1"/>
  <c r="KD44" i="1" s="1"/>
  <c r="KD45" i="1" s="1"/>
  <c r="KD46" i="1" s="1"/>
  <c r="KD47" i="1" s="1"/>
  <c r="KD48" i="1" s="1"/>
  <c r="KD49" i="1" s="1"/>
  <c r="KD50" i="1" s="1"/>
  <c r="KD51" i="1" s="1"/>
  <c r="KD52" i="1" s="1"/>
  <c r="KD53" i="1" s="1"/>
  <c r="KD54" i="1" s="1"/>
  <c r="KD55" i="1" s="1"/>
  <c r="KD56" i="1" s="1"/>
  <c r="KD57" i="1" s="1"/>
  <c r="KD58" i="1" s="1"/>
  <c r="KD59" i="1" s="1"/>
  <c r="KD60" i="1" s="1"/>
  <c r="KD61" i="1" s="1"/>
  <c r="KD62" i="1" s="1"/>
  <c r="KD63" i="1" s="1"/>
  <c r="KD64" i="1" s="1"/>
  <c r="KD65" i="1" s="1"/>
  <c r="KD66" i="1" s="1"/>
  <c r="KD67" i="1" s="1"/>
  <c r="KD68" i="1" s="1"/>
  <c r="KD69" i="1" s="1"/>
  <c r="KD70" i="1" s="1"/>
  <c r="KD71" i="1" s="1"/>
  <c r="KD72" i="1" s="1"/>
  <c r="KD73" i="1" s="1"/>
  <c r="KD74" i="1" s="1"/>
  <c r="KD75" i="1" s="1"/>
  <c r="KD76" i="1" s="1"/>
  <c r="KD77" i="1" s="1"/>
  <c r="KD78" i="1" s="1"/>
  <c r="KD79" i="1" s="1"/>
  <c r="KD80" i="1" s="1"/>
  <c r="KD81" i="1" s="1"/>
  <c r="KD82" i="1" s="1"/>
  <c r="KD83" i="1" s="1"/>
  <c r="KD84" i="1" s="1"/>
  <c r="KD85" i="1" s="1"/>
  <c r="KD86" i="1" s="1"/>
  <c r="KD87" i="1" s="1"/>
  <c r="KD88" i="1" s="1"/>
  <c r="KD89" i="1" s="1"/>
  <c r="KD90" i="1" s="1"/>
  <c r="KD91" i="1" s="1"/>
  <c r="BU24" i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T24" i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92" i="1" s="1"/>
  <c r="BT93" i="1" s="1"/>
  <c r="BT94" i="1" s="1"/>
  <c r="BT95" i="1" s="1"/>
  <c r="BT96" i="1" s="1"/>
  <c r="BT97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KD92" i="1" l="1"/>
  <c r="KC91" i="1"/>
  <c r="IV91" i="1"/>
  <c r="CM92" i="1"/>
  <c r="BK50" i="1"/>
  <c r="BL50" i="1"/>
  <c r="BM50" i="1"/>
  <c r="BN50" i="1"/>
  <c r="BO50" i="1"/>
  <c r="BK51" i="1"/>
  <c r="BL51" i="1"/>
  <c r="BM51" i="1"/>
  <c r="BN51" i="1"/>
  <c r="BO51" i="1"/>
  <c r="BK52" i="1"/>
  <c r="BL52" i="1"/>
  <c r="BM52" i="1"/>
  <c r="BN52" i="1"/>
  <c r="BO52" i="1"/>
  <c r="BK53" i="1"/>
  <c r="BL53" i="1"/>
  <c r="BM53" i="1"/>
  <c r="BN53" i="1"/>
  <c r="BO53" i="1"/>
  <c r="BK54" i="1"/>
  <c r="BL54" i="1"/>
  <c r="BM54" i="1"/>
  <c r="BN54" i="1"/>
  <c r="BO54" i="1"/>
  <c r="BK55" i="1"/>
  <c r="BL55" i="1"/>
  <c r="BM55" i="1"/>
  <c r="BN55" i="1"/>
  <c r="BO55" i="1"/>
  <c r="BK56" i="1"/>
  <c r="BL56" i="1"/>
  <c r="BM56" i="1"/>
  <c r="BN56" i="1"/>
  <c r="BO56" i="1"/>
  <c r="BK57" i="1"/>
  <c r="BL57" i="1"/>
  <c r="BM57" i="1"/>
  <c r="BN57" i="1"/>
  <c r="BO57" i="1"/>
  <c r="BK58" i="1"/>
  <c r="BL58" i="1"/>
  <c r="BM58" i="1"/>
  <c r="BN58" i="1"/>
  <c r="BO58" i="1"/>
  <c r="BK59" i="1"/>
  <c r="BL59" i="1"/>
  <c r="BM59" i="1"/>
  <c r="BN59" i="1"/>
  <c r="BO59" i="1"/>
  <c r="BK60" i="1"/>
  <c r="BL60" i="1"/>
  <c r="BM60" i="1"/>
  <c r="BN60" i="1"/>
  <c r="BO60" i="1"/>
  <c r="BK61" i="1"/>
  <c r="BL61" i="1"/>
  <c r="BM61" i="1"/>
  <c r="BN61" i="1"/>
  <c r="BO61" i="1"/>
  <c r="BK62" i="1"/>
  <c r="BL62" i="1"/>
  <c r="BM62" i="1"/>
  <c r="BN62" i="1"/>
  <c r="BO62" i="1"/>
  <c r="BK63" i="1"/>
  <c r="BL63" i="1"/>
  <c r="BM63" i="1"/>
  <c r="BN63" i="1"/>
  <c r="BO63" i="1"/>
  <c r="BK64" i="1"/>
  <c r="BL64" i="1"/>
  <c r="BM64" i="1"/>
  <c r="BN64" i="1"/>
  <c r="BO64" i="1"/>
  <c r="BK65" i="1"/>
  <c r="BL65" i="1"/>
  <c r="BM65" i="1"/>
  <c r="BN65" i="1"/>
  <c r="BO65" i="1"/>
  <c r="BK66" i="1"/>
  <c r="BL66" i="1"/>
  <c r="BM66" i="1"/>
  <c r="BN66" i="1"/>
  <c r="BO66" i="1"/>
  <c r="BK67" i="1"/>
  <c r="BL67" i="1"/>
  <c r="BM67" i="1"/>
  <c r="BN67" i="1"/>
  <c r="BO67" i="1"/>
  <c r="BK68" i="1"/>
  <c r="BL68" i="1"/>
  <c r="BM68" i="1"/>
  <c r="BN68" i="1"/>
  <c r="BO68" i="1"/>
  <c r="BK69" i="1"/>
  <c r="BL69" i="1"/>
  <c r="BM69" i="1"/>
  <c r="BN69" i="1"/>
  <c r="BO69" i="1"/>
  <c r="BK70" i="1"/>
  <c r="BL70" i="1"/>
  <c r="BM70" i="1"/>
  <c r="BN70" i="1"/>
  <c r="BO70" i="1"/>
  <c r="BK71" i="1"/>
  <c r="BL71" i="1"/>
  <c r="BM71" i="1"/>
  <c r="BN71" i="1"/>
  <c r="BO71" i="1"/>
  <c r="BK72" i="1"/>
  <c r="BL72" i="1"/>
  <c r="BM72" i="1"/>
  <c r="BN72" i="1"/>
  <c r="BO72" i="1"/>
  <c r="BK73" i="1"/>
  <c r="BL73" i="1"/>
  <c r="BM73" i="1"/>
  <c r="BN73" i="1"/>
  <c r="BO73" i="1"/>
  <c r="BK74" i="1"/>
  <c r="BL74" i="1"/>
  <c r="BM74" i="1"/>
  <c r="BN74" i="1"/>
  <c r="BO74" i="1"/>
  <c r="BK75" i="1"/>
  <c r="BL75" i="1"/>
  <c r="BM75" i="1"/>
  <c r="BN75" i="1"/>
  <c r="BO75" i="1"/>
  <c r="BK76" i="1"/>
  <c r="BL76" i="1"/>
  <c r="BM76" i="1"/>
  <c r="BN76" i="1"/>
  <c r="BO76" i="1"/>
  <c r="BK77" i="1"/>
  <c r="BL77" i="1"/>
  <c r="BM77" i="1"/>
  <c r="BN77" i="1"/>
  <c r="BO77" i="1"/>
  <c r="BK78" i="1"/>
  <c r="BL78" i="1"/>
  <c r="BM78" i="1"/>
  <c r="BN78" i="1"/>
  <c r="BO78" i="1"/>
  <c r="BK79" i="1"/>
  <c r="BL79" i="1"/>
  <c r="BM79" i="1"/>
  <c r="BN79" i="1"/>
  <c r="BO79" i="1"/>
  <c r="BK80" i="1"/>
  <c r="BL80" i="1"/>
  <c r="BM80" i="1"/>
  <c r="BN80" i="1"/>
  <c r="BO80" i="1"/>
  <c r="BK81" i="1"/>
  <c r="BL81" i="1"/>
  <c r="BM81" i="1"/>
  <c r="BN81" i="1"/>
  <c r="BO81" i="1"/>
  <c r="BK82" i="1"/>
  <c r="BL82" i="1"/>
  <c r="BM82" i="1"/>
  <c r="BN82" i="1"/>
  <c r="BO82" i="1"/>
  <c r="BK83" i="1"/>
  <c r="BL83" i="1"/>
  <c r="BM83" i="1"/>
  <c r="BN83" i="1"/>
  <c r="BO83" i="1"/>
  <c r="BK84" i="1"/>
  <c r="BL84" i="1"/>
  <c r="BM84" i="1"/>
  <c r="BN84" i="1"/>
  <c r="BO84" i="1"/>
  <c r="BK85" i="1"/>
  <c r="BL85" i="1"/>
  <c r="BM85" i="1"/>
  <c r="BN85" i="1"/>
  <c r="BO85" i="1"/>
  <c r="BK86" i="1"/>
  <c r="BL86" i="1"/>
  <c r="BM86" i="1"/>
  <c r="BN86" i="1"/>
  <c r="BO86" i="1"/>
  <c r="BK87" i="1"/>
  <c r="BL87" i="1"/>
  <c r="BM87" i="1"/>
  <c r="BN87" i="1"/>
  <c r="BO87" i="1"/>
  <c r="BK88" i="1"/>
  <c r="BL88" i="1"/>
  <c r="BM88" i="1"/>
  <c r="BN88" i="1"/>
  <c r="BO88" i="1"/>
  <c r="BK89" i="1"/>
  <c r="BL89" i="1"/>
  <c r="BM89" i="1"/>
  <c r="BN89" i="1"/>
  <c r="BO89" i="1"/>
  <c r="BK90" i="1"/>
  <c r="BL90" i="1"/>
  <c r="BM90" i="1"/>
  <c r="BN90" i="1"/>
  <c r="BO90" i="1"/>
  <c r="CM93" i="1" l="1"/>
  <c r="IV92" i="1"/>
  <c r="KD93" i="1"/>
  <c r="KC92" i="1"/>
  <c r="KB25" i="1"/>
  <c r="KB26" i="1" s="1"/>
  <c r="KB27" i="1" s="1"/>
  <c r="KB28" i="1" s="1"/>
  <c r="KB29" i="1" s="1"/>
  <c r="KB30" i="1" s="1"/>
  <c r="KB31" i="1" s="1"/>
  <c r="KB32" i="1" s="1"/>
  <c r="KB33" i="1" s="1"/>
  <c r="KB34" i="1" s="1"/>
  <c r="KB35" i="1" s="1"/>
  <c r="KB36" i="1" s="1"/>
  <c r="KB37" i="1" s="1"/>
  <c r="KB38" i="1" s="1"/>
  <c r="KB39" i="1" s="1"/>
  <c r="KB40" i="1" s="1"/>
  <c r="KB41" i="1" s="1"/>
  <c r="KB42" i="1" s="1"/>
  <c r="KB43" i="1" s="1"/>
  <c r="KB44" i="1" s="1"/>
  <c r="KB45" i="1" s="1"/>
  <c r="KB46" i="1" s="1"/>
  <c r="KB47" i="1" s="1"/>
  <c r="KB48" i="1" s="1"/>
  <c r="KB49" i="1" s="1"/>
  <c r="KB50" i="1" s="1"/>
  <c r="KB51" i="1" s="1"/>
  <c r="KB52" i="1" s="1"/>
  <c r="KB53" i="1" s="1"/>
  <c r="KB54" i="1" s="1"/>
  <c r="KB55" i="1" s="1"/>
  <c r="KB56" i="1" s="1"/>
  <c r="KB57" i="1" s="1"/>
  <c r="KB58" i="1" s="1"/>
  <c r="KB59" i="1" s="1"/>
  <c r="KB60" i="1" s="1"/>
  <c r="KB61" i="1" s="1"/>
  <c r="KB62" i="1" s="1"/>
  <c r="KB63" i="1" s="1"/>
  <c r="KB64" i="1" s="1"/>
  <c r="KB65" i="1" s="1"/>
  <c r="KB66" i="1" s="1"/>
  <c r="KB67" i="1" s="1"/>
  <c r="KB68" i="1" s="1"/>
  <c r="KB69" i="1" s="1"/>
  <c r="KB70" i="1" s="1"/>
  <c r="KB71" i="1" s="1"/>
  <c r="KB72" i="1" s="1"/>
  <c r="KB73" i="1" s="1"/>
  <c r="KB74" i="1" s="1"/>
  <c r="KB75" i="1" s="1"/>
  <c r="KB76" i="1" s="1"/>
  <c r="KB77" i="1" s="1"/>
  <c r="KB78" i="1" s="1"/>
  <c r="KB79" i="1" s="1"/>
  <c r="KB80" i="1" s="1"/>
  <c r="KB81" i="1" s="1"/>
  <c r="KB82" i="1" s="1"/>
  <c r="KB83" i="1" s="1"/>
  <c r="KB84" i="1" s="1"/>
  <c r="KB85" i="1" s="1"/>
  <c r="KB86" i="1" s="1"/>
  <c r="KB87" i="1" s="1"/>
  <c r="KB88" i="1" s="1"/>
  <c r="KB89" i="1" s="1"/>
  <c r="KB90" i="1" s="1"/>
  <c r="KB91" i="1" s="1"/>
  <c r="KB92" i="1" s="1"/>
  <c r="KB93" i="1" s="1"/>
  <c r="KB94" i="1" s="1"/>
  <c r="KB95" i="1" s="1"/>
  <c r="KB96" i="1" s="1"/>
  <c r="KB97" i="1" s="1"/>
  <c r="CM94" i="1" l="1"/>
  <c r="IV93" i="1"/>
  <c r="KD94" i="1"/>
  <c r="KC93" i="1"/>
  <c r="IV50" i="1"/>
  <c r="IV94" i="1" l="1"/>
  <c r="CM95" i="1"/>
  <c r="KC94" i="1"/>
  <c r="KD95" i="1"/>
  <c r="IV51" i="1"/>
  <c r="BK25" i="1"/>
  <c r="BL25" i="1"/>
  <c r="BM25" i="1"/>
  <c r="BN25" i="1"/>
  <c r="BO25" i="1"/>
  <c r="BK26" i="1"/>
  <c r="BL26" i="1"/>
  <c r="BM26" i="1"/>
  <c r="BN26" i="1"/>
  <c r="BO26" i="1"/>
  <c r="BK27" i="1"/>
  <c r="BL27" i="1"/>
  <c r="BM27" i="1"/>
  <c r="BN27" i="1"/>
  <c r="BO27" i="1"/>
  <c r="BK28" i="1"/>
  <c r="BL28" i="1"/>
  <c r="BM28" i="1"/>
  <c r="BN28" i="1"/>
  <c r="BO28" i="1"/>
  <c r="BK29" i="1"/>
  <c r="BL29" i="1"/>
  <c r="BM29" i="1"/>
  <c r="BN29" i="1"/>
  <c r="BO29" i="1"/>
  <c r="BK30" i="1"/>
  <c r="BL30" i="1"/>
  <c r="BM30" i="1"/>
  <c r="BN30" i="1"/>
  <c r="BO30" i="1"/>
  <c r="BK31" i="1"/>
  <c r="BL31" i="1"/>
  <c r="BM31" i="1"/>
  <c r="BN31" i="1"/>
  <c r="BO31" i="1"/>
  <c r="BK32" i="1"/>
  <c r="BL32" i="1"/>
  <c r="BM32" i="1"/>
  <c r="BN32" i="1"/>
  <c r="BO32" i="1"/>
  <c r="BK33" i="1"/>
  <c r="BL33" i="1"/>
  <c r="BM33" i="1"/>
  <c r="BN33" i="1"/>
  <c r="BO33" i="1"/>
  <c r="BK34" i="1"/>
  <c r="BL34" i="1"/>
  <c r="BM34" i="1"/>
  <c r="BN34" i="1"/>
  <c r="BO34" i="1"/>
  <c r="BK35" i="1"/>
  <c r="BL35" i="1"/>
  <c r="BM35" i="1"/>
  <c r="BN35" i="1"/>
  <c r="BO35" i="1"/>
  <c r="BK36" i="1"/>
  <c r="BL36" i="1"/>
  <c r="BM36" i="1"/>
  <c r="BN36" i="1"/>
  <c r="BO36" i="1"/>
  <c r="BK37" i="1"/>
  <c r="BL37" i="1"/>
  <c r="BM37" i="1"/>
  <c r="BN37" i="1"/>
  <c r="BO37" i="1"/>
  <c r="BK38" i="1"/>
  <c r="BL38" i="1"/>
  <c r="BM38" i="1"/>
  <c r="BN38" i="1"/>
  <c r="BO38" i="1"/>
  <c r="BK39" i="1"/>
  <c r="BL39" i="1"/>
  <c r="BM39" i="1"/>
  <c r="BN39" i="1"/>
  <c r="BO39" i="1"/>
  <c r="BK40" i="1"/>
  <c r="BL40" i="1"/>
  <c r="BM40" i="1"/>
  <c r="BN40" i="1"/>
  <c r="BO40" i="1"/>
  <c r="BK41" i="1"/>
  <c r="BL41" i="1"/>
  <c r="BM41" i="1"/>
  <c r="BN41" i="1"/>
  <c r="BO41" i="1"/>
  <c r="BK42" i="1"/>
  <c r="BL42" i="1"/>
  <c r="BM42" i="1"/>
  <c r="BN42" i="1"/>
  <c r="BO42" i="1"/>
  <c r="BK43" i="1"/>
  <c r="BL43" i="1"/>
  <c r="BM43" i="1"/>
  <c r="BN43" i="1"/>
  <c r="BO43" i="1"/>
  <c r="BK44" i="1"/>
  <c r="BL44" i="1"/>
  <c r="BM44" i="1"/>
  <c r="BN44" i="1"/>
  <c r="BO44" i="1"/>
  <c r="BK45" i="1"/>
  <c r="BL45" i="1"/>
  <c r="BM45" i="1"/>
  <c r="BN45" i="1"/>
  <c r="BO45" i="1"/>
  <c r="BK46" i="1"/>
  <c r="BL46" i="1"/>
  <c r="BM46" i="1"/>
  <c r="BN46" i="1"/>
  <c r="BO46" i="1"/>
  <c r="BK47" i="1"/>
  <c r="BL47" i="1"/>
  <c r="BM47" i="1"/>
  <c r="BN47" i="1"/>
  <c r="BO47" i="1"/>
  <c r="BK48" i="1"/>
  <c r="BL48" i="1"/>
  <c r="BM48" i="1"/>
  <c r="BN48" i="1"/>
  <c r="BO48" i="1"/>
  <c r="BK49" i="1"/>
  <c r="BL49" i="1"/>
  <c r="BM49" i="1"/>
  <c r="BN49" i="1"/>
  <c r="BO49" i="1"/>
  <c r="GC24" i="1"/>
  <c r="GG24" i="1" s="1"/>
  <c r="GD24" i="1"/>
  <c r="GH24" i="1" s="1"/>
  <c r="GE24" i="1"/>
  <c r="GI24" i="1" s="1"/>
  <c r="GF24" i="1"/>
  <c r="GJ24" i="1" s="1"/>
  <c r="KC95" i="1" l="1"/>
  <c r="KD96" i="1"/>
  <c r="CM96" i="1"/>
  <c r="IV95" i="1"/>
  <c r="GF25" i="1"/>
  <c r="GJ25" i="1" s="1"/>
  <c r="GE25" i="1"/>
  <c r="GI25" i="1" s="1"/>
  <c r="GD25" i="1"/>
  <c r="GH25" i="1" s="1"/>
  <c r="GC25" i="1"/>
  <c r="GG25" i="1" s="1"/>
  <c r="IV52" i="1"/>
  <c r="GD26" i="1" l="1"/>
  <c r="GH26" i="1" s="1"/>
  <c r="GF26" i="1"/>
  <c r="GJ26" i="1" s="1"/>
  <c r="IV96" i="1"/>
  <c r="CM97" i="1"/>
  <c r="KD97" i="1"/>
  <c r="KC96" i="1"/>
  <c r="GE26" i="1"/>
  <c r="GI26" i="1" s="1"/>
  <c r="GC26" i="1"/>
  <c r="GC27" i="1" s="1"/>
  <c r="IV53" i="1"/>
  <c r="IU25" i="1"/>
  <c r="IU26" i="1" s="1"/>
  <c r="IU27" i="1" s="1"/>
  <c r="IU28" i="1" s="1"/>
  <c r="IU29" i="1" s="1"/>
  <c r="IU30" i="1" s="1"/>
  <c r="IU31" i="1" s="1"/>
  <c r="IU32" i="1" s="1"/>
  <c r="IU33" i="1" s="1"/>
  <c r="IU34" i="1" s="1"/>
  <c r="IU35" i="1" s="1"/>
  <c r="IU36" i="1" s="1"/>
  <c r="IU37" i="1" s="1"/>
  <c r="IU38" i="1" s="1"/>
  <c r="IU39" i="1" s="1"/>
  <c r="IU40" i="1" s="1"/>
  <c r="IU41" i="1" s="1"/>
  <c r="IU42" i="1" s="1"/>
  <c r="IU43" i="1" s="1"/>
  <c r="IU44" i="1" s="1"/>
  <c r="IU45" i="1" s="1"/>
  <c r="IU46" i="1" s="1"/>
  <c r="IU47" i="1" s="1"/>
  <c r="IU48" i="1" s="1"/>
  <c r="IU49" i="1" s="1"/>
  <c r="IU50" i="1" s="1"/>
  <c r="IU51" i="1" s="1"/>
  <c r="IU52" i="1" s="1"/>
  <c r="IU53" i="1" s="1"/>
  <c r="IU54" i="1" s="1"/>
  <c r="IU55" i="1" s="1"/>
  <c r="IU56" i="1" s="1"/>
  <c r="IU57" i="1" s="1"/>
  <c r="IU58" i="1" s="1"/>
  <c r="IU59" i="1" s="1"/>
  <c r="IU60" i="1" s="1"/>
  <c r="IU61" i="1" s="1"/>
  <c r="IU62" i="1" s="1"/>
  <c r="IU63" i="1" s="1"/>
  <c r="IU64" i="1" s="1"/>
  <c r="IU65" i="1" s="1"/>
  <c r="IU66" i="1" s="1"/>
  <c r="IU67" i="1" s="1"/>
  <c r="IU68" i="1" s="1"/>
  <c r="IU69" i="1" s="1"/>
  <c r="IU70" i="1" s="1"/>
  <c r="IU71" i="1" s="1"/>
  <c r="IU72" i="1" s="1"/>
  <c r="IU73" i="1" s="1"/>
  <c r="IU74" i="1" s="1"/>
  <c r="IU75" i="1" s="1"/>
  <c r="IU76" i="1" s="1"/>
  <c r="IU77" i="1" s="1"/>
  <c r="IU78" i="1" s="1"/>
  <c r="IU79" i="1" s="1"/>
  <c r="IU80" i="1" s="1"/>
  <c r="IU81" i="1" s="1"/>
  <c r="IU82" i="1" s="1"/>
  <c r="IU83" i="1" s="1"/>
  <c r="IU84" i="1" s="1"/>
  <c r="IU85" i="1" s="1"/>
  <c r="IU86" i="1" s="1"/>
  <c r="IU87" i="1" s="1"/>
  <c r="IU88" i="1" s="1"/>
  <c r="IU89" i="1" s="1"/>
  <c r="IU90" i="1" s="1"/>
  <c r="IU91" i="1" s="1"/>
  <c r="IU92" i="1" s="1"/>
  <c r="IU93" i="1" s="1"/>
  <c r="IU94" i="1" s="1"/>
  <c r="IU95" i="1" s="1"/>
  <c r="IU96" i="1" s="1"/>
  <c r="IU97" i="1" s="1"/>
  <c r="GD27" i="1" l="1"/>
  <c r="GF27" i="1"/>
  <c r="KC97" i="1"/>
  <c r="IV97" i="1"/>
  <c r="GG26" i="1"/>
  <c r="GE27" i="1"/>
  <c r="GE28" i="1" s="1"/>
  <c r="IV54" i="1"/>
  <c r="GH27" i="1"/>
  <c r="GD28" i="1"/>
  <c r="GG27" i="1"/>
  <c r="GC28" i="1"/>
  <c r="EN25" i="1"/>
  <c r="EN26" i="1" s="1"/>
  <c r="EN27" i="1" s="1"/>
  <c r="EN28" i="1" s="1"/>
  <c r="EN29" i="1" s="1"/>
  <c r="EN30" i="1" s="1"/>
  <c r="EN31" i="1" s="1"/>
  <c r="EN32" i="1" s="1"/>
  <c r="EN33" i="1" s="1"/>
  <c r="EN34" i="1" s="1"/>
  <c r="EN35" i="1" s="1"/>
  <c r="EN36" i="1" s="1"/>
  <c r="EN37" i="1" s="1"/>
  <c r="EN38" i="1" s="1"/>
  <c r="EN39" i="1" s="1"/>
  <c r="EN40" i="1" s="1"/>
  <c r="EN41" i="1" s="1"/>
  <c r="EN42" i="1" s="1"/>
  <c r="EN43" i="1" s="1"/>
  <c r="EN44" i="1" s="1"/>
  <c r="EN45" i="1" s="1"/>
  <c r="EN46" i="1" s="1"/>
  <c r="EN47" i="1" s="1"/>
  <c r="EN48" i="1" s="1"/>
  <c r="EN49" i="1" s="1"/>
  <c r="EN50" i="1" s="1"/>
  <c r="EN51" i="1" s="1"/>
  <c r="EN52" i="1" s="1"/>
  <c r="EN53" i="1" s="1"/>
  <c r="EN54" i="1" s="1"/>
  <c r="EN55" i="1" s="1"/>
  <c r="EN56" i="1" s="1"/>
  <c r="EN57" i="1" s="1"/>
  <c r="EN58" i="1" s="1"/>
  <c r="EN59" i="1" s="1"/>
  <c r="EN60" i="1" s="1"/>
  <c r="EN61" i="1" s="1"/>
  <c r="EN62" i="1" s="1"/>
  <c r="EN63" i="1" s="1"/>
  <c r="EN64" i="1" s="1"/>
  <c r="EN65" i="1" s="1"/>
  <c r="EN66" i="1" s="1"/>
  <c r="EN67" i="1" s="1"/>
  <c r="EN68" i="1" s="1"/>
  <c r="EN69" i="1" s="1"/>
  <c r="EN70" i="1" s="1"/>
  <c r="EN71" i="1" s="1"/>
  <c r="EN72" i="1" s="1"/>
  <c r="EN73" i="1" s="1"/>
  <c r="EN74" i="1" s="1"/>
  <c r="EN75" i="1" s="1"/>
  <c r="EN76" i="1" s="1"/>
  <c r="EN77" i="1" s="1"/>
  <c r="EN78" i="1" s="1"/>
  <c r="EN79" i="1" s="1"/>
  <c r="EN80" i="1" s="1"/>
  <c r="EN81" i="1" s="1"/>
  <c r="EN82" i="1" s="1"/>
  <c r="EN83" i="1" s="1"/>
  <c r="EN84" i="1" s="1"/>
  <c r="EN85" i="1" s="1"/>
  <c r="EN86" i="1" s="1"/>
  <c r="EN87" i="1" s="1"/>
  <c r="EN88" i="1" s="1"/>
  <c r="EN89" i="1" s="1"/>
  <c r="EN90" i="1" s="1"/>
  <c r="EN91" i="1" s="1"/>
  <c r="EN92" i="1" s="1"/>
  <c r="EN93" i="1" s="1"/>
  <c r="EN94" i="1" s="1"/>
  <c r="EN95" i="1" s="1"/>
  <c r="EN96" i="1" s="1"/>
  <c r="EN97" i="1" s="1"/>
  <c r="EM25" i="1"/>
  <c r="EM26" i="1" s="1"/>
  <c r="EM27" i="1" s="1"/>
  <c r="EM28" i="1" s="1"/>
  <c r="EM29" i="1" s="1"/>
  <c r="EM30" i="1" s="1"/>
  <c r="EM31" i="1" s="1"/>
  <c r="EM32" i="1" s="1"/>
  <c r="EM33" i="1" s="1"/>
  <c r="EM34" i="1" s="1"/>
  <c r="EM35" i="1" s="1"/>
  <c r="EM36" i="1" s="1"/>
  <c r="EM37" i="1" s="1"/>
  <c r="EM38" i="1" s="1"/>
  <c r="EM39" i="1" s="1"/>
  <c r="EM40" i="1" s="1"/>
  <c r="EM41" i="1" s="1"/>
  <c r="EM42" i="1" s="1"/>
  <c r="EM43" i="1" s="1"/>
  <c r="EM44" i="1" s="1"/>
  <c r="EM45" i="1" s="1"/>
  <c r="EM46" i="1" s="1"/>
  <c r="EM47" i="1" s="1"/>
  <c r="EM48" i="1" s="1"/>
  <c r="EM49" i="1" s="1"/>
  <c r="EM50" i="1" s="1"/>
  <c r="EM51" i="1" s="1"/>
  <c r="EM52" i="1" s="1"/>
  <c r="EM53" i="1" s="1"/>
  <c r="EM54" i="1" s="1"/>
  <c r="EM55" i="1" s="1"/>
  <c r="EM56" i="1" s="1"/>
  <c r="EM57" i="1" s="1"/>
  <c r="EM58" i="1" s="1"/>
  <c r="EM59" i="1" s="1"/>
  <c r="EM60" i="1" s="1"/>
  <c r="EM61" i="1" s="1"/>
  <c r="EM62" i="1" s="1"/>
  <c r="EM63" i="1" s="1"/>
  <c r="EM64" i="1" s="1"/>
  <c r="EM65" i="1" s="1"/>
  <c r="EM66" i="1" s="1"/>
  <c r="EM67" i="1" s="1"/>
  <c r="EM68" i="1" s="1"/>
  <c r="EM69" i="1" s="1"/>
  <c r="EM70" i="1" s="1"/>
  <c r="EM71" i="1" s="1"/>
  <c r="EM72" i="1" s="1"/>
  <c r="EM73" i="1" s="1"/>
  <c r="EM74" i="1" s="1"/>
  <c r="EM75" i="1" s="1"/>
  <c r="EM76" i="1" s="1"/>
  <c r="EM77" i="1" s="1"/>
  <c r="EM78" i="1" s="1"/>
  <c r="EM79" i="1" s="1"/>
  <c r="EM80" i="1" s="1"/>
  <c r="EM81" i="1" s="1"/>
  <c r="EM82" i="1" s="1"/>
  <c r="EM83" i="1" s="1"/>
  <c r="EM84" i="1" s="1"/>
  <c r="EM85" i="1" s="1"/>
  <c r="EM86" i="1" s="1"/>
  <c r="EM87" i="1" s="1"/>
  <c r="EM88" i="1" s="1"/>
  <c r="EM89" i="1" s="1"/>
  <c r="EM90" i="1" s="1"/>
  <c r="EM91" i="1" s="1"/>
  <c r="EM92" i="1" s="1"/>
  <c r="EM93" i="1" s="1"/>
  <c r="EM94" i="1" s="1"/>
  <c r="EM95" i="1" s="1"/>
  <c r="EM96" i="1" s="1"/>
  <c r="EM97" i="1" s="1"/>
  <c r="EK25" i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EK61" i="1" s="1"/>
  <c r="EK62" i="1" s="1"/>
  <c r="EK63" i="1" s="1"/>
  <c r="EK64" i="1" s="1"/>
  <c r="EK65" i="1" s="1"/>
  <c r="EK66" i="1" s="1"/>
  <c r="EK67" i="1" s="1"/>
  <c r="EK68" i="1" s="1"/>
  <c r="EK69" i="1" s="1"/>
  <c r="EK70" i="1" s="1"/>
  <c r="EK71" i="1" s="1"/>
  <c r="EK72" i="1" s="1"/>
  <c r="EK73" i="1" s="1"/>
  <c r="EK74" i="1" s="1"/>
  <c r="EK75" i="1" s="1"/>
  <c r="EK76" i="1" s="1"/>
  <c r="EK77" i="1" s="1"/>
  <c r="EK78" i="1" s="1"/>
  <c r="EK79" i="1" s="1"/>
  <c r="EK80" i="1" s="1"/>
  <c r="EK81" i="1" s="1"/>
  <c r="EK82" i="1" s="1"/>
  <c r="EK83" i="1" s="1"/>
  <c r="EK84" i="1" s="1"/>
  <c r="EK85" i="1" s="1"/>
  <c r="EK86" i="1" s="1"/>
  <c r="EK87" i="1" s="1"/>
  <c r="EK88" i="1" s="1"/>
  <c r="EK89" i="1" s="1"/>
  <c r="EK90" i="1" s="1"/>
  <c r="EK91" i="1" s="1"/>
  <c r="EK92" i="1" s="1"/>
  <c r="EK93" i="1" s="1"/>
  <c r="EK94" i="1" s="1"/>
  <c r="EK95" i="1" s="1"/>
  <c r="EK96" i="1" s="1"/>
  <c r="EK97" i="1" s="1"/>
  <c r="EH25" i="1"/>
  <c r="EH26" i="1" s="1"/>
  <c r="EH27" i="1" s="1"/>
  <c r="EH28" i="1" s="1"/>
  <c r="EH29" i="1" s="1"/>
  <c r="EH30" i="1" s="1"/>
  <c r="EH31" i="1" s="1"/>
  <c r="EH32" i="1" s="1"/>
  <c r="EH33" i="1" s="1"/>
  <c r="EH34" i="1" s="1"/>
  <c r="EH35" i="1" s="1"/>
  <c r="EH36" i="1" s="1"/>
  <c r="EH37" i="1" s="1"/>
  <c r="EH38" i="1" s="1"/>
  <c r="EH39" i="1" s="1"/>
  <c r="EH40" i="1" s="1"/>
  <c r="EH41" i="1" s="1"/>
  <c r="EH42" i="1" s="1"/>
  <c r="EH43" i="1" s="1"/>
  <c r="EH44" i="1" s="1"/>
  <c r="EH45" i="1" s="1"/>
  <c r="EH46" i="1" s="1"/>
  <c r="EH47" i="1" s="1"/>
  <c r="EH48" i="1" s="1"/>
  <c r="EH49" i="1" s="1"/>
  <c r="EH50" i="1" s="1"/>
  <c r="EH51" i="1" s="1"/>
  <c r="EH52" i="1" s="1"/>
  <c r="EH53" i="1" s="1"/>
  <c r="EH54" i="1" s="1"/>
  <c r="EH55" i="1" s="1"/>
  <c r="EH56" i="1" s="1"/>
  <c r="EH57" i="1" s="1"/>
  <c r="EH58" i="1" s="1"/>
  <c r="EH59" i="1" s="1"/>
  <c r="EH60" i="1" s="1"/>
  <c r="EH61" i="1" s="1"/>
  <c r="EH62" i="1" s="1"/>
  <c r="EH63" i="1" s="1"/>
  <c r="EH64" i="1" s="1"/>
  <c r="EH65" i="1" s="1"/>
  <c r="EH66" i="1" s="1"/>
  <c r="EH67" i="1" s="1"/>
  <c r="EH68" i="1" s="1"/>
  <c r="EH69" i="1" s="1"/>
  <c r="EH70" i="1" s="1"/>
  <c r="EH71" i="1" s="1"/>
  <c r="EH72" i="1" s="1"/>
  <c r="EH73" i="1" s="1"/>
  <c r="EH74" i="1" s="1"/>
  <c r="EH75" i="1" s="1"/>
  <c r="EH76" i="1" s="1"/>
  <c r="EH77" i="1" s="1"/>
  <c r="EH78" i="1" s="1"/>
  <c r="EH79" i="1" s="1"/>
  <c r="EH80" i="1" s="1"/>
  <c r="EH81" i="1" s="1"/>
  <c r="EH82" i="1" s="1"/>
  <c r="EH83" i="1" s="1"/>
  <c r="EH84" i="1" s="1"/>
  <c r="EH85" i="1" s="1"/>
  <c r="EH86" i="1" s="1"/>
  <c r="EH87" i="1" s="1"/>
  <c r="EH88" i="1" s="1"/>
  <c r="EH89" i="1" s="1"/>
  <c r="EH90" i="1" s="1"/>
  <c r="EH91" i="1" s="1"/>
  <c r="EH92" i="1" s="1"/>
  <c r="EH93" i="1" s="1"/>
  <c r="EH94" i="1" s="1"/>
  <c r="EH95" i="1" s="1"/>
  <c r="EH96" i="1" s="1"/>
  <c r="EH97" i="1" s="1"/>
  <c r="EF25" i="1"/>
  <c r="EF26" i="1" s="1"/>
  <c r="EF27" i="1" s="1"/>
  <c r="EF28" i="1" s="1"/>
  <c r="EF29" i="1" s="1"/>
  <c r="EF30" i="1" s="1"/>
  <c r="EF31" i="1" s="1"/>
  <c r="EF32" i="1" s="1"/>
  <c r="EF33" i="1" s="1"/>
  <c r="EF34" i="1" s="1"/>
  <c r="EF35" i="1" s="1"/>
  <c r="EF36" i="1" s="1"/>
  <c r="EF37" i="1" s="1"/>
  <c r="EF38" i="1" s="1"/>
  <c r="EF39" i="1" s="1"/>
  <c r="EF40" i="1" s="1"/>
  <c r="EF41" i="1" s="1"/>
  <c r="EF42" i="1" s="1"/>
  <c r="EF43" i="1" s="1"/>
  <c r="EF44" i="1" s="1"/>
  <c r="EF45" i="1" s="1"/>
  <c r="EF46" i="1" s="1"/>
  <c r="EF47" i="1" s="1"/>
  <c r="EF48" i="1" s="1"/>
  <c r="EF49" i="1" s="1"/>
  <c r="EF50" i="1" s="1"/>
  <c r="EF51" i="1" s="1"/>
  <c r="EF52" i="1" s="1"/>
  <c r="EF53" i="1" s="1"/>
  <c r="EF54" i="1" s="1"/>
  <c r="EF55" i="1" s="1"/>
  <c r="EF56" i="1" s="1"/>
  <c r="EF57" i="1" s="1"/>
  <c r="EF58" i="1" s="1"/>
  <c r="EF59" i="1" s="1"/>
  <c r="EF60" i="1" s="1"/>
  <c r="EF61" i="1" s="1"/>
  <c r="EF62" i="1" s="1"/>
  <c r="EF63" i="1" s="1"/>
  <c r="EF64" i="1" s="1"/>
  <c r="EF65" i="1" s="1"/>
  <c r="EF66" i="1" s="1"/>
  <c r="EF67" i="1" s="1"/>
  <c r="EF68" i="1" s="1"/>
  <c r="EF69" i="1" s="1"/>
  <c r="EF70" i="1" s="1"/>
  <c r="EF71" i="1" s="1"/>
  <c r="EF72" i="1" s="1"/>
  <c r="EF73" i="1" s="1"/>
  <c r="EF74" i="1" s="1"/>
  <c r="EF75" i="1" s="1"/>
  <c r="EF76" i="1" s="1"/>
  <c r="EF77" i="1" s="1"/>
  <c r="EF78" i="1" s="1"/>
  <c r="EF79" i="1" s="1"/>
  <c r="EF80" i="1" s="1"/>
  <c r="EF81" i="1" s="1"/>
  <c r="EF82" i="1" s="1"/>
  <c r="EF83" i="1" s="1"/>
  <c r="EF84" i="1" s="1"/>
  <c r="EF85" i="1" s="1"/>
  <c r="EF86" i="1" s="1"/>
  <c r="EF87" i="1" s="1"/>
  <c r="EF88" i="1" s="1"/>
  <c r="EF89" i="1" s="1"/>
  <c r="EF90" i="1" s="1"/>
  <c r="EF91" i="1" s="1"/>
  <c r="EF92" i="1" s="1"/>
  <c r="EF93" i="1" s="1"/>
  <c r="EF94" i="1" s="1"/>
  <c r="EF95" i="1" s="1"/>
  <c r="EF96" i="1" s="1"/>
  <c r="EF97" i="1" s="1"/>
  <c r="EE25" i="1"/>
  <c r="EE26" i="1" s="1"/>
  <c r="EE27" i="1" s="1"/>
  <c r="EE28" i="1" s="1"/>
  <c r="EE29" i="1" s="1"/>
  <c r="EE30" i="1" s="1"/>
  <c r="EE31" i="1" s="1"/>
  <c r="EE32" i="1" s="1"/>
  <c r="EE33" i="1" s="1"/>
  <c r="EE34" i="1" s="1"/>
  <c r="EE35" i="1" s="1"/>
  <c r="EE36" i="1" s="1"/>
  <c r="EE37" i="1" s="1"/>
  <c r="EE38" i="1" s="1"/>
  <c r="EE39" i="1" s="1"/>
  <c r="EE40" i="1" s="1"/>
  <c r="EE41" i="1" s="1"/>
  <c r="EE42" i="1" s="1"/>
  <c r="EE43" i="1" s="1"/>
  <c r="EE44" i="1" s="1"/>
  <c r="EE45" i="1" s="1"/>
  <c r="EE46" i="1" s="1"/>
  <c r="EE47" i="1" s="1"/>
  <c r="EE48" i="1" s="1"/>
  <c r="EE49" i="1" s="1"/>
  <c r="EE50" i="1" s="1"/>
  <c r="EE51" i="1" s="1"/>
  <c r="EE52" i="1" s="1"/>
  <c r="EE53" i="1" s="1"/>
  <c r="EE54" i="1" s="1"/>
  <c r="EE55" i="1" s="1"/>
  <c r="EE56" i="1" s="1"/>
  <c r="EE57" i="1" s="1"/>
  <c r="EE58" i="1" s="1"/>
  <c r="EE59" i="1" s="1"/>
  <c r="EE60" i="1" s="1"/>
  <c r="EE61" i="1" s="1"/>
  <c r="EE62" i="1" s="1"/>
  <c r="EE63" i="1" s="1"/>
  <c r="EE64" i="1" s="1"/>
  <c r="EE65" i="1" s="1"/>
  <c r="EE66" i="1" s="1"/>
  <c r="EE67" i="1" s="1"/>
  <c r="EE68" i="1" s="1"/>
  <c r="EE69" i="1" s="1"/>
  <c r="EE70" i="1" s="1"/>
  <c r="EE71" i="1" s="1"/>
  <c r="EE72" i="1" s="1"/>
  <c r="EE73" i="1" s="1"/>
  <c r="EE74" i="1" s="1"/>
  <c r="EE75" i="1" s="1"/>
  <c r="EE76" i="1" s="1"/>
  <c r="EE77" i="1" s="1"/>
  <c r="EE78" i="1" s="1"/>
  <c r="EE79" i="1" s="1"/>
  <c r="EE80" i="1" s="1"/>
  <c r="EE81" i="1" s="1"/>
  <c r="EE82" i="1" s="1"/>
  <c r="EE83" i="1" s="1"/>
  <c r="EE84" i="1" s="1"/>
  <c r="EE85" i="1" s="1"/>
  <c r="EE86" i="1" s="1"/>
  <c r="EE87" i="1" s="1"/>
  <c r="EE88" i="1" s="1"/>
  <c r="EE89" i="1" s="1"/>
  <c r="EE90" i="1" s="1"/>
  <c r="EE91" i="1" s="1"/>
  <c r="EE92" i="1" s="1"/>
  <c r="EE93" i="1" s="1"/>
  <c r="EE94" i="1" s="1"/>
  <c r="EE95" i="1" s="1"/>
  <c r="EE96" i="1" s="1"/>
  <c r="EE97" i="1" s="1"/>
  <c r="BN24" i="1"/>
  <c r="KC3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0" i="1"/>
  <c r="KC21" i="1"/>
  <c r="KC22" i="1"/>
  <c r="KC23" i="1"/>
  <c r="KC2" i="1"/>
  <c r="BP24" i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" i="1"/>
  <c r="GJ27" i="1" l="1"/>
  <c r="GF28" i="1"/>
  <c r="GI27" i="1"/>
  <c r="IV55" i="1"/>
  <c r="GH28" i="1"/>
  <c r="GD29" i="1"/>
  <c r="GI28" i="1"/>
  <c r="GE29" i="1"/>
  <c r="GG28" i="1"/>
  <c r="GC29" i="1"/>
  <c r="IV33" i="1"/>
  <c r="BK24" i="1"/>
  <c r="KC28" i="1"/>
  <c r="KC24" i="1"/>
  <c r="KC27" i="1"/>
  <c r="KC26" i="1"/>
  <c r="BM24" i="1"/>
  <c r="KC25" i="1"/>
  <c r="BO24" i="1"/>
  <c r="BL24" i="1"/>
  <c r="FS25" i="1"/>
  <c r="FS26" i="1" s="1"/>
  <c r="FS27" i="1" s="1"/>
  <c r="FS28" i="1" s="1"/>
  <c r="FS29" i="1" s="1"/>
  <c r="FS30" i="1" s="1"/>
  <c r="FS31" i="1" s="1"/>
  <c r="FS32" i="1" s="1"/>
  <c r="FS33" i="1" s="1"/>
  <c r="FS34" i="1" s="1"/>
  <c r="FS35" i="1" s="1"/>
  <c r="FS36" i="1" s="1"/>
  <c r="FS37" i="1" s="1"/>
  <c r="FS38" i="1" s="1"/>
  <c r="FS39" i="1" s="1"/>
  <c r="FS40" i="1" s="1"/>
  <c r="FS41" i="1" s="1"/>
  <c r="FS42" i="1" s="1"/>
  <c r="FS43" i="1" s="1"/>
  <c r="FS44" i="1" s="1"/>
  <c r="FS45" i="1" s="1"/>
  <c r="FS46" i="1" s="1"/>
  <c r="FS47" i="1" s="1"/>
  <c r="FS48" i="1" s="1"/>
  <c r="FS49" i="1" s="1"/>
  <c r="FS50" i="1" s="1"/>
  <c r="FS51" i="1" s="1"/>
  <c r="FS52" i="1" s="1"/>
  <c r="FS53" i="1" s="1"/>
  <c r="FS54" i="1" s="1"/>
  <c r="FS55" i="1" s="1"/>
  <c r="FS56" i="1" s="1"/>
  <c r="FS57" i="1" s="1"/>
  <c r="FS58" i="1" s="1"/>
  <c r="FS59" i="1" s="1"/>
  <c r="FS60" i="1" s="1"/>
  <c r="FS61" i="1" s="1"/>
  <c r="FS62" i="1" s="1"/>
  <c r="FS63" i="1" s="1"/>
  <c r="FS64" i="1" s="1"/>
  <c r="FS65" i="1" s="1"/>
  <c r="FS66" i="1" s="1"/>
  <c r="FS67" i="1" s="1"/>
  <c r="FS68" i="1" s="1"/>
  <c r="FS69" i="1" s="1"/>
  <c r="FS70" i="1" s="1"/>
  <c r="FS71" i="1" s="1"/>
  <c r="FS72" i="1" s="1"/>
  <c r="FS73" i="1" s="1"/>
  <c r="FS74" i="1" s="1"/>
  <c r="FS75" i="1" s="1"/>
  <c r="FS76" i="1" s="1"/>
  <c r="FS77" i="1" s="1"/>
  <c r="FS78" i="1" s="1"/>
  <c r="FS79" i="1" s="1"/>
  <c r="FS80" i="1" s="1"/>
  <c r="FS81" i="1" s="1"/>
  <c r="FS82" i="1" s="1"/>
  <c r="FS83" i="1" s="1"/>
  <c r="FS84" i="1" s="1"/>
  <c r="FS85" i="1" s="1"/>
  <c r="FS86" i="1" s="1"/>
  <c r="FS87" i="1" s="1"/>
  <c r="FS88" i="1" s="1"/>
  <c r="FS89" i="1" s="1"/>
  <c r="FS90" i="1" s="1"/>
  <c r="FS91" i="1" s="1"/>
  <c r="FS92" i="1" s="1"/>
  <c r="FS93" i="1" s="1"/>
  <c r="FS94" i="1" s="1"/>
  <c r="FS95" i="1" s="1"/>
  <c r="FS96" i="1" s="1"/>
  <c r="FS97" i="1" s="1"/>
  <c r="FT25" i="1"/>
  <c r="FT26" i="1" s="1"/>
  <c r="FT27" i="1" s="1"/>
  <c r="FT28" i="1" s="1"/>
  <c r="FT29" i="1" s="1"/>
  <c r="FT30" i="1" s="1"/>
  <c r="FT31" i="1" s="1"/>
  <c r="FT32" i="1" s="1"/>
  <c r="FT33" i="1" s="1"/>
  <c r="FT34" i="1" s="1"/>
  <c r="FT35" i="1" s="1"/>
  <c r="FT36" i="1" s="1"/>
  <c r="FT37" i="1" s="1"/>
  <c r="FT38" i="1" s="1"/>
  <c r="FT39" i="1" s="1"/>
  <c r="FT40" i="1" s="1"/>
  <c r="FT41" i="1" s="1"/>
  <c r="FT42" i="1" s="1"/>
  <c r="FT43" i="1" s="1"/>
  <c r="FT44" i="1" s="1"/>
  <c r="FT45" i="1" s="1"/>
  <c r="FT46" i="1" s="1"/>
  <c r="FT47" i="1" s="1"/>
  <c r="FT48" i="1" s="1"/>
  <c r="FT49" i="1" s="1"/>
  <c r="FT50" i="1" s="1"/>
  <c r="FT51" i="1" s="1"/>
  <c r="FT52" i="1" s="1"/>
  <c r="FT53" i="1" s="1"/>
  <c r="FT54" i="1" s="1"/>
  <c r="FT55" i="1" s="1"/>
  <c r="FT56" i="1" s="1"/>
  <c r="FT57" i="1" s="1"/>
  <c r="FT58" i="1" s="1"/>
  <c r="FT59" i="1" s="1"/>
  <c r="FT60" i="1" s="1"/>
  <c r="FT61" i="1" s="1"/>
  <c r="FT62" i="1" s="1"/>
  <c r="FT63" i="1" s="1"/>
  <c r="FT64" i="1" s="1"/>
  <c r="FT65" i="1" s="1"/>
  <c r="FT66" i="1" s="1"/>
  <c r="FT67" i="1" s="1"/>
  <c r="FT68" i="1" s="1"/>
  <c r="FT69" i="1" s="1"/>
  <c r="FT70" i="1" s="1"/>
  <c r="FT71" i="1" s="1"/>
  <c r="FT72" i="1" s="1"/>
  <c r="FT73" i="1" s="1"/>
  <c r="FT74" i="1" s="1"/>
  <c r="FT75" i="1" s="1"/>
  <c r="FT76" i="1" s="1"/>
  <c r="FT77" i="1" s="1"/>
  <c r="FT78" i="1" s="1"/>
  <c r="FT79" i="1" s="1"/>
  <c r="FT80" i="1" s="1"/>
  <c r="FT81" i="1" s="1"/>
  <c r="FT82" i="1" s="1"/>
  <c r="FT83" i="1" s="1"/>
  <c r="FT84" i="1" s="1"/>
  <c r="FT85" i="1" s="1"/>
  <c r="FT86" i="1" s="1"/>
  <c r="FT87" i="1" s="1"/>
  <c r="FT88" i="1" s="1"/>
  <c r="FT89" i="1" s="1"/>
  <c r="FT90" i="1" s="1"/>
  <c r="FT91" i="1" s="1"/>
  <c r="FT92" i="1" s="1"/>
  <c r="FT93" i="1" s="1"/>
  <c r="FT94" i="1" s="1"/>
  <c r="FT95" i="1" s="1"/>
  <c r="FT96" i="1" s="1"/>
  <c r="FT97" i="1" s="1"/>
  <c r="FU25" i="1"/>
  <c r="FU26" i="1" s="1"/>
  <c r="FU27" i="1" s="1"/>
  <c r="FU28" i="1" s="1"/>
  <c r="FU29" i="1" s="1"/>
  <c r="FU30" i="1" s="1"/>
  <c r="FU31" i="1" s="1"/>
  <c r="FU32" i="1" s="1"/>
  <c r="FU33" i="1" s="1"/>
  <c r="FU34" i="1" s="1"/>
  <c r="FU35" i="1" s="1"/>
  <c r="FU36" i="1" s="1"/>
  <c r="FU37" i="1" s="1"/>
  <c r="FU38" i="1" s="1"/>
  <c r="FU39" i="1" s="1"/>
  <c r="FU40" i="1" s="1"/>
  <c r="FU41" i="1" s="1"/>
  <c r="FU42" i="1" s="1"/>
  <c r="FU43" i="1" s="1"/>
  <c r="FU44" i="1" s="1"/>
  <c r="FU45" i="1" s="1"/>
  <c r="FU46" i="1" s="1"/>
  <c r="FU47" i="1" s="1"/>
  <c r="FU48" i="1" s="1"/>
  <c r="FU49" i="1" s="1"/>
  <c r="FU50" i="1" s="1"/>
  <c r="FU51" i="1" s="1"/>
  <c r="FU52" i="1" s="1"/>
  <c r="FU53" i="1" s="1"/>
  <c r="FU54" i="1" s="1"/>
  <c r="FU55" i="1" s="1"/>
  <c r="FU56" i="1" s="1"/>
  <c r="FU57" i="1" s="1"/>
  <c r="FU58" i="1" s="1"/>
  <c r="FU59" i="1" s="1"/>
  <c r="FU60" i="1" s="1"/>
  <c r="FU61" i="1" s="1"/>
  <c r="FU62" i="1" s="1"/>
  <c r="FU63" i="1" s="1"/>
  <c r="FU64" i="1" s="1"/>
  <c r="FU65" i="1" s="1"/>
  <c r="FU66" i="1" s="1"/>
  <c r="FU67" i="1" s="1"/>
  <c r="FU68" i="1" s="1"/>
  <c r="FU69" i="1" s="1"/>
  <c r="FU70" i="1" s="1"/>
  <c r="FU71" i="1" s="1"/>
  <c r="FU72" i="1" s="1"/>
  <c r="FU73" i="1" s="1"/>
  <c r="FU74" i="1" s="1"/>
  <c r="FU75" i="1" s="1"/>
  <c r="FU76" i="1" s="1"/>
  <c r="FU77" i="1" s="1"/>
  <c r="FU78" i="1" s="1"/>
  <c r="FU79" i="1" s="1"/>
  <c r="FU80" i="1" s="1"/>
  <c r="FU81" i="1" s="1"/>
  <c r="FU82" i="1" s="1"/>
  <c r="FU83" i="1" s="1"/>
  <c r="FU84" i="1" s="1"/>
  <c r="FU85" i="1" s="1"/>
  <c r="FU86" i="1" s="1"/>
  <c r="FU87" i="1" s="1"/>
  <c r="FU88" i="1" s="1"/>
  <c r="FU89" i="1" s="1"/>
  <c r="FU90" i="1" s="1"/>
  <c r="FU91" i="1" s="1"/>
  <c r="FU92" i="1" s="1"/>
  <c r="FU93" i="1" s="1"/>
  <c r="FU94" i="1" s="1"/>
  <c r="FU95" i="1" s="1"/>
  <c r="FU96" i="1" s="1"/>
  <c r="FU97" i="1" s="1"/>
  <c r="FV25" i="1"/>
  <c r="FV26" i="1" s="1"/>
  <c r="FV27" i="1" s="1"/>
  <c r="FV28" i="1" s="1"/>
  <c r="FV29" i="1" s="1"/>
  <c r="FV30" i="1" s="1"/>
  <c r="FV31" i="1" s="1"/>
  <c r="FV32" i="1" s="1"/>
  <c r="FV33" i="1" s="1"/>
  <c r="FV34" i="1" s="1"/>
  <c r="FV35" i="1" s="1"/>
  <c r="FV36" i="1" s="1"/>
  <c r="FV37" i="1" s="1"/>
  <c r="FV38" i="1" s="1"/>
  <c r="FV39" i="1" s="1"/>
  <c r="FV40" i="1" s="1"/>
  <c r="FV41" i="1" s="1"/>
  <c r="FV42" i="1" s="1"/>
  <c r="FV43" i="1" s="1"/>
  <c r="FV44" i="1" s="1"/>
  <c r="FV45" i="1" s="1"/>
  <c r="FV46" i="1" s="1"/>
  <c r="FV47" i="1" s="1"/>
  <c r="FV48" i="1" s="1"/>
  <c r="FV49" i="1" s="1"/>
  <c r="FV50" i="1" s="1"/>
  <c r="FV51" i="1" s="1"/>
  <c r="FV52" i="1" s="1"/>
  <c r="FV53" i="1" s="1"/>
  <c r="FV54" i="1" s="1"/>
  <c r="FV55" i="1" s="1"/>
  <c r="FV56" i="1" s="1"/>
  <c r="FV57" i="1" s="1"/>
  <c r="FV58" i="1" s="1"/>
  <c r="FV59" i="1" s="1"/>
  <c r="FV60" i="1" s="1"/>
  <c r="FV61" i="1" s="1"/>
  <c r="FV62" i="1" s="1"/>
  <c r="FV63" i="1" s="1"/>
  <c r="FV64" i="1" s="1"/>
  <c r="FV65" i="1" s="1"/>
  <c r="FV66" i="1" s="1"/>
  <c r="FV67" i="1" s="1"/>
  <c r="FV68" i="1" s="1"/>
  <c r="FV69" i="1" s="1"/>
  <c r="FV70" i="1" s="1"/>
  <c r="FV71" i="1" s="1"/>
  <c r="FV72" i="1" s="1"/>
  <c r="FV73" i="1" s="1"/>
  <c r="FV74" i="1" s="1"/>
  <c r="FV75" i="1" s="1"/>
  <c r="FV76" i="1" s="1"/>
  <c r="FV77" i="1" s="1"/>
  <c r="FV78" i="1" s="1"/>
  <c r="FV79" i="1" s="1"/>
  <c r="FV80" i="1" s="1"/>
  <c r="FV81" i="1" s="1"/>
  <c r="FV82" i="1" s="1"/>
  <c r="FV83" i="1" s="1"/>
  <c r="FV84" i="1" s="1"/>
  <c r="FV85" i="1" s="1"/>
  <c r="FV86" i="1" s="1"/>
  <c r="FV87" i="1" s="1"/>
  <c r="FV88" i="1" s="1"/>
  <c r="FV89" i="1" s="1"/>
  <c r="FV90" i="1" s="1"/>
  <c r="FV91" i="1" s="1"/>
  <c r="FV92" i="1" s="1"/>
  <c r="FV93" i="1" s="1"/>
  <c r="FV94" i="1" s="1"/>
  <c r="FV95" i="1" s="1"/>
  <c r="FV96" i="1" s="1"/>
  <c r="FV97" i="1" s="1"/>
  <c r="FW25" i="1"/>
  <c r="FW26" i="1" s="1"/>
  <c r="FW27" i="1" s="1"/>
  <c r="FW28" i="1" s="1"/>
  <c r="FW29" i="1" s="1"/>
  <c r="FW30" i="1" s="1"/>
  <c r="FW31" i="1" s="1"/>
  <c r="FW32" i="1" s="1"/>
  <c r="FW33" i="1" s="1"/>
  <c r="FW34" i="1" s="1"/>
  <c r="FW35" i="1" s="1"/>
  <c r="FW36" i="1" s="1"/>
  <c r="FW37" i="1" s="1"/>
  <c r="FW38" i="1" s="1"/>
  <c r="FW39" i="1" s="1"/>
  <c r="FW40" i="1" s="1"/>
  <c r="FW41" i="1" s="1"/>
  <c r="FW42" i="1" s="1"/>
  <c r="FW43" i="1" s="1"/>
  <c r="FW44" i="1" s="1"/>
  <c r="FW45" i="1" s="1"/>
  <c r="FW46" i="1" s="1"/>
  <c r="FW47" i="1" s="1"/>
  <c r="FW48" i="1" s="1"/>
  <c r="FW49" i="1" s="1"/>
  <c r="FW50" i="1" s="1"/>
  <c r="FW51" i="1" s="1"/>
  <c r="FW52" i="1" s="1"/>
  <c r="FW53" i="1" s="1"/>
  <c r="FW54" i="1" s="1"/>
  <c r="FW55" i="1" s="1"/>
  <c r="FW56" i="1" s="1"/>
  <c r="FW57" i="1" s="1"/>
  <c r="FW58" i="1" s="1"/>
  <c r="FW59" i="1" s="1"/>
  <c r="FW60" i="1" s="1"/>
  <c r="FW61" i="1" s="1"/>
  <c r="FW62" i="1" s="1"/>
  <c r="FW63" i="1" s="1"/>
  <c r="FW64" i="1" s="1"/>
  <c r="FW65" i="1" s="1"/>
  <c r="FW66" i="1" s="1"/>
  <c r="FW67" i="1" s="1"/>
  <c r="FW68" i="1" s="1"/>
  <c r="FW69" i="1" s="1"/>
  <c r="FW70" i="1" s="1"/>
  <c r="FW71" i="1" s="1"/>
  <c r="FW72" i="1" s="1"/>
  <c r="FW73" i="1" s="1"/>
  <c r="FW74" i="1" s="1"/>
  <c r="FW75" i="1" s="1"/>
  <c r="FW76" i="1" s="1"/>
  <c r="FW77" i="1" s="1"/>
  <c r="FW78" i="1" s="1"/>
  <c r="FW79" i="1" s="1"/>
  <c r="FW80" i="1" s="1"/>
  <c r="FW81" i="1" s="1"/>
  <c r="FW82" i="1" s="1"/>
  <c r="FW83" i="1" s="1"/>
  <c r="FW84" i="1" s="1"/>
  <c r="FW85" i="1" s="1"/>
  <c r="FW86" i="1" s="1"/>
  <c r="FW87" i="1" s="1"/>
  <c r="FW88" i="1" s="1"/>
  <c r="FW89" i="1" s="1"/>
  <c r="FW90" i="1" s="1"/>
  <c r="FW91" i="1" s="1"/>
  <c r="FW92" i="1" s="1"/>
  <c r="FW93" i="1" s="1"/>
  <c r="FW94" i="1" s="1"/>
  <c r="FW95" i="1" s="1"/>
  <c r="FW96" i="1" s="1"/>
  <c r="FW97" i="1" s="1"/>
  <c r="EO25" i="1"/>
  <c r="EO26" i="1" s="1"/>
  <c r="EO27" i="1" s="1"/>
  <c r="EO28" i="1" s="1"/>
  <c r="EO29" i="1" s="1"/>
  <c r="EO30" i="1" s="1"/>
  <c r="EO31" i="1" s="1"/>
  <c r="EO32" i="1" s="1"/>
  <c r="EO33" i="1" s="1"/>
  <c r="EO34" i="1" s="1"/>
  <c r="EO35" i="1" s="1"/>
  <c r="EO36" i="1" s="1"/>
  <c r="EO37" i="1" s="1"/>
  <c r="EO38" i="1" s="1"/>
  <c r="EO39" i="1" s="1"/>
  <c r="EO40" i="1" s="1"/>
  <c r="EO41" i="1" s="1"/>
  <c r="EO42" i="1" s="1"/>
  <c r="EO43" i="1" s="1"/>
  <c r="EO44" i="1" s="1"/>
  <c r="EO45" i="1" s="1"/>
  <c r="EO46" i="1" s="1"/>
  <c r="EO47" i="1" s="1"/>
  <c r="EO48" i="1" s="1"/>
  <c r="EO49" i="1" s="1"/>
  <c r="EO50" i="1" s="1"/>
  <c r="EO51" i="1" s="1"/>
  <c r="EO52" i="1" s="1"/>
  <c r="EO53" i="1" s="1"/>
  <c r="EO54" i="1" s="1"/>
  <c r="EO55" i="1" s="1"/>
  <c r="EO56" i="1" s="1"/>
  <c r="EO57" i="1" s="1"/>
  <c r="EO58" i="1" s="1"/>
  <c r="EO59" i="1" s="1"/>
  <c r="EO60" i="1" s="1"/>
  <c r="EO61" i="1" s="1"/>
  <c r="EO62" i="1" s="1"/>
  <c r="EO63" i="1" s="1"/>
  <c r="EO64" i="1" s="1"/>
  <c r="EO65" i="1" s="1"/>
  <c r="EO66" i="1" s="1"/>
  <c r="EO67" i="1" s="1"/>
  <c r="EO68" i="1" s="1"/>
  <c r="EO69" i="1" s="1"/>
  <c r="EO70" i="1" s="1"/>
  <c r="EO71" i="1" s="1"/>
  <c r="EO72" i="1" s="1"/>
  <c r="EO73" i="1" s="1"/>
  <c r="EO74" i="1" s="1"/>
  <c r="EO75" i="1" s="1"/>
  <c r="EO76" i="1" s="1"/>
  <c r="EO77" i="1" s="1"/>
  <c r="EO78" i="1" s="1"/>
  <c r="EO79" i="1" s="1"/>
  <c r="EO80" i="1" s="1"/>
  <c r="EO81" i="1" s="1"/>
  <c r="EO82" i="1" s="1"/>
  <c r="EO83" i="1" s="1"/>
  <c r="EO84" i="1" s="1"/>
  <c r="EO85" i="1" s="1"/>
  <c r="EO86" i="1" s="1"/>
  <c r="EO87" i="1" s="1"/>
  <c r="EO88" i="1" s="1"/>
  <c r="EO89" i="1" s="1"/>
  <c r="EO90" i="1" s="1"/>
  <c r="EO91" i="1" s="1"/>
  <c r="EO92" i="1" s="1"/>
  <c r="EO93" i="1" s="1"/>
  <c r="EO94" i="1" s="1"/>
  <c r="EO95" i="1" s="1"/>
  <c r="EO96" i="1" s="1"/>
  <c r="EO97" i="1" s="1"/>
  <c r="GJ28" i="1" l="1"/>
  <c r="GF29" i="1"/>
  <c r="IV56" i="1"/>
  <c r="GI29" i="1"/>
  <c r="GE30" i="1"/>
  <c r="GH29" i="1"/>
  <c r="GD30" i="1"/>
  <c r="GG29" i="1"/>
  <c r="GC30" i="1"/>
  <c r="KC32" i="1"/>
  <c r="IV34" i="1"/>
  <c r="KC31" i="1"/>
  <c r="KC30" i="1"/>
  <c r="KC29" i="1"/>
  <c r="IV3" i="1"/>
  <c r="IV4" i="1"/>
  <c r="IV5" i="1"/>
  <c r="IV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0" i="1"/>
  <c r="IV21" i="1"/>
  <c r="IV22" i="1"/>
  <c r="IV23" i="1"/>
  <c r="IV24" i="1"/>
  <c r="IV25" i="1"/>
  <c r="IV26" i="1"/>
  <c r="IV27" i="1"/>
  <c r="IV28" i="1"/>
  <c r="IV29" i="1"/>
  <c r="IV30" i="1"/>
  <c r="IV31" i="1"/>
  <c r="IV32" i="1"/>
  <c r="IV2" i="1"/>
  <c r="GF30" i="1" l="1"/>
  <c r="GJ29" i="1"/>
  <c r="IV57" i="1"/>
  <c r="GH30" i="1"/>
  <c r="GD31" i="1"/>
  <c r="GI30" i="1"/>
  <c r="GE31" i="1"/>
  <c r="GG30" i="1"/>
  <c r="GC31" i="1"/>
  <c r="IV35" i="1"/>
  <c r="KC33" i="1"/>
  <c r="BQ24" i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GJ30" i="1" l="1"/>
  <c r="GF31" i="1"/>
  <c r="IV58" i="1"/>
  <c r="GH31" i="1"/>
  <c r="GD32" i="1"/>
  <c r="GI31" i="1"/>
  <c r="GE32" i="1"/>
  <c r="GG31" i="1"/>
  <c r="GC32" i="1"/>
  <c r="KC34" i="1"/>
  <c r="IV36" i="1"/>
  <c r="IQ24" i="1"/>
  <c r="IQ25" i="1" s="1"/>
  <c r="IQ26" i="1" s="1"/>
  <c r="IQ27" i="1" s="1"/>
  <c r="IQ28" i="1" s="1"/>
  <c r="IQ29" i="1" s="1"/>
  <c r="IQ30" i="1" s="1"/>
  <c r="IQ31" i="1" s="1"/>
  <c r="IQ32" i="1" s="1"/>
  <c r="IQ33" i="1" s="1"/>
  <c r="IQ34" i="1" s="1"/>
  <c r="IQ35" i="1" s="1"/>
  <c r="IQ36" i="1" s="1"/>
  <c r="IQ37" i="1" s="1"/>
  <c r="IQ38" i="1" s="1"/>
  <c r="IQ39" i="1" s="1"/>
  <c r="IQ40" i="1" s="1"/>
  <c r="IQ41" i="1" s="1"/>
  <c r="IQ42" i="1" s="1"/>
  <c r="IQ43" i="1" s="1"/>
  <c r="IQ44" i="1" s="1"/>
  <c r="IQ45" i="1" s="1"/>
  <c r="IQ46" i="1" s="1"/>
  <c r="IQ47" i="1" s="1"/>
  <c r="IQ48" i="1" s="1"/>
  <c r="IQ49" i="1" s="1"/>
  <c r="IQ50" i="1" s="1"/>
  <c r="IQ51" i="1" s="1"/>
  <c r="IQ52" i="1" s="1"/>
  <c r="IQ53" i="1" s="1"/>
  <c r="IQ54" i="1" s="1"/>
  <c r="IQ55" i="1" s="1"/>
  <c r="IQ56" i="1" s="1"/>
  <c r="IQ57" i="1" s="1"/>
  <c r="IQ58" i="1" s="1"/>
  <c r="IQ59" i="1" s="1"/>
  <c r="IQ60" i="1" s="1"/>
  <c r="IQ61" i="1" s="1"/>
  <c r="IQ62" i="1" s="1"/>
  <c r="IQ63" i="1" s="1"/>
  <c r="IQ64" i="1" s="1"/>
  <c r="IQ65" i="1" s="1"/>
  <c r="IQ66" i="1" s="1"/>
  <c r="IQ67" i="1" s="1"/>
  <c r="IQ68" i="1" s="1"/>
  <c r="IQ69" i="1" s="1"/>
  <c r="IQ70" i="1" s="1"/>
  <c r="IQ71" i="1" s="1"/>
  <c r="IQ72" i="1" s="1"/>
  <c r="IQ73" i="1" s="1"/>
  <c r="IQ74" i="1" s="1"/>
  <c r="IQ75" i="1" s="1"/>
  <c r="IQ76" i="1" s="1"/>
  <c r="IQ77" i="1" s="1"/>
  <c r="IQ78" i="1" s="1"/>
  <c r="IQ79" i="1" s="1"/>
  <c r="IQ80" i="1" s="1"/>
  <c r="IQ81" i="1" s="1"/>
  <c r="IQ82" i="1" s="1"/>
  <c r="IQ83" i="1" s="1"/>
  <c r="IQ84" i="1" s="1"/>
  <c r="IQ85" i="1" s="1"/>
  <c r="IQ86" i="1" s="1"/>
  <c r="IQ87" i="1" s="1"/>
  <c r="IQ88" i="1" s="1"/>
  <c r="IQ89" i="1" s="1"/>
  <c r="IQ90" i="1" s="1"/>
  <c r="IQ91" i="1" s="1"/>
  <c r="IQ92" i="1" s="1"/>
  <c r="IQ93" i="1" s="1"/>
  <c r="IQ94" i="1" s="1"/>
  <c r="IQ95" i="1" s="1"/>
  <c r="IQ96" i="1" s="1"/>
  <c r="IQ97" i="1" s="1"/>
  <c r="GF32" i="1" l="1"/>
  <c r="GJ31" i="1"/>
  <c r="IV59" i="1"/>
  <c r="GE33" i="1"/>
  <c r="GI32" i="1"/>
  <c r="GH32" i="1"/>
  <c r="GD33" i="1"/>
  <c r="GG32" i="1"/>
  <c r="GC33" i="1"/>
  <c r="IV37" i="1"/>
  <c r="KC35" i="1"/>
  <c r="GF33" i="1" l="1"/>
  <c r="GJ32" i="1"/>
  <c r="IV60" i="1"/>
  <c r="GI33" i="1"/>
  <c r="GE34" i="1"/>
  <c r="GH33" i="1"/>
  <c r="GD34" i="1"/>
  <c r="GC34" i="1"/>
  <c r="GG33" i="1"/>
  <c r="IV38" i="1"/>
  <c r="KC36" i="1"/>
  <c r="EG24" i="1"/>
  <c r="EG25" i="1" s="1"/>
  <c r="EG26" i="1" s="1"/>
  <c r="EG27" i="1" s="1"/>
  <c r="EG28" i="1" s="1"/>
  <c r="EG29" i="1" s="1"/>
  <c r="EG30" i="1" s="1"/>
  <c r="EG31" i="1" s="1"/>
  <c r="EG32" i="1" s="1"/>
  <c r="EG33" i="1" s="1"/>
  <c r="EG34" i="1" s="1"/>
  <c r="EG35" i="1" s="1"/>
  <c r="EG36" i="1" s="1"/>
  <c r="EG37" i="1" s="1"/>
  <c r="EG38" i="1" s="1"/>
  <c r="EG39" i="1" s="1"/>
  <c r="EG40" i="1" s="1"/>
  <c r="EG41" i="1" s="1"/>
  <c r="EG42" i="1" s="1"/>
  <c r="EG43" i="1" s="1"/>
  <c r="EG44" i="1" s="1"/>
  <c r="EG45" i="1" s="1"/>
  <c r="EG46" i="1" s="1"/>
  <c r="EG47" i="1" s="1"/>
  <c r="EG48" i="1" s="1"/>
  <c r="EG49" i="1" s="1"/>
  <c r="EG50" i="1" s="1"/>
  <c r="EG51" i="1" s="1"/>
  <c r="EG52" i="1" s="1"/>
  <c r="EG53" i="1" s="1"/>
  <c r="EG54" i="1" s="1"/>
  <c r="EG55" i="1" s="1"/>
  <c r="EG56" i="1" s="1"/>
  <c r="EG57" i="1" s="1"/>
  <c r="EG58" i="1" s="1"/>
  <c r="EG59" i="1" s="1"/>
  <c r="EG60" i="1" s="1"/>
  <c r="EG61" i="1" s="1"/>
  <c r="EG62" i="1" s="1"/>
  <c r="EG63" i="1" s="1"/>
  <c r="EG64" i="1" s="1"/>
  <c r="EG65" i="1" s="1"/>
  <c r="EG66" i="1" s="1"/>
  <c r="EG67" i="1" s="1"/>
  <c r="EG68" i="1" s="1"/>
  <c r="EG69" i="1" s="1"/>
  <c r="EG70" i="1" s="1"/>
  <c r="EG71" i="1" s="1"/>
  <c r="EG72" i="1" s="1"/>
  <c r="EG73" i="1" s="1"/>
  <c r="EG74" i="1" s="1"/>
  <c r="EG75" i="1" s="1"/>
  <c r="EG76" i="1" s="1"/>
  <c r="EG77" i="1" s="1"/>
  <c r="EG78" i="1" s="1"/>
  <c r="EG79" i="1" s="1"/>
  <c r="EG80" i="1" s="1"/>
  <c r="EG81" i="1" s="1"/>
  <c r="EG82" i="1" s="1"/>
  <c r="EG83" i="1" s="1"/>
  <c r="EG84" i="1" s="1"/>
  <c r="EG85" i="1" s="1"/>
  <c r="EG86" i="1" s="1"/>
  <c r="EG87" i="1" s="1"/>
  <c r="EG88" i="1" s="1"/>
  <c r="EG89" i="1" s="1"/>
  <c r="EG90" i="1" s="1"/>
  <c r="EG91" i="1" s="1"/>
  <c r="EG92" i="1" s="1"/>
  <c r="EG93" i="1" s="1"/>
  <c r="EG94" i="1" s="1"/>
  <c r="EG95" i="1" s="1"/>
  <c r="EG96" i="1" s="1"/>
  <c r="EG97" i="1" s="1"/>
  <c r="EL25" i="1"/>
  <c r="EL26" i="1" s="1"/>
  <c r="EL27" i="1" s="1"/>
  <c r="EL28" i="1" s="1"/>
  <c r="EL29" i="1" s="1"/>
  <c r="EL30" i="1" s="1"/>
  <c r="EL31" i="1" s="1"/>
  <c r="EL32" i="1" s="1"/>
  <c r="EL33" i="1" s="1"/>
  <c r="EL34" i="1" s="1"/>
  <c r="EL35" i="1" s="1"/>
  <c r="EL36" i="1" s="1"/>
  <c r="EL37" i="1" s="1"/>
  <c r="EL38" i="1" s="1"/>
  <c r="EL39" i="1" s="1"/>
  <c r="EL40" i="1" s="1"/>
  <c r="EL41" i="1" s="1"/>
  <c r="EL42" i="1" s="1"/>
  <c r="EL43" i="1" s="1"/>
  <c r="EL44" i="1" s="1"/>
  <c r="EL45" i="1" s="1"/>
  <c r="EL46" i="1" s="1"/>
  <c r="EL47" i="1" s="1"/>
  <c r="EL48" i="1" s="1"/>
  <c r="EL49" i="1" s="1"/>
  <c r="EL50" i="1" s="1"/>
  <c r="EL51" i="1" s="1"/>
  <c r="EL52" i="1" s="1"/>
  <c r="EL53" i="1" s="1"/>
  <c r="EL54" i="1" s="1"/>
  <c r="EL55" i="1" s="1"/>
  <c r="EL56" i="1" s="1"/>
  <c r="EL57" i="1" s="1"/>
  <c r="EL58" i="1" s="1"/>
  <c r="EL59" i="1" s="1"/>
  <c r="EL60" i="1" s="1"/>
  <c r="EL61" i="1" s="1"/>
  <c r="EL62" i="1" s="1"/>
  <c r="EL63" i="1" s="1"/>
  <c r="EL64" i="1" s="1"/>
  <c r="EL65" i="1" s="1"/>
  <c r="EL66" i="1" s="1"/>
  <c r="EL67" i="1" s="1"/>
  <c r="EL68" i="1" s="1"/>
  <c r="EL69" i="1" s="1"/>
  <c r="EL70" i="1" s="1"/>
  <c r="EL71" i="1" s="1"/>
  <c r="EL72" i="1" s="1"/>
  <c r="EL73" i="1" s="1"/>
  <c r="EL74" i="1" s="1"/>
  <c r="EL75" i="1" s="1"/>
  <c r="EL76" i="1" s="1"/>
  <c r="EL77" i="1" s="1"/>
  <c r="EL78" i="1" s="1"/>
  <c r="EL79" i="1" s="1"/>
  <c r="EL80" i="1" s="1"/>
  <c r="EL81" i="1" s="1"/>
  <c r="EL82" i="1" s="1"/>
  <c r="EL83" i="1" s="1"/>
  <c r="EL84" i="1" s="1"/>
  <c r="EL85" i="1" s="1"/>
  <c r="EL86" i="1" s="1"/>
  <c r="EL87" i="1" s="1"/>
  <c r="EL88" i="1" s="1"/>
  <c r="EL89" i="1" s="1"/>
  <c r="EL90" i="1" s="1"/>
  <c r="EL91" i="1" s="1"/>
  <c r="EL92" i="1" s="1"/>
  <c r="EL93" i="1" s="1"/>
  <c r="EL94" i="1" s="1"/>
  <c r="EL95" i="1" s="1"/>
  <c r="EL96" i="1" s="1"/>
  <c r="EL97" i="1" s="1"/>
  <c r="GF34" i="1" l="1"/>
  <c r="GJ33" i="1"/>
  <c r="IV61" i="1"/>
  <c r="GH34" i="1"/>
  <c r="GD35" i="1"/>
  <c r="GE35" i="1"/>
  <c r="GI34" i="1"/>
  <c r="GC35" i="1"/>
  <c r="GG34" i="1"/>
  <c r="KC37" i="1"/>
  <c r="IV39" i="1"/>
  <c r="GF35" i="1" l="1"/>
  <c r="GJ34" i="1"/>
  <c r="IV62" i="1"/>
  <c r="GE36" i="1"/>
  <c r="GI35" i="1"/>
  <c r="GD36" i="1"/>
  <c r="GH35" i="1"/>
  <c r="GC36" i="1"/>
  <c r="GG35" i="1"/>
  <c r="IV40" i="1"/>
  <c r="KC38" i="1"/>
  <c r="GJ35" i="1" l="1"/>
  <c r="GF36" i="1"/>
  <c r="IV63" i="1"/>
  <c r="GD37" i="1"/>
  <c r="GH36" i="1"/>
  <c r="GE37" i="1"/>
  <c r="GI36" i="1"/>
  <c r="GC37" i="1"/>
  <c r="GG36" i="1"/>
  <c r="IV41" i="1"/>
  <c r="KC39" i="1"/>
  <c r="GF37" i="1" l="1"/>
  <c r="GJ36" i="1"/>
  <c r="IV64" i="1"/>
  <c r="GE38" i="1"/>
  <c r="GI37" i="1"/>
  <c r="GD38" i="1"/>
  <c r="GH37" i="1"/>
  <c r="GC38" i="1"/>
  <c r="GG37" i="1"/>
  <c r="KC40" i="1"/>
  <c r="IV42" i="1"/>
  <c r="GF38" i="1" l="1"/>
  <c r="GJ37" i="1"/>
  <c r="IV65" i="1"/>
  <c r="GE39" i="1"/>
  <c r="GI38" i="1"/>
  <c r="GD39" i="1"/>
  <c r="GH38" i="1"/>
  <c r="GG38" i="1"/>
  <c r="GC39" i="1"/>
  <c r="IV43" i="1"/>
  <c r="KC41" i="1"/>
  <c r="GJ38" i="1" l="1"/>
  <c r="GF39" i="1"/>
  <c r="IV66" i="1"/>
  <c r="GD40" i="1"/>
  <c r="GH39" i="1"/>
  <c r="GI39" i="1"/>
  <c r="GE40" i="1"/>
  <c r="GC40" i="1"/>
  <c r="GG39" i="1"/>
  <c r="IV44" i="1"/>
  <c r="KC42" i="1"/>
  <c r="GJ39" i="1" l="1"/>
  <c r="GF40" i="1"/>
  <c r="IV67" i="1"/>
  <c r="GE41" i="1"/>
  <c r="GI40" i="1"/>
  <c r="GD41" i="1"/>
  <c r="GH40" i="1"/>
  <c r="GC41" i="1"/>
  <c r="GG40" i="1"/>
  <c r="KC43" i="1"/>
  <c r="IV45" i="1"/>
  <c r="GF41" i="1" l="1"/>
  <c r="GJ40" i="1"/>
  <c r="IV68" i="1"/>
  <c r="GI41" i="1"/>
  <c r="GE42" i="1"/>
  <c r="GD42" i="1"/>
  <c r="GH41" i="1"/>
  <c r="GC42" i="1"/>
  <c r="GG41" i="1"/>
  <c r="IV46" i="1"/>
  <c r="KC44" i="1"/>
  <c r="GF42" i="1" l="1"/>
  <c r="GJ41" i="1"/>
  <c r="IV69" i="1"/>
  <c r="GI42" i="1"/>
  <c r="GE43" i="1"/>
  <c r="GH42" i="1"/>
  <c r="GD43" i="1"/>
  <c r="GC43" i="1"/>
  <c r="GG42" i="1"/>
  <c r="IV47" i="1"/>
  <c r="KC45" i="1"/>
  <c r="GJ42" i="1" l="1"/>
  <c r="GF43" i="1"/>
  <c r="IV70" i="1"/>
  <c r="GD44" i="1"/>
  <c r="GH43" i="1"/>
  <c r="GE44" i="1"/>
  <c r="GI43" i="1"/>
  <c r="GG43" i="1"/>
  <c r="GC44" i="1"/>
  <c r="KC46" i="1"/>
  <c r="IV48" i="1"/>
  <c r="GJ43" i="1" l="1"/>
  <c r="GF44" i="1"/>
  <c r="IV71" i="1"/>
  <c r="KC50" i="1"/>
  <c r="GE45" i="1"/>
  <c r="GI44" i="1"/>
  <c r="GD45" i="1"/>
  <c r="GH44" i="1"/>
  <c r="GC45" i="1"/>
  <c r="GG44" i="1"/>
  <c r="IV49" i="1"/>
  <c r="KC47" i="1"/>
  <c r="GF45" i="1" l="1"/>
  <c r="GJ44" i="1"/>
  <c r="IV72" i="1"/>
  <c r="KC51" i="1"/>
  <c r="GD46" i="1"/>
  <c r="GH45" i="1"/>
  <c r="GE46" i="1"/>
  <c r="GI45" i="1"/>
  <c r="GC46" i="1"/>
  <c r="GG45" i="1"/>
  <c r="KC48" i="1"/>
  <c r="GF46" i="1" l="1"/>
  <c r="GJ45" i="1"/>
  <c r="IV73" i="1"/>
  <c r="KC52" i="1"/>
  <c r="GD47" i="1"/>
  <c r="GH46" i="1"/>
  <c r="GE47" i="1"/>
  <c r="GI46" i="1"/>
  <c r="GG46" i="1"/>
  <c r="GC47" i="1"/>
  <c r="KC49" i="1"/>
  <c r="GJ46" i="1" l="1"/>
  <c r="GF47" i="1"/>
  <c r="IV74" i="1"/>
  <c r="KC53" i="1"/>
  <c r="GE48" i="1"/>
  <c r="GI47" i="1"/>
  <c r="GD48" i="1"/>
  <c r="GH47" i="1"/>
  <c r="GC48" i="1"/>
  <c r="GG47" i="1"/>
  <c r="GJ47" i="1" l="1"/>
  <c r="GF48" i="1"/>
  <c r="IV75" i="1"/>
  <c r="KC54" i="1"/>
  <c r="GD49" i="1"/>
  <c r="GD50" i="1" s="1"/>
  <c r="GH48" i="1"/>
  <c r="GE49" i="1"/>
  <c r="GE50" i="1" s="1"/>
  <c r="GI48" i="1"/>
  <c r="GG48" i="1"/>
  <c r="GC49" i="1"/>
  <c r="GC50" i="1" s="1"/>
  <c r="GF49" i="1" l="1"/>
  <c r="GJ48" i="1"/>
  <c r="GH50" i="1"/>
  <c r="GD51" i="1"/>
  <c r="GI50" i="1"/>
  <c r="GE51" i="1"/>
  <c r="GG50" i="1"/>
  <c r="GC51" i="1"/>
  <c r="IV76" i="1"/>
  <c r="KC55" i="1"/>
  <c r="GH49" i="1"/>
  <c r="GI49" i="1"/>
  <c r="GG49" i="1"/>
  <c r="GF50" i="1" l="1"/>
  <c r="GJ49" i="1"/>
  <c r="GE52" i="1"/>
  <c r="GI51" i="1"/>
  <c r="GG51" i="1"/>
  <c r="GC52" i="1"/>
  <c r="GD52" i="1"/>
  <c r="GH51" i="1"/>
  <c r="IV77" i="1"/>
  <c r="KC56" i="1"/>
  <c r="GF51" i="1" l="1"/>
  <c r="GJ50" i="1"/>
  <c r="GH52" i="1"/>
  <c r="GD53" i="1"/>
  <c r="GI52" i="1"/>
  <c r="GE53" i="1"/>
  <c r="GG52" i="1"/>
  <c r="GC53" i="1"/>
  <c r="IV78" i="1"/>
  <c r="KC57" i="1"/>
  <c r="GF52" i="1" l="1"/>
  <c r="GJ51" i="1"/>
  <c r="GC54" i="1"/>
  <c r="GG53" i="1"/>
  <c r="GD54" i="1"/>
  <c r="GH53" i="1"/>
  <c r="GI53" i="1"/>
  <c r="GE54" i="1"/>
  <c r="IV79" i="1"/>
  <c r="KC58" i="1"/>
  <c r="GF53" i="1" l="1"/>
  <c r="GJ52" i="1"/>
  <c r="GI54" i="1"/>
  <c r="GE55" i="1"/>
  <c r="GC55" i="1"/>
  <c r="GG54" i="1"/>
  <c r="GH54" i="1"/>
  <c r="GD55" i="1"/>
  <c r="IV80" i="1"/>
  <c r="KC59" i="1"/>
  <c r="GJ53" i="1" l="1"/>
  <c r="GF54" i="1"/>
  <c r="GE56" i="1"/>
  <c r="GI55" i="1"/>
  <c r="GH55" i="1"/>
  <c r="GD56" i="1"/>
  <c r="GG55" i="1"/>
  <c r="GC56" i="1"/>
  <c r="IV81" i="1"/>
  <c r="KC60" i="1"/>
  <c r="GJ54" i="1" l="1"/>
  <c r="GF55" i="1"/>
  <c r="GD57" i="1"/>
  <c r="GH56" i="1"/>
  <c r="GC57" i="1"/>
  <c r="GG56" i="1"/>
  <c r="GI56" i="1"/>
  <c r="GE57" i="1"/>
  <c r="IV82" i="1"/>
  <c r="KC61" i="1"/>
  <c r="GJ55" i="1" l="1"/>
  <c r="GF56" i="1"/>
  <c r="GE58" i="1"/>
  <c r="GI57" i="1"/>
  <c r="GH57" i="1"/>
  <c r="GD58" i="1"/>
  <c r="GG57" i="1"/>
  <c r="GC58" i="1"/>
  <c r="IV83" i="1"/>
  <c r="KC62" i="1"/>
  <c r="GF57" i="1" l="1"/>
  <c r="GJ56" i="1"/>
  <c r="GG58" i="1"/>
  <c r="GC59" i="1"/>
  <c r="GD59" i="1"/>
  <c r="GH58" i="1"/>
  <c r="GE59" i="1"/>
  <c r="GI58" i="1"/>
  <c r="IV84" i="1"/>
  <c r="KC63" i="1"/>
  <c r="GF58" i="1" l="1"/>
  <c r="GJ57" i="1"/>
  <c r="GD60" i="1"/>
  <c r="GH59" i="1"/>
  <c r="GC60" i="1"/>
  <c r="GG59" i="1"/>
  <c r="GI59" i="1"/>
  <c r="GE60" i="1"/>
  <c r="IV85" i="1"/>
  <c r="KC64" i="1"/>
  <c r="GF59" i="1" l="1"/>
  <c r="GJ58" i="1"/>
  <c r="GC61" i="1"/>
  <c r="GG60" i="1"/>
  <c r="GI60" i="1"/>
  <c r="GE61" i="1"/>
  <c r="GH60" i="1"/>
  <c r="GD61" i="1"/>
  <c r="IV86" i="1"/>
  <c r="KC65" i="1"/>
  <c r="GJ59" i="1" l="1"/>
  <c r="GF60" i="1"/>
  <c r="GE62" i="1"/>
  <c r="GI61" i="1"/>
  <c r="GH61" i="1"/>
  <c r="GD62" i="1"/>
  <c r="GG61" i="1"/>
  <c r="GC62" i="1"/>
  <c r="IV87" i="1"/>
  <c r="KC66" i="1"/>
  <c r="GF61" i="1" l="1"/>
  <c r="GJ60" i="1"/>
  <c r="GG62" i="1"/>
  <c r="GC63" i="1"/>
  <c r="GE63" i="1"/>
  <c r="GI62" i="1"/>
  <c r="GD63" i="1"/>
  <c r="GH62" i="1"/>
  <c r="IV88" i="1"/>
  <c r="KC67" i="1"/>
  <c r="GF62" i="1" l="1"/>
  <c r="GJ61" i="1"/>
  <c r="GI63" i="1"/>
  <c r="GE64" i="1"/>
  <c r="GC64" i="1"/>
  <c r="GG63" i="1"/>
  <c r="GD64" i="1"/>
  <c r="GH63" i="1"/>
  <c r="IV89" i="1"/>
  <c r="KC68" i="1"/>
  <c r="GF63" i="1" l="1"/>
  <c r="GJ62" i="1"/>
  <c r="GC65" i="1"/>
  <c r="GG64" i="1"/>
  <c r="GI64" i="1"/>
  <c r="GE65" i="1"/>
  <c r="GH64" i="1"/>
  <c r="GD65" i="1"/>
  <c r="IV90" i="1"/>
  <c r="KC69" i="1"/>
  <c r="GJ63" i="1" l="1"/>
  <c r="GF64" i="1"/>
  <c r="GE66" i="1"/>
  <c r="GI65" i="1"/>
  <c r="GH65" i="1"/>
  <c r="GD66" i="1"/>
  <c r="GG65" i="1"/>
  <c r="GC66" i="1"/>
  <c r="KC70" i="1"/>
  <c r="GF65" i="1" l="1"/>
  <c r="GJ64" i="1"/>
  <c r="GG66" i="1"/>
  <c r="GC67" i="1"/>
  <c r="GD67" i="1"/>
  <c r="GH66" i="1"/>
  <c r="GE67" i="1"/>
  <c r="GI66" i="1"/>
  <c r="KC71" i="1"/>
  <c r="GJ65" i="1" l="1"/>
  <c r="GF66" i="1"/>
  <c r="GI67" i="1"/>
  <c r="GE68" i="1"/>
  <c r="GD68" i="1"/>
  <c r="GH67" i="1"/>
  <c r="GC68" i="1"/>
  <c r="GG67" i="1"/>
  <c r="KC72" i="1"/>
  <c r="GF67" i="1" l="1"/>
  <c r="GJ66" i="1"/>
  <c r="GI68" i="1"/>
  <c r="GE69" i="1"/>
  <c r="GC69" i="1"/>
  <c r="GG68" i="1"/>
  <c r="GH68" i="1"/>
  <c r="GD69" i="1"/>
  <c r="KC73" i="1"/>
  <c r="GF68" i="1" l="1"/>
  <c r="GJ67" i="1"/>
  <c r="GE70" i="1"/>
  <c r="GI69" i="1"/>
  <c r="GH69" i="1"/>
  <c r="GD70" i="1"/>
  <c r="GG69" i="1"/>
  <c r="GC70" i="1"/>
  <c r="KC74" i="1"/>
  <c r="GJ68" i="1" l="1"/>
  <c r="GF69" i="1"/>
  <c r="GE71" i="1"/>
  <c r="GI70" i="1"/>
  <c r="GD71" i="1"/>
  <c r="GH70" i="1"/>
  <c r="GG70" i="1"/>
  <c r="GC71" i="1"/>
  <c r="KC75" i="1"/>
  <c r="GF70" i="1" l="1"/>
  <c r="GJ69" i="1"/>
  <c r="GD72" i="1"/>
  <c r="GH71" i="1"/>
  <c r="GI71" i="1"/>
  <c r="GE72" i="1"/>
  <c r="GC72" i="1"/>
  <c r="GG71" i="1"/>
  <c r="KC76" i="1"/>
  <c r="GF71" i="1" l="1"/>
  <c r="GJ70" i="1"/>
  <c r="GC73" i="1"/>
  <c r="GG72" i="1"/>
  <c r="GH72" i="1"/>
  <c r="GD73" i="1"/>
  <c r="GI72" i="1"/>
  <c r="GE73" i="1"/>
  <c r="KC77" i="1"/>
  <c r="GJ71" i="1" l="1"/>
  <c r="GF72" i="1"/>
  <c r="GE74" i="1"/>
  <c r="GI73" i="1"/>
  <c r="GG73" i="1"/>
  <c r="GC74" i="1"/>
  <c r="GH73" i="1"/>
  <c r="GD74" i="1"/>
  <c r="KC78" i="1"/>
  <c r="GJ72" i="1" l="1"/>
  <c r="GF73" i="1"/>
  <c r="GE75" i="1"/>
  <c r="GI74" i="1"/>
  <c r="GD75" i="1"/>
  <c r="GH74" i="1"/>
  <c r="GG74" i="1"/>
  <c r="GC75" i="1"/>
  <c r="KC79" i="1"/>
  <c r="GF74" i="1" l="1"/>
  <c r="GJ73" i="1"/>
  <c r="GD76" i="1"/>
  <c r="GH75" i="1"/>
  <c r="GC76" i="1"/>
  <c r="GG75" i="1"/>
  <c r="GI75" i="1"/>
  <c r="GE76" i="1"/>
  <c r="KC80" i="1"/>
  <c r="GF75" i="1" l="1"/>
  <c r="GJ74" i="1"/>
  <c r="GI76" i="1"/>
  <c r="GE77" i="1"/>
  <c r="GH76" i="1"/>
  <c r="GD77" i="1"/>
  <c r="GC77" i="1"/>
  <c r="GG76" i="1"/>
  <c r="KC81" i="1"/>
  <c r="GJ75" i="1" l="1"/>
  <c r="GF76" i="1"/>
  <c r="GH77" i="1"/>
  <c r="GD78" i="1"/>
  <c r="GG77" i="1"/>
  <c r="GC78" i="1"/>
  <c r="GE78" i="1"/>
  <c r="GI77" i="1"/>
  <c r="KC82" i="1"/>
  <c r="GF77" i="1" l="1"/>
  <c r="GJ76" i="1"/>
  <c r="GG78" i="1"/>
  <c r="GC79" i="1"/>
  <c r="GE79" i="1"/>
  <c r="GI78" i="1"/>
  <c r="GD79" i="1"/>
  <c r="GH78" i="1"/>
  <c r="KC83" i="1"/>
  <c r="GJ77" i="1" l="1"/>
  <c r="GF78" i="1"/>
  <c r="GD80" i="1"/>
  <c r="GH79" i="1"/>
  <c r="GI79" i="1"/>
  <c r="GE80" i="1"/>
  <c r="GC80" i="1"/>
  <c r="GG79" i="1"/>
  <c r="KC84" i="1"/>
  <c r="GJ78" i="1" l="1"/>
  <c r="GF79" i="1"/>
  <c r="GC81" i="1"/>
  <c r="GG80" i="1"/>
  <c r="GH80" i="1"/>
  <c r="GD81" i="1"/>
  <c r="GI80" i="1"/>
  <c r="GE81" i="1"/>
  <c r="KC85" i="1"/>
  <c r="GF80" i="1" l="1"/>
  <c r="GJ79" i="1"/>
  <c r="GG81" i="1"/>
  <c r="GC82" i="1"/>
  <c r="GH81" i="1"/>
  <c r="GD82" i="1"/>
  <c r="GE82" i="1"/>
  <c r="GI81" i="1"/>
  <c r="KC86" i="1"/>
  <c r="GJ80" i="1" l="1"/>
  <c r="GF81" i="1"/>
  <c r="GD83" i="1"/>
  <c r="GH82" i="1"/>
  <c r="GE83" i="1"/>
  <c r="GI82" i="1"/>
  <c r="GG82" i="1"/>
  <c r="GC83" i="1"/>
  <c r="KC87" i="1"/>
  <c r="GF82" i="1" l="1"/>
  <c r="GJ81" i="1"/>
  <c r="GD84" i="1"/>
  <c r="GH83" i="1"/>
  <c r="GC84" i="1"/>
  <c r="GG83" i="1"/>
  <c r="GI83" i="1"/>
  <c r="GE84" i="1"/>
  <c r="KC88" i="1"/>
  <c r="GJ82" i="1" l="1"/>
  <c r="GF83" i="1"/>
  <c r="GH84" i="1"/>
  <c r="GD85" i="1"/>
  <c r="GC85" i="1"/>
  <c r="GG84" i="1"/>
  <c r="GE85" i="1"/>
  <c r="GI84" i="1"/>
  <c r="KC89" i="1"/>
  <c r="GJ83" i="1" l="1"/>
  <c r="GF84" i="1"/>
  <c r="GG85" i="1"/>
  <c r="GC86" i="1"/>
  <c r="GI85" i="1"/>
  <c r="GE86" i="1"/>
  <c r="GH85" i="1"/>
  <c r="GD86" i="1"/>
  <c r="KC90" i="1"/>
  <c r="GJ84" i="1" l="1"/>
  <c r="GF85" i="1"/>
  <c r="GD87" i="1"/>
  <c r="GH86" i="1"/>
  <c r="GI86" i="1"/>
  <c r="GE87" i="1"/>
  <c r="GC87" i="1"/>
  <c r="GG86" i="1"/>
  <c r="GJ85" i="1" l="1"/>
  <c r="GF86" i="1"/>
  <c r="GE88" i="1"/>
  <c r="GI87" i="1"/>
  <c r="GH87" i="1"/>
  <c r="GD88" i="1"/>
  <c r="GC88" i="1"/>
  <c r="GG87" i="1"/>
  <c r="GF87" i="1" l="1"/>
  <c r="GJ86" i="1"/>
  <c r="GI88" i="1"/>
  <c r="GE89" i="1"/>
  <c r="GD89" i="1"/>
  <c r="GH88" i="1"/>
  <c r="GG88" i="1"/>
  <c r="GC89" i="1"/>
  <c r="GJ87" i="1" l="1"/>
  <c r="GF88" i="1"/>
  <c r="GG89" i="1"/>
  <c r="GC90" i="1"/>
  <c r="GC91" i="1" s="1"/>
  <c r="GI89" i="1"/>
  <c r="GE90" i="1"/>
  <c r="GE91" i="1" s="1"/>
  <c r="GH89" i="1"/>
  <c r="GD90" i="1"/>
  <c r="GD91" i="1" s="1"/>
  <c r="GF89" i="1" l="1"/>
  <c r="GJ88" i="1"/>
  <c r="GC92" i="1"/>
  <c r="GG91" i="1"/>
  <c r="GI91" i="1"/>
  <c r="GE92" i="1"/>
  <c r="GH91" i="1"/>
  <c r="GD92" i="1"/>
  <c r="GH90" i="1"/>
  <c r="GI90" i="1"/>
  <c r="GG90" i="1"/>
  <c r="GJ89" i="1" l="1"/>
  <c r="GF90" i="1"/>
  <c r="GG92" i="1"/>
  <c r="GC93" i="1"/>
  <c r="GH92" i="1"/>
  <c r="GD93" i="1"/>
  <c r="GE93" i="1"/>
  <c r="GI92" i="1"/>
  <c r="GF91" i="1" l="1"/>
  <c r="GJ90" i="1"/>
  <c r="GH93" i="1"/>
  <c r="GD94" i="1"/>
  <c r="GC94" i="1"/>
  <c r="GG93" i="1"/>
  <c r="GI93" i="1"/>
  <c r="GE94" i="1"/>
  <c r="GJ91" i="1" l="1"/>
  <c r="GF92" i="1"/>
  <c r="GH94" i="1"/>
  <c r="GD95" i="1"/>
  <c r="GG94" i="1"/>
  <c r="GC95" i="1"/>
  <c r="GI94" i="1"/>
  <c r="GE95" i="1"/>
  <c r="GJ92" i="1" l="1"/>
  <c r="GF93" i="1"/>
  <c r="GD96" i="1"/>
  <c r="GH95" i="1"/>
  <c r="GG95" i="1"/>
  <c r="GC96" i="1"/>
  <c r="GI95" i="1"/>
  <c r="GE96" i="1"/>
  <c r="GJ93" i="1" l="1"/>
  <c r="GF94" i="1"/>
  <c r="GH96" i="1"/>
  <c r="GD97" i="1"/>
  <c r="GI96" i="1"/>
  <c r="GE97" i="1"/>
  <c r="GG96" i="1"/>
  <c r="GC97" i="1"/>
  <c r="GF95" i="1" l="1"/>
  <c r="GJ94" i="1"/>
  <c r="GG97" i="1"/>
  <c r="GI97" i="1"/>
  <c r="GH97" i="1"/>
  <c r="GJ95" i="1" l="1"/>
  <c r="GF96" i="1"/>
  <c r="GF97" i="1" l="1"/>
  <c r="GJ97" i="1" s="1"/>
  <c r="GJ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set2019" type="6" refreshedVersion="6" background="1" saveData="1">
    <textPr sourceFile="/Users/mikaelrandrupbyrialsen/Dropbox/Books from Aalborg/Debt/Hamid/dataset2019.csv" comma="1">
      <textFields count="26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<sst xmlns="http://schemas.openxmlformats.org/spreadsheetml/2006/main" count="299" uniqueCount="295">
  <si>
    <t>GDP</t>
  </si>
  <si>
    <t>GDP_EU</t>
  </si>
  <si>
    <t>G</t>
  </si>
  <si>
    <t>I</t>
  </si>
  <si>
    <t>X</t>
  </si>
  <si>
    <t>M</t>
  </si>
  <si>
    <t>D21</t>
  </si>
  <si>
    <t>B2</t>
  </si>
  <si>
    <t>PH</t>
  </si>
  <si>
    <t>PY</t>
  </si>
  <si>
    <t>PI</t>
  </si>
  <si>
    <t>PC</t>
  </si>
  <si>
    <t>PE</t>
  </si>
  <si>
    <t>PX</t>
  </si>
  <si>
    <t>PK</t>
  </si>
  <si>
    <t>PG</t>
  </si>
  <si>
    <t>LF</t>
  </si>
  <si>
    <t>N</t>
  </si>
  <si>
    <t>DELTA</t>
  </si>
  <si>
    <t>PHI1</t>
  </si>
  <si>
    <t>PHI2</t>
  </si>
  <si>
    <t>RHO</t>
  </si>
  <si>
    <t>R_F_ERROR3</t>
  </si>
  <si>
    <t>R_H_ERROR1</t>
  </si>
  <si>
    <t>R_H_ERROR2</t>
  </si>
  <si>
    <t>R_H_ERROR3</t>
  </si>
  <si>
    <t>R_PEN</t>
  </si>
  <si>
    <t>R_F_NET_ERROR1</t>
  </si>
  <si>
    <t>R_F_NET_ERROR2</t>
  </si>
  <si>
    <t>R_G_NET_ERROR1</t>
  </si>
  <si>
    <t>R_NF_NET_ERROR1</t>
  </si>
  <si>
    <t>R_NF_NET_ERROR2</t>
  </si>
  <si>
    <t>R_ROW_NET_ERROR1</t>
  </si>
  <si>
    <t>R_ROW_NET_ERROR2</t>
  </si>
  <si>
    <t>R_ROW_NET_ERROR3</t>
  </si>
  <si>
    <t>R_IBA_H</t>
  </si>
  <si>
    <t>R_N</t>
  </si>
  <si>
    <t>IBL_ROW_RV1</t>
  </si>
  <si>
    <t>PH_K</t>
  </si>
  <si>
    <t>PM</t>
  </si>
  <si>
    <t>KCG_F</t>
  </si>
  <si>
    <t>KCG_G</t>
  </si>
  <si>
    <t>KCG_H</t>
  </si>
  <si>
    <t>KCG_NF</t>
  </si>
  <si>
    <t>B2_G</t>
  </si>
  <si>
    <t>B2_H</t>
  </si>
  <si>
    <t>B2_F</t>
  </si>
  <si>
    <t>B2_NF</t>
  </si>
  <si>
    <t>D21_G</t>
  </si>
  <si>
    <t>D21_NF</t>
  </si>
  <si>
    <t>D21_ROW</t>
  </si>
  <si>
    <t>D29_G</t>
  </si>
  <si>
    <t>D29_NF</t>
  </si>
  <si>
    <t>D31_G</t>
  </si>
  <si>
    <t>D31_ROW</t>
  </si>
  <si>
    <t>D31_NF</t>
  </si>
  <si>
    <t>D39_G</t>
  </si>
  <si>
    <t>D39_ROW</t>
  </si>
  <si>
    <t>D39_NF</t>
  </si>
  <si>
    <t>W_NF</t>
  </si>
  <si>
    <t>W_H</t>
  </si>
  <si>
    <t>W_ROW</t>
  </si>
  <si>
    <t>T_G</t>
  </si>
  <si>
    <t>T_H</t>
  </si>
  <si>
    <t>T_F</t>
  </si>
  <si>
    <t>T_NF</t>
  </si>
  <si>
    <t>T_ROW</t>
  </si>
  <si>
    <t>SCO_H</t>
  </si>
  <si>
    <t>SCO_F</t>
  </si>
  <si>
    <t>SCO_NF</t>
  </si>
  <si>
    <t>SCO_G</t>
  </si>
  <si>
    <t>SCO_ROW</t>
  </si>
  <si>
    <t>SBE_H</t>
  </si>
  <si>
    <t>SBE_F</t>
  </si>
  <si>
    <t>SBE_NF</t>
  </si>
  <si>
    <t>SBE_G</t>
  </si>
  <si>
    <t>SBE_ROW</t>
  </si>
  <si>
    <t>OTR_H</t>
  </si>
  <si>
    <t>OTR_F</t>
  </si>
  <si>
    <t>OTR_NF</t>
  </si>
  <si>
    <t>OTR_G</t>
  </si>
  <si>
    <t>OTR_ROW</t>
  </si>
  <si>
    <t>CPEN_F</t>
  </si>
  <si>
    <t>CPEN_H</t>
  </si>
  <si>
    <t>NP_H</t>
  </si>
  <si>
    <t>NP_F</t>
  </si>
  <si>
    <t>NP_NF</t>
  </si>
  <si>
    <t>NP_G</t>
  </si>
  <si>
    <t>NP_ROW</t>
  </si>
  <si>
    <t>NL_H</t>
  </si>
  <si>
    <t>NL_F</t>
  </si>
  <si>
    <t>NL_NF</t>
  </si>
  <si>
    <t>NL_G</t>
  </si>
  <si>
    <t>NL_ROW</t>
  </si>
  <si>
    <t>CTR_H</t>
  </si>
  <si>
    <t>CTR_F</t>
  </si>
  <si>
    <t>CTR_NF</t>
  </si>
  <si>
    <t>CTR_G</t>
  </si>
  <si>
    <t>CTR_ROW</t>
  </si>
  <si>
    <t>S_ROW</t>
  </si>
  <si>
    <t>S_H</t>
  </si>
  <si>
    <t>S_F</t>
  </si>
  <si>
    <t>S_NF</t>
  </si>
  <si>
    <t>S_G</t>
  </si>
  <si>
    <t>CGK_NF</t>
  </si>
  <si>
    <t>CGK_F</t>
  </si>
  <si>
    <t>CGK_G</t>
  </si>
  <si>
    <t>CGK_H</t>
  </si>
  <si>
    <t>RR_DK</t>
  </si>
  <si>
    <t>CGS_DK</t>
  </si>
  <si>
    <t>EQA_R_H</t>
  </si>
  <si>
    <t>R_EQ_DK</t>
  </si>
  <si>
    <t>R_EQ_ROW</t>
  </si>
  <si>
    <t>C_H</t>
  </si>
  <si>
    <t>YEAR</t>
  </si>
  <si>
    <t>EQA_NF</t>
  </si>
  <si>
    <t>EQA_F</t>
  </si>
  <si>
    <t>EQA_G</t>
  </si>
  <si>
    <t>EQA_H</t>
  </si>
  <si>
    <t>EQA_ROW</t>
  </si>
  <si>
    <t>EQL_NF</t>
  </si>
  <si>
    <t>EQL_F</t>
  </si>
  <si>
    <t>EQL_ROW</t>
  </si>
  <si>
    <t>PENA_NF</t>
  </si>
  <si>
    <t>PENA_F</t>
  </si>
  <si>
    <t>PENA_G</t>
  </si>
  <si>
    <t>PENA_H</t>
  </si>
  <si>
    <t>PENA_ROW</t>
  </si>
  <si>
    <t>PENL_F</t>
  </si>
  <si>
    <t>PENL_ROW</t>
  </si>
  <si>
    <t>EQA_NF_TR</t>
  </si>
  <si>
    <t>EQA_F_TR</t>
  </si>
  <si>
    <t>EQA_G_TR</t>
  </si>
  <si>
    <t>EQA_H_TR</t>
  </si>
  <si>
    <t>EQA_ROW_TR</t>
  </si>
  <si>
    <t>EQL_NF_TR</t>
  </si>
  <si>
    <t>EQL_F_TR</t>
  </si>
  <si>
    <t>EQL_ROW_TR</t>
  </si>
  <si>
    <t>PENA_F_TR</t>
  </si>
  <si>
    <t>PENA_H_TR</t>
  </si>
  <si>
    <t>PENA_ROW_TR</t>
  </si>
  <si>
    <t>PENL_F_TR</t>
  </si>
  <si>
    <t>PENL_ROW_TR</t>
  </si>
  <si>
    <t>FA_F_TR</t>
  </si>
  <si>
    <t>FA_NF_TR</t>
  </si>
  <si>
    <t>FA_G_TR</t>
  </si>
  <si>
    <t>FA_H_TR</t>
  </si>
  <si>
    <t>FA_ROW_TR</t>
  </si>
  <si>
    <t>FL_F_TR</t>
  </si>
  <si>
    <t>FL_NF_TR</t>
  </si>
  <si>
    <t>FL_G_TR</t>
  </si>
  <si>
    <t>FL_H_TR</t>
  </si>
  <si>
    <t>FL_ROW_TR</t>
  </si>
  <si>
    <t>EQA_NF_RV</t>
  </si>
  <si>
    <t>EQA_F_RV</t>
  </si>
  <si>
    <t>EQA_G_RV</t>
  </si>
  <si>
    <t>EQA_H_RV</t>
  </si>
  <si>
    <t>EQA_ROW_RV</t>
  </si>
  <si>
    <t>EQL_NF_RV</t>
  </si>
  <si>
    <t>EQL_F_RV</t>
  </si>
  <si>
    <t>EQL_ROW_RV</t>
  </si>
  <si>
    <t>PENA_F_RV</t>
  </si>
  <si>
    <t>PENA_H_RV</t>
  </si>
  <si>
    <t>PENA_ROW_RV</t>
  </si>
  <si>
    <t>PENL_F_RV</t>
  </si>
  <si>
    <t>PENL_ROW_RV</t>
  </si>
  <si>
    <t>FA_NF</t>
  </si>
  <si>
    <t>FA_F</t>
  </si>
  <si>
    <t>FA_G</t>
  </si>
  <si>
    <t>FA_H</t>
  </si>
  <si>
    <t>FA_ROW</t>
  </si>
  <si>
    <t>FL_NF</t>
  </si>
  <si>
    <t>FL_F</t>
  </si>
  <si>
    <t>FL_G</t>
  </si>
  <si>
    <t>FL_H</t>
  </si>
  <si>
    <t>FL_ROW</t>
  </si>
  <si>
    <t>FNW_NF</t>
  </si>
  <si>
    <t>FNW_F</t>
  </si>
  <si>
    <t>FNW_G</t>
  </si>
  <si>
    <t>FNW_H</t>
  </si>
  <si>
    <t>FNW_ROW</t>
  </si>
  <si>
    <t>INV_H</t>
  </si>
  <si>
    <t>INV_G</t>
  </si>
  <si>
    <t>INV_F</t>
  </si>
  <si>
    <t>INV_NF</t>
  </si>
  <si>
    <t>D41_NF_R</t>
  </si>
  <si>
    <t>D41_G_R</t>
  </si>
  <si>
    <t>D41_F_R</t>
  </si>
  <si>
    <t>D41_H_R</t>
  </si>
  <si>
    <t>D41_ROW_R</t>
  </si>
  <si>
    <t>D41_NF_P</t>
  </si>
  <si>
    <t>D41_G_P</t>
  </si>
  <si>
    <t>D41_F_P</t>
  </si>
  <si>
    <t>D41_H_P</t>
  </si>
  <si>
    <t>D41_ROW_P</t>
  </si>
  <si>
    <t>D42_NF_R</t>
  </si>
  <si>
    <t>D42_G_R</t>
  </si>
  <si>
    <t>D42_F_R</t>
  </si>
  <si>
    <t>D42_H_R</t>
  </si>
  <si>
    <t>D42_ROW_R</t>
  </si>
  <si>
    <t>D42_NF_P</t>
  </si>
  <si>
    <t>D42_F_P</t>
  </si>
  <si>
    <t>D42_ROW_P</t>
  </si>
  <si>
    <t>D44_H_R</t>
  </si>
  <si>
    <t>D44_ROW_R</t>
  </si>
  <si>
    <t>D44_ROW_P</t>
  </si>
  <si>
    <t>D44_F_P</t>
  </si>
  <si>
    <t>PIR_NF</t>
  </si>
  <si>
    <t>PIP_NF</t>
  </si>
  <si>
    <t>PI_NF</t>
  </si>
  <si>
    <t>PIR_F</t>
  </si>
  <si>
    <t>PIP_F</t>
  </si>
  <si>
    <t>PI_F</t>
  </si>
  <si>
    <t>PIR_G</t>
  </si>
  <si>
    <t>PIP_G</t>
  </si>
  <si>
    <t>PI_G</t>
  </si>
  <si>
    <t>PIR_H</t>
  </si>
  <si>
    <t>PIP_H</t>
  </si>
  <si>
    <t>PI_H</t>
  </si>
  <si>
    <t>PIR_ROW</t>
  </si>
  <si>
    <t>PIP_ROW</t>
  </si>
  <si>
    <t>PI_ROW</t>
  </si>
  <si>
    <t>Y_D_H</t>
  </si>
  <si>
    <t>Y_D_F</t>
  </si>
  <si>
    <t>Y_D_NF</t>
  </si>
  <si>
    <t>Y_D_G</t>
  </si>
  <si>
    <t>TAX_NF</t>
  </si>
  <si>
    <t>TAX_F</t>
  </si>
  <si>
    <t>TAX_G</t>
  </si>
  <si>
    <t>TAX_H</t>
  </si>
  <si>
    <t>TAX_ROW</t>
  </si>
  <si>
    <t>K_NF</t>
  </si>
  <si>
    <t>K_F</t>
  </si>
  <si>
    <t>K_G</t>
  </si>
  <si>
    <t>K_H</t>
  </si>
  <si>
    <t>DEP_NF</t>
  </si>
  <si>
    <t>DEP_F</t>
  </si>
  <si>
    <t>DEP_G</t>
  </si>
  <si>
    <t>DEP_H</t>
  </si>
  <si>
    <t>RR_ROW</t>
  </si>
  <si>
    <t>CGS_ROW</t>
  </si>
  <si>
    <t>D41B_G</t>
  </si>
  <si>
    <t>D41B_F</t>
  </si>
  <si>
    <t>POP</t>
  </si>
  <si>
    <t>IBA_NF</t>
  </si>
  <si>
    <t>IBL_NF</t>
  </si>
  <si>
    <t>IBA_F</t>
  </si>
  <si>
    <t>IBL_F</t>
  </si>
  <si>
    <t>IBA_G</t>
  </si>
  <si>
    <t>IBL_G</t>
  </si>
  <si>
    <t>IBA_H</t>
  </si>
  <si>
    <t>IBL_H</t>
  </si>
  <si>
    <t>IBA_ROW</t>
  </si>
  <si>
    <t>IBL_ROW</t>
  </si>
  <si>
    <t>IBA_NF_TR</t>
  </si>
  <si>
    <t>IBL_NF_TR</t>
  </si>
  <si>
    <t>IBA_F_TR</t>
  </si>
  <si>
    <t>IBL_F_TR</t>
  </si>
  <si>
    <t>IBA_G_TR</t>
  </si>
  <si>
    <t>IBL_G_TR</t>
  </si>
  <si>
    <t>IBA_H_TR</t>
  </si>
  <si>
    <t>IBL_H_TR</t>
  </si>
  <si>
    <t>IBA_ROW_TR</t>
  </si>
  <si>
    <t>IBL_ROW_TR</t>
  </si>
  <si>
    <t>IBA_NF_RV</t>
  </si>
  <si>
    <t>IBL_NF_RV</t>
  </si>
  <si>
    <t>IBA_F_RV</t>
  </si>
  <si>
    <t>IBL_F_RV</t>
  </si>
  <si>
    <t>IBA_G_RV</t>
  </si>
  <si>
    <t>IBL_G_RV</t>
  </si>
  <si>
    <t>IBA_H_RV</t>
  </si>
  <si>
    <t>IBL_H_RV</t>
  </si>
  <si>
    <t>IBA_ROW_RV</t>
  </si>
  <si>
    <t>IBL_ROW_RV</t>
  </si>
  <si>
    <t>XR</t>
  </si>
  <si>
    <t>PP</t>
  </si>
  <si>
    <t>WAGE</t>
  </si>
  <si>
    <t>WI</t>
  </si>
  <si>
    <t>P_NIB</t>
  </si>
  <si>
    <t>P_NEQ</t>
  </si>
  <si>
    <t>P_PEN</t>
  </si>
  <si>
    <t>PNFC_K</t>
  </si>
  <si>
    <t>FEE59</t>
  </si>
  <si>
    <t>ZZ</t>
  </si>
  <si>
    <t>ZZ1</t>
  </si>
  <si>
    <t>ALPHA</t>
  </si>
  <si>
    <t>R_R_IBL_FI_H</t>
  </si>
  <si>
    <t>R_R_IBL_FL_H</t>
  </si>
  <si>
    <t>STRA_ROW</t>
  </si>
  <si>
    <t>STRA_NF</t>
  </si>
  <si>
    <t>STRA_F</t>
  </si>
  <si>
    <t>STRA_G</t>
  </si>
  <si>
    <t>STRA_H</t>
  </si>
  <si>
    <t>BETA_data</t>
  </si>
  <si>
    <t>R_IBL_H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</si>
</sst>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000_-;\-* #,##0.000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2" borderId="0" xfId="0" applyFont="1" applyFill="1"/>
    <xf numFmtId="164" fontId="0" fillId="0" borderId="0" xfId="0" applyNumberFormat="1" applyFont="1"/>
    <xf numFmtId="164" fontId="0" fillId="2" borderId="0" xfId="0" applyNumberFormat="1" applyFont="1" applyFill="1"/>
    <xf numFmtId="0" fontId="0" fillId="2" borderId="0" xfId="0" applyFill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ill="1"/>
    <xf numFmtId="0" fontId="0" fillId="0" borderId="0" xfId="0" applyFill="1" applyAlignment="1" applyProtection="1">
      <alignment horizontal="right"/>
    </xf>
    <xf numFmtId="43" fontId="0" fillId="0" borderId="0" xfId="1" applyFont="1"/>
    <xf numFmtId="165" fontId="0" fillId="2" borderId="0" xfId="1" applyNumberFormat="1" applyFont="1" applyFill="1" applyAlignment="1">
      <alignment horizontal="left"/>
    </xf>
    <xf numFmtId="165" fontId="0" fillId="0" borderId="0" xfId="1" applyNumberFormat="1" applyFont="1" applyAlignment="1">
      <alignment horizontal="left"/>
    </xf>
    <xf numFmtId="164" fontId="0" fillId="2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et2019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97"/>
  <sheetViews>
    <sheetView tabSelected="1" topLeftCell="IE1" zoomScale="90" zoomScaleNormal="90" workbookViewId="0">
      <pane ySplit="1" topLeftCell="A2" activePane="bottomLeft" state="frozen"/>
      <selection pane="bottomLeft" activeCell="IL21" sqref="IL21"/>
    </sheetView>
  </sheetViews>
  <sheetFormatPr baseColWidth="10" defaultColWidth="11" defaultRowHeight="16" x14ac:dyDescent="0.2"/>
  <cols>
    <col min="1" max="1" width="7.83203125" customWidth="1"/>
    <col min="2" max="3" width="12.5" bestFit="1" customWidth="1"/>
    <col min="4" max="4" width="11.33203125" bestFit="1" customWidth="1"/>
    <col min="5" max="5" width="12.5" bestFit="1" customWidth="1"/>
    <col min="6" max="6" width="15.6640625" bestFit="1" customWidth="1"/>
    <col min="7" max="11" width="12.5" bestFit="1" customWidth="1"/>
    <col min="12" max="12" width="11.33203125" bestFit="1" customWidth="1"/>
    <col min="13" max="14" width="12.5" bestFit="1" customWidth="1"/>
    <col min="15" max="15" width="14.6640625" bestFit="1" customWidth="1"/>
    <col min="16" max="16" width="15.6640625" bestFit="1" customWidth="1"/>
    <col min="17" max="18" width="14.1640625" style="8" bestFit="1" customWidth="1"/>
    <col min="19" max="20" width="13" style="8" bestFit="1" customWidth="1"/>
    <col min="21" max="21" width="13.5" style="8" bestFit="1" customWidth="1"/>
    <col min="22" max="23" width="14.1640625" style="8" bestFit="1" customWidth="1"/>
    <col min="24" max="24" width="13.5" style="8" bestFit="1" customWidth="1"/>
    <col min="25" max="25" width="9.6640625" bestFit="1" customWidth="1"/>
    <col min="26" max="26" width="12.5" bestFit="1" customWidth="1"/>
    <col min="27" max="27" width="12.1640625" bestFit="1" customWidth="1"/>
    <col min="28" max="28" width="12.5" bestFit="1" customWidth="1"/>
    <col min="29" max="29" width="11.83203125" bestFit="1" customWidth="1"/>
    <col min="30" max="30" width="14.6640625" bestFit="1" customWidth="1"/>
    <col min="31" max="33" width="13.5" bestFit="1" customWidth="1"/>
    <col min="34" max="34" width="14.1640625" bestFit="1" customWidth="1"/>
    <col min="35" max="35" width="14.6640625" bestFit="1" customWidth="1"/>
    <col min="36" max="36" width="14.1640625" bestFit="1" customWidth="1"/>
    <col min="37" max="39" width="13.5" bestFit="1" customWidth="1"/>
    <col min="40" max="41" width="14.1640625" bestFit="1" customWidth="1"/>
    <col min="42" max="42" width="13" bestFit="1" customWidth="1"/>
    <col min="43" max="44" width="14.1640625" bestFit="1" customWidth="1"/>
    <col min="45" max="45" width="15.1640625" bestFit="1" customWidth="1"/>
    <col min="46" max="47" width="14.1640625" bestFit="1" customWidth="1"/>
    <col min="48" max="48" width="9.83203125" bestFit="1" customWidth="1"/>
    <col min="49" max="49" width="13.5" bestFit="1" customWidth="1"/>
    <col min="50" max="50" width="12.33203125" bestFit="1" customWidth="1"/>
    <col min="51" max="51" width="13.5" bestFit="1" customWidth="1"/>
    <col min="52" max="52" width="11.83203125" bestFit="1" customWidth="1"/>
    <col min="53" max="53" width="14.6640625" bestFit="1" customWidth="1"/>
    <col min="54" max="54" width="15.83203125" bestFit="1" customWidth="1"/>
    <col min="55" max="58" width="14.6640625" bestFit="1" customWidth="1"/>
    <col min="59" max="59" width="15.83203125" bestFit="1" customWidth="1"/>
    <col min="60" max="62" width="14.6640625" bestFit="1" customWidth="1"/>
    <col min="63" max="63" width="15.1640625" bestFit="1" customWidth="1"/>
    <col min="64" max="65" width="14.1640625" bestFit="1" customWidth="1"/>
    <col min="66" max="66" width="14.6640625" bestFit="1" customWidth="1"/>
    <col min="67" max="67" width="15.1640625" bestFit="1" customWidth="1"/>
    <col min="68" max="68" width="14.6640625" bestFit="1" customWidth="1"/>
    <col min="69" max="69" width="12.5" bestFit="1" customWidth="1"/>
    <col min="70" max="72" width="13.5" bestFit="1" customWidth="1"/>
    <col min="73" max="73" width="12.5" bestFit="1" customWidth="1"/>
    <col min="74" max="75" width="13.5" bestFit="1" customWidth="1"/>
    <col min="76" max="76" width="14.6640625" bestFit="1" customWidth="1"/>
    <col min="77" max="79" width="13.5" bestFit="1" customWidth="1"/>
    <col min="80" max="80" width="12.5" bestFit="1" customWidth="1"/>
    <col min="81" max="81" width="11.33203125" bestFit="1" customWidth="1"/>
    <col min="82" max="84" width="12.5" bestFit="1" customWidth="1"/>
    <col min="85" max="85" width="11.33203125" bestFit="1" customWidth="1"/>
    <col min="86" max="87" width="12.5" bestFit="1" customWidth="1"/>
    <col min="88" max="88" width="11.33203125" bestFit="1" customWidth="1"/>
    <col min="89" max="89" width="12.5" bestFit="1" customWidth="1"/>
    <col min="90" max="91" width="14.6640625" bestFit="1" customWidth="1"/>
    <col min="92" max="94" width="12.5" bestFit="1" customWidth="1"/>
    <col min="95" max="95" width="13.5" bestFit="1" customWidth="1"/>
    <col min="96" max="96" width="12.5" bestFit="1" customWidth="1"/>
    <col min="97" max="98" width="13.5" bestFit="1" customWidth="1"/>
    <col min="99" max="99" width="12.5" bestFit="1" customWidth="1"/>
    <col min="100" max="103" width="13.5" bestFit="1" customWidth="1"/>
    <col min="104" max="104" width="12.5" bestFit="1" customWidth="1"/>
    <col min="105" max="105" width="13.5" bestFit="1" customWidth="1"/>
    <col min="106" max="107" width="12.5" bestFit="1" customWidth="1"/>
    <col min="108" max="108" width="13.5" bestFit="1" customWidth="1"/>
    <col min="109" max="109" width="12.5" bestFit="1" customWidth="1"/>
    <col min="110" max="110" width="13.5" bestFit="1" customWidth="1"/>
    <col min="111" max="111" width="12.5" bestFit="1" customWidth="1"/>
    <col min="112" max="113" width="11.33203125" bestFit="1" customWidth="1"/>
    <col min="114" max="114" width="12.5" bestFit="1" customWidth="1"/>
    <col min="115" max="116" width="13.5" bestFit="1" customWidth="1"/>
    <col min="117" max="117" width="13" bestFit="1" customWidth="1"/>
    <col min="118" max="119" width="13.5" bestFit="1" customWidth="1"/>
    <col min="120" max="120" width="13" bestFit="1" customWidth="1"/>
    <col min="121" max="122" width="12.5" bestFit="1" customWidth="1"/>
    <col min="123" max="123" width="13" bestFit="1" customWidth="1"/>
    <col min="124" max="125" width="13.5" bestFit="1" customWidth="1"/>
    <col min="126" max="126" width="12.5" bestFit="1" customWidth="1"/>
    <col min="127" max="128" width="13.5" bestFit="1" customWidth="1"/>
    <col min="129" max="129" width="13" bestFit="1" customWidth="1"/>
    <col min="130" max="131" width="13.5" bestFit="1" customWidth="1"/>
    <col min="132" max="133" width="12.5" bestFit="1" customWidth="1"/>
    <col min="134" max="135" width="11.33203125" bestFit="1" customWidth="1"/>
    <col min="136" max="136" width="13.5" bestFit="1" customWidth="1"/>
    <col min="137" max="137" width="8.1640625" bestFit="1" customWidth="1"/>
    <col min="138" max="138" width="10.1640625" bestFit="1" customWidth="1"/>
    <col min="139" max="140" width="11.33203125" bestFit="1" customWidth="1"/>
    <col min="141" max="141" width="10.1640625" bestFit="1" customWidth="1"/>
    <col min="142" max="142" width="8.1640625" bestFit="1" customWidth="1"/>
    <col min="143" max="144" width="15.6640625" bestFit="1" customWidth="1"/>
    <col min="145" max="146" width="12.5" bestFit="1" customWidth="1"/>
    <col min="147" max="148" width="13" bestFit="1" customWidth="1"/>
    <col min="149" max="149" width="12.5" bestFit="1" customWidth="1"/>
    <col min="150" max="150" width="14.6640625" bestFit="1" customWidth="1"/>
    <col min="151" max="153" width="13.5" bestFit="1" customWidth="1"/>
    <col min="154" max="155" width="12.5" bestFit="1" customWidth="1"/>
    <col min="156" max="156" width="11.83203125" bestFit="1" customWidth="1"/>
    <col min="157" max="157" width="12.5" bestFit="1" customWidth="1"/>
    <col min="158" max="158" width="13" bestFit="1" customWidth="1"/>
    <col min="159" max="160" width="11.83203125" bestFit="1" customWidth="1"/>
    <col min="161" max="161" width="8.1640625" bestFit="1" customWidth="1"/>
    <col min="162" max="162" width="11.33203125" bestFit="1" customWidth="1"/>
    <col min="163" max="164" width="11.83203125" bestFit="1" customWidth="1"/>
    <col min="165" max="165" width="13" bestFit="1" customWidth="1"/>
    <col min="166" max="167" width="13.5" bestFit="1" customWidth="1"/>
    <col min="168" max="168" width="13" bestFit="1" customWidth="1"/>
    <col min="169" max="169" width="14.1640625" bestFit="1" customWidth="1"/>
    <col min="170" max="173" width="13.5" bestFit="1" customWidth="1"/>
    <col min="174" max="174" width="14.1640625" bestFit="1" customWidth="1"/>
    <col min="175" max="175" width="13.5" bestFit="1" customWidth="1"/>
    <col min="176" max="176" width="12.5" bestFit="1" customWidth="1"/>
    <col min="177" max="178" width="13.5" bestFit="1" customWidth="1"/>
    <col min="179" max="179" width="11.83203125" bestFit="1" customWidth="1"/>
    <col min="180" max="180" width="12.5" bestFit="1" customWidth="1"/>
    <col min="181" max="181" width="13.5" bestFit="1" customWidth="1"/>
    <col min="182" max="182" width="14.1640625" bestFit="1" customWidth="1"/>
    <col min="183" max="183" width="11.33203125" bestFit="1" customWidth="1"/>
    <col min="184" max="184" width="12.5" bestFit="1" customWidth="1"/>
    <col min="185" max="185" width="14.6640625" bestFit="1" customWidth="1"/>
    <col min="186" max="186" width="11.1640625" customWidth="1"/>
    <col min="187" max="188" width="14.6640625" bestFit="1" customWidth="1"/>
    <col min="189" max="189" width="13.5" bestFit="1" customWidth="1"/>
    <col min="190" max="190" width="10.1640625" bestFit="1" customWidth="1"/>
    <col min="191" max="191" width="12.5" bestFit="1" customWidth="1"/>
    <col min="192" max="193" width="13.5" bestFit="1" customWidth="1"/>
    <col min="194" max="194" width="11.83203125" bestFit="1" customWidth="1"/>
    <col min="195" max="195" width="10.1640625" bestFit="1" customWidth="1"/>
    <col min="196" max="196" width="14.1640625" bestFit="1" customWidth="1"/>
    <col min="197" max="199" width="12.6640625" bestFit="1" customWidth="1"/>
    <col min="200" max="201" width="13.33203125" bestFit="1" customWidth="1"/>
    <col min="202" max="202" width="12.5" bestFit="1" customWidth="1"/>
    <col min="203" max="203" width="12.6640625" bestFit="1" customWidth="1"/>
    <col min="204" max="204" width="12.6640625" customWidth="1"/>
    <col min="205" max="206" width="12.6640625" bestFit="1" customWidth="1"/>
    <col min="207" max="208" width="14.6640625" bestFit="1" customWidth="1"/>
    <col min="209" max="209" width="15.83203125" bestFit="1" customWidth="1"/>
    <col min="210" max="210" width="14.6640625" bestFit="1" customWidth="1"/>
    <col min="211" max="211" width="13.5" bestFit="1" customWidth="1"/>
    <col min="212" max="216" width="14.6640625" bestFit="1" customWidth="1"/>
    <col min="217" max="218" width="14.1640625" bestFit="1" customWidth="1"/>
    <col min="219" max="220" width="14.6640625" bestFit="1" customWidth="1"/>
    <col min="221" max="221" width="11.33203125" bestFit="1" customWidth="1"/>
    <col min="222" max="222" width="13.5" bestFit="1" customWidth="1"/>
    <col min="223" max="223" width="13" bestFit="1" customWidth="1"/>
    <col min="224" max="224" width="13.5" bestFit="1" customWidth="1"/>
    <col min="225" max="230" width="14.1640625" bestFit="1" customWidth="1"/>
    <col min="231" max="234" width="13" bestFit="1" customWidth="1"/>
    <col min="235" max="236" width="14.1640625" bestFit="1" customWidth="1"/>
    <col min="237" max="237" width="13" bestFit="1" customWidth="1"/>
    <col min="238" max="238" width="10.1640625" bestFit="1" customWidth="1"/>
    <col min="239" max="245" width="11.5" bestFit="1" customWidth="1"/>
    <col min="246" max="247" width="12.5" bestFit="1" customWidth="1"/>
    <col min="248" max="248" width="14.1640625" bestFit="1" customWidth="1"/>
    <col min="249" max="249" width="13.5" bestFit="1" customWidth="1"/>
    <col min="250" max="256" width="11.5" bestFit="1" customWidth="1"/>
    <col min="257" max="257" width="11.5" customWidth="1"/>
    <col min="258" max="259" width="13" bestFit="1" customWidth="1"/>
    <col min="260" max="261" width="11.5" bestFit="1" customWidth="1"/>
    <col min="262" max="262" width="13" bestFit="1" customWidth="1"/>
    <col min="263" max="263" width="11.83203125" bestFit="1" customWidth="1"/>
    <col min="264" max="264" width="11.5" bestFit="1" customWidth="1"/>
    <col min="265" max="268" width="13" bestFit="1" customWidth="1"/>
    <col min="269" max="269" width="11.5" bestFit="1" customWidth="1"/>
    <col min="270" max="272" width="13" bestFit="1" customWidth="1"/>
    <col min="276" max="276" width="12.5" style="5" bestFit="1" customWidth="1"/>
    <col min="277" max="278" width="12.6640625" style="8" bestFit="1" customWidth="1"/>
    <col min="279" max="279" width="12.6640625" style="5" bestFit="1" customWidth="1"/>
    <col min="280" max="280" width="12.6640625" style="8" bestFit="1" customWidth="1"/>
    <col min="281" max="281" width="12.6640625" style="5" bestFit="1" customWidth="1"/>
    <col min="282" max="282" width="12.6640625" style="8" bestFit="1" customWidth="1"/>
    <col min="283" max="283" width="12.6640625" style="5" bestFit="1" customWidth="1"/>
    <col min="284" max="284" width="12.6640625" style="8" bestFit="1" customWidth="1"/>
    <col min="285" max="285" width="12.6640625" style="5" bestFit="1" customWidth="1"/>
    <col min="286" max="286" width="11.6640625" style="5" bestFit="1" customWidth="1"/>
    <col min="287" max="287" width="11.5" style="5" bestFit="1" customWidth="1"/>
    <col min="288" max="288" width="15.6640625" bestFit="1" customWidth="1"/>
    <col min="289" max="293" width="15.6640625" style="5" bestFit="1" customWidth="1"/>
    <col min="294" max="294" width="11.5" style="5" bestFit="1" customWidth="1"/>
    <col min="298" max="299" width="12" style="12" bestFit="1" customWidth="1"/>
  </cols>
  <sheetData>
    <row r="1" spans="1:299" x14ac:dyDescent="0.2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6" t="s">
        <v>130</v>
      </c>
      <c r="R1" s="6" t="s">
        <v>131</v>
      </c>
      <c r="S1" s="6" t="s">
        <v>132</v>
      </c>
      <c r="T1" s="6" t="s">
        <v>133</v>
      </c>
      <c r="U1" s="6" t="s">
        <v>134</v>
      </c>
      <c r="V1" s="6" t="s">
        <v>135</v>
      </c>
      <c r="W1" s="6" t="s">
        <v>136</v>
      </c>
      <c r="X1" s="6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142</v>
      </c>
      <c r="AD1" s="1" t="s">
        <v>143</v>
      </c>
      <c r="AE1" s="1" t="s">
        <v>144</v>
      </c>
      <c r="AF1" s="1" t="s">
        <v>145</v>
      </c>
      <c r="AG1" s="1" t="s">
        <v>146</v>
      </c>
      <c r="AH1" s="1" t="s">
        <v>147</v>
      </c>
      <c r="AI1" s="1" t="s">
        <v>148</v>
      </c>
      <c r="AJ1" s="1" t="s">
        <v>149</v>
      </c>
      <c r="AK1" s="1" t="s">
        <v>150</v>
      </c>
      <c r="AL1" s="1" t="s">
        <v>151</v>
      </c>
      <c r="AM1" s="1" t="s">
        <v>152</v>
      </c>
      <c r="AN1" s="1" t="s">
        <v>153</v>
      </c>
      <c r="AO1" s="1" t="s">
        <v>154</v>
      </c>
      <c r="AP1" s="1" t="s">
        <v>155</v>
      </c>
      <c r="AQ1" s="1" t="s">
        <v>156</v>
      </c>
      <c r="AR1" s="1" t="s">
        <v>157</v>
      </c>
      <c r="AS1" s="1" t="s">
        <v>158</v>
      </c>
      <c r="AT1" s="1" t="s">
        <v>159</v>
      </c>
      <c r="AU1" s="1" t="s">
        <v>160</v>
      </c>
      <c r="AV1" s="1" t="s">
        <v>161</v>
      </c>
      <c r="AW1" s="1" t="s">
        <v>162</v>
      </c>
      <c r="AX1" s="1" t="s">
        <v>163</v>
      </c>
      <c r="AY1" s="1" t="s">
        <v>164</v>
      </c>
      <c r="AZ1" s="1" t="s">
        <v>165</v>
      </c>
      <c r="BA1" s="1" t="s">
        <v>166</v>
      </c>
      <c r="BB1" s="1" t="s">
        <v>167</v>
      </c>
      <c r="BC1" s="1" t="s">
        <v>168</v>
      </c>
      <c r="BD1" s="1" t="s">
        <v>169</v>
      </c>
      <c r="BE1" s="1" t="s">
        <v>170</v>
      </c>
      <c r="BF1" s="1" t="s">
        <v>171</v>
      </c>
      <c r="BG1" s="1" t="s">
        <v>172</v>
      </c>
      <c r="BH1" s="1" t="s">
        <v>173</v>
      </c>
      <c r="BI1" s="1" t="s">
        <v>174</v>
      </c>
      <c r="BJ1" s="1" t="s">
        <v>175</v>
      </c>
      <c r="BK1" s="1" t="s">
        <v>176</v>
      </c>
      <c r="BL1" s="1" t="s">
        <v>177</v>
      </c>
      <c r="BM1" s="1" t="s">
        <v>178</v>
      </c>
      <c r="BN1" s="1" t="s">
        <v>179</v>
      </c>
      <c r="BO1" s="1" t="s">
        <v>180</v>
      </c>
      <c r="BP1" s="1" t="s">
        <v>0</v>
      </c>
      <c r="BQ1" s="1" t="s">
        <v>1</v>
      </c>
      <c r="BR1" s="1" t="s">
        <v>113</v>
      </c>
      <c r="BS1" s="1" t="s">
        <v>181</v>
      </c>
      <c r="BT1" s="1" t="s">
        <v>182</v>
      </c>
      <c r="BU1" s="1" t="s">
        <v>183</v>
      </c>
      <c r="BV1" s="1" t="s">
        <v>184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48</v>
      </c>
      <c r="CB1" s="1" t="s">
        <v>49</v>
      </c>
      <c r="CC1" s="1" t="s">
        <v>50</v>
      </c>
      <c r="CD1" s="1" t="s">
        <v>51</v>
      </c>
      <c r="CE1" s="1" t="s">
        <v>52</v>
      </c>
      <c r="CF1" s="1" t="s">
        <v>53</v>
      </c>
      <c r="CG1" s="1" t="s">
        <v>54</v>
      </c>
      <c r="CH1" s="1" t="s">
        <v>55</v>
      </c>
      <c r="CI1" s="1" t="s">
        <v>56</v>
      </c>
      <c r="CJ1" s="1" t="s">
        <v>57</v>
      </c>
      <c r="CK1" s="1" t="s">
        <v>58</v>
      </c>
      <c r="CL1" s="1" t="s">
        <v>59</v>
      </c>
      <c r="CM1" s="1" t="s">
        <v>60</v>
      </c>
      <c r="CN1" s="1" t="s">
        <v>61</v>
      </c>
      <c r="CO1" s="1" t="s">
        <v>185</v>
      </c>
      <c r="CP1" s="1" t="s">
        <v>186</v>
      </c>
      <c r="CQ1" s="1" t="s">
        <v>187</v>
      </c>
      <c r="CR1" s="1" t="s">
        <v>188</v>
      </c>
      <c r="CS1" s="1" t="s">
        <v>189</v>
      </c>
      <c r="CT1" s="1" t="s">
        <v>190</v>
      </c>
      <c r="CU1" s="1" t="s">
        <v>191</v>
      </c>
      <c r="CV1" s="1" t="s">
        <v>192</v>
      </c>
      <c r="CW1" s="1" t="s">
        <v>193</v>
      </c>
      <c r="CX1" s="1" t="s">
        <v>194</v>
      </c>
      <c r="CY1" s="1" t="s">
        <v>195</v>
      </c>
      <c r="CZ1" s="1" t="s">
        <v>196</v>
      </c>
      <c r="DA1" s="1" t="s">
        <v>197</v>
      </c>
      <c r="DB1" s="1" t="s">
        <v>198</v>
      </c>
      <c r="DC1" s="1" t="s">
        <v>199</v>
      </c>
      <c r="DD1" s="1" t="s">
        <v>200</v>
      </c>
      <c r="DE1" s="1" t="s">
        <v>201</v>
      </c>
      <c r="DF1" s="1" t="s">
        <v>202</v>
      </c>
      <c r="DG1" s="1" t="s">
        <v>203</v>
      </c>
      <c r="DH1" s="1" t="s">
        <v>204</v>
      </c>
      <c r="DI1" s="1" t="s">
        <v>205</v>
      </c>
      <c r="DJ1" s="1" t="s">
        <v>206</v>
      </c>
      <c r="DK1" s="1" t="s">
        <v>207</v>
      </c>
      <c r="DL1" s="1" t="s">
        <v>208</v>
      </c>
      <c r="DM1" s="1" t="s">
        <v>209</v>
      </c>
      <c r="DN1" s="1" t="s">
        <v>210</v>
      </c>
      <c r="DO1" s="1" t="s">
        <v>211</v>
      </c>
      <c r="DP1" s="1" t="s">
        <v>212</v>
      </c>
      <c r="DQ1" s="1" t="s">
        <v>213</v>
      </c>
      <c r="DR1" s="1" t="s">
        <v>214</v>
      </c>
      <c r="DS1" s="1" t="s">
        <v>215</v>
      </c>
      <c r="DT1" s="1" t="s">
        <v>216</v>
      </c>
      <c r="DU1" s="1" t="s">
        <v>217</v>
      </c>
      <c r="DV1" s="1" t="s">
        <v>218</v>
      </c>
      <c r="DW1" s="1" t="s">
        <v>219</v>
      </c>
      <c r="DX1" s="1" t="s">
        <v>220</v>
      </c>
      <c r="DY1" s="1" t="s">
        <v>221</v>
      </c>
      <c r="DZ1" s="1" t="s">
        <v>62</v>
      </c>
      <c r="EA1" s="1" t="s">
        <v>63</v>
      </c>
      <c r="EB1" s="1" t="s">
        <v>64</v>
      </c>
      <c r="EC1" s="1" t="s">
        <v>65</v>
      </c>
      <c r="ED1" s="1" t="s">
        <v>66</v>
      </c>
      <c r="EE1" s="1" t="s">
        <v>67</v>
      </c>
      <c r="EF1" s="1" t="s">
        <v>68</v>
      </c>
      <c r="EG1" s="1" t="s">
        <v>69</v>
      </c>
      <c r="EH1" s="1" t="s">
        <v>70</v>
      </c>
      <c r="EI1" s="1" t="s">
        <v>71</v>
      </c>
      <c r="EJ1" s="1" t="s">
        <v>72</v>
      </c>
      <c r="EK1" s="1" t="s">
        <v>73</v>
      </c>
      <c r="EL1" s="1" t="s">
        <v>74</v>
      </c>
      <c r="EM1" s="1" t="s">
        <v>75</v>
      </c>
      <c r="EN1" s="1" t="s">
        <v>76</v>
      </c>
      <c r="EO1" s="1" t="s">
        <v>77</v>
      </c>
      <c r="EP1" s="1" t="s">
        <v>78</v>
      </c>
      <c r="EQ1" s="1" t="s">
        <v>79</v>
      </c>
      <c r="ER1" s="1" t="s">
        <v>80</v>
      </c>
      <c r="ES1" s="1" t="s">
        <v>81</v>
      </c>
      <c r="ET1" s="1" t="s">
        <v>222</v>
      </c>
      <c r="EU1" s="1" t="s">
        <v>223</v>
      </c>
      <c r="EV1" s="1" t="s">
        <v>224</v>
      </c>
      <c r="EW1" s="1" t="s">
        <v>225</v>
      </c>
      <c r="EX1" s="1" t="s">
        <v>82</v>
      </c>
      <c r="EY1" s="1" t="s">
        <v>94</v>
      </c>
      <c r="EZ1" s="1" t="s">
        <v>95</v>
      </c>
      <c r="FA1" s="1" t="s">
        <v>96</v>
      </c>
      <c r="FB1" s="1" t="s">
        <v>97</v>
      </c>
      <c r="FC1" s="1" t="s">
        <v>98</v>
      </c>
      <c r="FD1" s="1" t="s">
        <v>84</v>
      </c>
      <c r="FE1" s="1" t="s">
        <v>85</v>
      </c>
      <c r="FF1" s="1" t="s">
        <v>86</v>
      </c>
      <c r="FG1" s="1" t="s">
        <v>87</v>
      </c>
      <c r="FH1" s="1" t="s">
        <v>88</v>
      </c>
      <c r="FI1" s="1" t="s">
        <v>89</v>
      </c>
      <c r="FJ1" s="1" t="s">
        <v>90</v>
      </c>
      <c r="FK1" s="1" t="s">
        <v>91</v>
      </c>
      <c r="FL1" s="1" t="s">
        <v>92</v>
      </c>
      <c r="FM1" s="1" t="s">
        <v>93</v>
      </c>
      <c r="FN1" s="1" t="s">
        <v>100</v>
      </c>
      <c r="FO1" s="1" t="s">
        <v>101</v>
      </c>
      <c r="FP1" s="1" t="s">
        <v>102</v>
      </c>
      <c r="FQ1" s="1" t="s">
        <v>103</v>
      </c>
      <c r="FR1" s="1" t="s">
        <v>99</v>
      </c>
      <c r="FS1" s="1" t="s">
        <v>226</v>
      </c>
      <c r="FT1" s="1" t="s">
        <v>227</v>
      </c>
      <c r="FU1" s="1" t="s">
        <v>228</v>
      </c>
      <c r="FV1" s="1" t="s">
        <v>229</v>
      </c>
      <c r="FW1" s="1" t="s">
        <v>230</v>
      </c>
      <c r="FX1" s="1" t="s">
        <v>289</v>
      </c>
      <c r="FY1" s="1" t="s">
        <v>290</v>
      </c>
      <c r="FZ1" s="1" t="s">
        <v>291</v>
      </c>
      <c r="GA1" s="1" t="s">
        <v>292</v>
      </c>
      <c r="GB1" s="1" t="s">
        <v>288</v>
      </c>
      <c r="GC1" s="1" t="s">
        <v>231</v>
      </c>
      <c r="GD1" s="1" t="s">
        <v>232</v>
      </c>
      <c r="GE1" s="1" t="s">
        <v>233</v>
      </c>
      <c r="GF1" s="1" t="s">
        <v>234</v>
      </c>
      <c r="GG1" s="1" t="s">
        <v>235</v>
      </c>
      <c r="GH1" s="1" t="s">
        <v>236</v>
      </c>
      <c r="GI1" s="1" t="s">
        <v>237</v>
      </c>
      <c r="GJ1" s="1" t="s">
        <v>238</v>
      </c>
      <c r="GK1" s="1" t="s">
        <v>104</v>
      </c>
      <c r="GL1" s="1" t="s">
        <v>105</v>
      </c>
      <c r="GM1" s="1" t="s">
        <v>106</v>
      </c>
      <c r="GN1" s="1" t="s">
        <v>107</v>
      </c>
      <c r="GO1" s="1" t="s">
        <v>8</v>
      </c>
      <c r="GP1" s="1" t="s">
        <v>108</v>
      </c>
      <c r="GQ1" s="1" t="s">
        <v>239</v>
      </c>
      <c r="GR1" s="1" t="s">
        <v>109</v>
      </c>
      <c r="GS1" s="1" t="s">
        <v>240</v>
      </c>
      <c r="GT1" s="1" t="s">
        <v>241</v>
      </c>
      <c r="GU1" s="1" t="s">
        <v>242</v>
      </c>
      <c r="GV1" s="1" t="s">
        <v>243</v>
      </c>
      <c r="GW1" s="1" t="s">
        <v>16</v>
      </c>
      <c r="GX1" s="1" t="s">
        <v>17</v>
      </c>
      <c r="GY1" s="1" t="s">
        <v>244</v>
      </c>
      <c r="GZ1" s="1" t="s">
        <v>245</v>
      </c>
      <c r="HA1" s="1" t="s">
        <v>246</v>
      </c>
      <c r="HB1" s="1" t="s">
        <v>247</v>
      </c>
      <c r="HC1" s="1" t="s">
        <v>248</v>
      </c>
      <c r="HD1" s="1" t="s">
        <v>249</v>
      </c>
      <c r="HE1" s="1" t="s">
        <v>250</v>
      </c>
      <c r="HF1" s="1" t="s">
        <v>251</v>
      </c>
      <c r="HG1" s="1" t="s">
        <v>252</v>
      </c>
      <c r="HH1" s="1" t="s">
        <v>253</v>
      </c>
      <c r="HI1" s="1" t="s">
        <v>254</v>
      </c>
      <c r="HJ1" s="1" t="s">
        <v>255</v>
      </c>
      <c r="HK1" s="1" t="s">
        <v>256</v>
      </c>
      <c r="HL1" s="1" t="s">
        <v>257</v>
      </c>
      <c r="HM1" s="1" t="s">
        <v>258</v>
      </c>
      <c r="HN1" s="1" t="s">
        <v>259</v>
      </c>
      <c r="HO1" s="1" t="s">
        <v>260</v>
      </c>
      <c r="HP1" s="1" t="s">
        <v>261</v>
      </c>
      <c r="HQ1" s="1" t="s">
        <v>262</v>
      </c>
      <c r="HR1" s="1" t="s">
        <v>263</v>
      </c>
      <c r="HS1" s="1" t="s">
        <v>264</v>
      </c>
      <c r="HT1" s="1" t="s">
        <v>265</v>
      </c>
      <c r="HU1" s="1" t="s">
        <v>266</v>
      </c>
      <c r="HV1" s="1" t="s">
        <v>267</v>
      </c>
      <c r="HW1" s="1" t="s">
        <v>268</v>
      </c>
      <c r="HX1" s="1" t="s">
        <v>269</v>
      </c>
      <c r="HY1" s="1" t="s">
        <v>270</v>
      </c>
      <c r="HZ1" s="1" t="s">
        <v>271</v>
      </c>
      <c r="IA1" s="1" t="s">
        <v>272</v>
      </c>
      <c r="IB1" s="1" t="s">
        <v>273</v>
      </c>
      <c r="IC1" s="1" t="s">
        <v>37</v>
      </c>
      <c r="ID1" s="1" t="s">
        <v>274</v>
      </c>
      <c r="IE1" s="1" t="s">
        <v>293</v>
      </c>
      <c r="IF1" s="1" t="s">
        <v>18</v>
      </c>
      <c r="IG1" s="1" t="s">
        <v>110</v>
      </c>
      <c r="IH1" s="1" t="s">
        <v>20</v>
      </c>
      <c r="II1" s="1" t="s">
        <v>21</v>
      </c>
      <c r="IJ1" s="1" t="s">
        <v>111</v>
      </c>
      <c r="IK1" s="1" t="s">
        <v>112</v>
      </c>
      <c r="IL1" s="1" t="s">
        <v>40</v>
      </c>
      <c r="IM1" s="1" t="s">
        <v>41</v>
      </c>
      <c r="IN1" s="1" t="s">
        <v>42</v>
      </c>
      <c r="IO1" s="1" t="s">
        <v>43</v>
      </c>
      <c r="IP1" s="1" t="s">
        <v>26</v>
      </c>
      <c r="IQ1" s="1" t="s">
        <v>275</v>
      </c>
      <c r="IR1" s="1" t="s">
        <v>35</v>
      </c>
      <c r="IS1" s="1" t="s">
        <v>294</v>
      </c>
      <c r="IT1" s="1" t="s">
        <v>36</v>
      </c>
      <c r="IU1" s="1" t="s">
        <v>38</v>
      </c>
      <c r="IV1" s="1" t="s">
        <v>276</v>
      </c>
      <c r="IW1" s="1" t="s">
        <v>277</v>
      </c>
      <c r="IX1" s="1" t="s">
        <v>32</v>
      </c>
      <c r="IY1" s="1" t="s">
        <v>33</v>
      </c>
      <c r="IZ1" s="1" t="s">
        <v>34</v>
      </c>
      <c r="JA1" s="1" t="s">
        <v>23</v>
      </c>
      <c r="JB1" s="1" t="s">
        <v>24</v>
      </c>
      <c r="JC1" s="1" t="s">
        <v>25</v>
      </c>
      <c r="JD1" s="1" t="s">
        <v>22</v>
      </c>
      <c r="JE1" s="1" t="s">
        <v>30</v>
      </c>
      <c r="JF1" s="1" t="s">
        <v>31</v>
      </c>
      <c r="JG1" s="1" t="s">
        <v>32</v>
      </c>
      <c r="JH1" s="1" t="s">
        <v>33</v>
      </c>
      <c r="JI1" s="1" t="s">
        <v>34</v>
      </c>
      <c r="JJ1" s="1" t="s">
        <v>27</v>
      </c>
      <c r="JK1" s="1" t="s">
        <v>28</v>
      </c>
      <c r="JL1" s="1" t="s">
        <v>29</v>
      </c>
      <c r="JM1" s="1" t="s">
        <v>278</v>
      </c>
      <c r="JN1" s="1" t="s">
        <v>279</v>
      </c>
      <c r="JO1" s="1" t="s">
        <v>280</v>
      </c>
      <c r="JP1" s="2" t="s">
        <v>2</v>
      </c>
      <c r="JQ1" s="6" t="s">
        <v>9</v>
      </c>
      <c r="JR1" s="6" t="s">
        <v>10</v>
      </c>
      <c r="JS1" s="2" t="s">
        <v>11</v>
      </c>
      <c r="JT1" s="6" t="s">
        <v>12</v>
      </c>
      <c r="JU1" s="2" t="s">
        <v>39</v>
      </c>
      <c r="JV1" s="6" t="s">
        <v>13</v>
      </c>
      <c r="JW1" s="2" t="s">
        <v>14</v>
      </c>
      <c r="JX1" s="6" t="s">
        <v>8</v>
      </c>
      <c r="JY1" s="2" t="s">
        <v>15</v>
      </c>
      <c r="JZ1" s="2" t="s">
        <v>281</v>
      </c>
      <c r="KA1" s="2" t="s">
        <v>282</v>
      </c>
      <c r="KB1" s="2" t="s">
        <v>83</v>
      </c>
      <c r="KC1" s="2" t="s">
        <v>7</v>
      </c>
      <c r="KD1" s="2" t="s">
        <v>44</v>
      </c>
      <c r="KE1" s="2" t="s">
        <v>45</v>
      </c>
      <c r="KF1" s="2" t="s">
        <v>46</v>
      </c>
      <c r="KG1" s="2" t="s">
        <v>47</v>
      </c>
      <c r="KH1" s="2" t="s">
        <v>19</v>
      </c>
      <c r="KI1" s="2" t="s">
        <v>283</v>
      </c>
      <c r="KJ1" s="2" t="s">
        <v>284</v>
      </c>
      <c r="KK1" s="2" t="s">
        <v>285</v>
      </c>
      <c r="KL1" s="11" t="s">
        <v>286</v>
      </c>
      <c r="KM1" s="11" t="s">
        <v>287</v>
      </c>
    </row>
    <row r="2" spans="1:299" x14ac:dyDescent="0.2">
      <c r="A2" s="1">
        <v>1995</v>
      </c>
      <c r="B2" s="3">
        <v>200147</v>
      </c>
      <c r="C2" s="3">
        <v>584237</v>
      </c>
      <c r="D2" s="3">
        <v>167624</v>
      </c>
      <c r="E2" s="3">
        <v>318382</v>
      </c>
      <c r="F2" s="3">
        <v>144000</v>
      </c>
      <c r="G2" s="3">
        <v>630026</v>
      </c>
      <c r="H2" s="3">
        <v>600264</v>
      </c>
      <c r="I2" s="3">
        <v>184100</v>
      </c>
      <c r="J2" s="3">
        <v>19189</v>
      </c>
      <c r="K2" s="3">
        <v>9270</v>
      </c>
      <c r="L2" s="3">
        <v>442</v>
      </c>
      <c r="M2" s="3">
        <v>681200</v>
      </c>
      <c r="N2" s="3">
        <v>4523</v>
      </c>
      <c r="O2" s="3">
        <v>677779</v>
      </c>
      <c r="P2" s="3">
        <v>7945</v>
      </c>
      <c r="Q2" s="7">
        <v>42274</v>
      </c>
      <c r="R2" s="7">
        <v>25313</v>
      </c>
      <c r="S2" s="7">
        <v>-1597</v>
      </c>
      <c r="T2" s="7">
        <v>3803</v>
      </c>
      <c r="U2" s="7">
        <v>25118</v>
      </c>
      <c r="V2" s="7">
        <v>33450</v>
      </c>
      <c r="W2" s="7">
        <v>38135</v>
      </c>
      <c r="X2" s="7">
        <v>23327</v>
      </c>
      <c r="Y2" s="3">
        <v>0</v>
      </c>
      <c r="Z2" s="3">
        <v>26520</v>
      </c>
      <c r="AA2" s="3">
        <v>195</v>
      </c>
      <c r="AB2" s="3">
        <v>28711</v>
      </c>
      <c r="AC2" s="3">
        <v>-1997</v>
      </c>
      <c r="AD2" s="3">
        <v>160565</v>
      </c>
      <c r="AE2" s="3">
        <v>-4739</v>
      </c>
      <c r="AF2" s="3">
        <v>-3916</v>
      </c>
      <c r="AG2" s="3">
        <v>89971</v>
      </c>
      <c r="AH2" s="3">
        <v>55324</v>
      </c>
      <c r="AI2" s="3">
        <v>132055</v>
      </c>
      <c r="AJ2" s="3">
        <v>-39207</v>
      </c>
      <c r="AK2" s="3">
        <v>33605</v>
      </c>
      <c r="AL2" s="3">
        <v>97804</v>
      </c>
      <c r="AM2" s="3">
        <v>72947</v>
      </c>
      <c r="AN2" s="3">
        <v>7328</v>
      </c>
      <c r="AO2" s="3">
        <v>24174</v>
      </c>
      <c r="AP2" s="3">
        <v>8585</v>
      </c>
      <c r="AQ2" s="3">
        <v>2232</v>
      </c>
      <c r="AR2" s="3">
        <v>-9618</v>
      </c>
      <c r="AS2" s="3">
        <v>20441</v>
      </c>
      <c r="AT2" s="3">
        <v>17486</v>
      </c>
      <c r="AU2" s="3">
        <v>-5227</v>
      </c>
      <c r="AV2" s="3">
        <v>0</v>
      </c>
      <c r="AW2" s="3">
        <v>60118</v>
      </c>
      <c r="AX2" s="3">
        <v>434</v>
      </c>
      <c r="AY2" s="3">
        <v>60568</v>
      </c>
      <c r="AZ2" s="3">
        <v>-16</v>
      </c>
      <c r="BA2" s="3">
        <v>1097616</v>
      </c>
      <c r="BB2" s="3">
        <v>3521558</v>
      </c>
      <c r="BC2" s="3">
        <v>572510</v>
      </c>
      <c r="BD2" s="3">
        <v>1651291</v>
      </c>
      <c r="BE2" s="3">
        <v>1020059</v>
      </c>
      <c r="BF2" s="3">
        <v>1639345</v>
      </c>
      <c r="BG2" s="3">
        <v>3558786</v>
      </c>
      <c r="BH2" s="3">
        <v>968054</v>
      </c>
      <c r="BI2" s="3">
        <v>949012</v>
      </c>
      <c r="BJ2" s="3">
        <v>747838</v>
      </c>
      <c r="BK2" s="3">
        <f>BA2-BF2</f>
        <v>-541729</v>
      </c>
      <c r="BL2" s="3">
        <f>BB2-BG2</f>
        <v>-37228</v>
      </c>
      <c r="BM2" s="3">
        <f>BC2-BH2</f>
        <v>-395544</v>
      </c>
      <c r="BN2" s="3">
        <f>BD2-BI2</f>
        <v>702279</v>
      </c>
      <c r="BO2" s="3">
        <f>BE2-BJ2</f>
        <v>272221</v>
      </c>
      <c r="BP2" s="3">
        <v>1036483</v>
      </c>
      <c r="BQ2" s="3">
        <v>9690.8700000000008</v>
      </c>
      <c r="BR2" s="3">
        <v>523965</v>
      </c>
      <c r="BS2" s="3">
        <v>53179</v>
      </c>
      <c r="BT2" s="3">
        <v>29422</v>
      </c>
      <c r="BU2" s="3">
        <v>2527</v>
      </c>
      <c r="BV2" s="3">
        <v>129283</v>
      </c>
      <c r="BW2" s="3">
        <v>214411</v>
      </c>
      <c r="BX2" s="3">
        <v>380037</v>
      </c>
      <c r="BY2" s="3">
        <v>331225</v>
      </c>
      <c r="BZ2" s="3">
        <v>155292</v>
      </c>
      <c r="CA2" s="3">
        <v>152976</v>
      </c>
      <c r="CB2" s="3">
        <v>6630</v>
      </c>
      <c r="CC2" s="3">
        <v>2315</v>
      </c>
      <c r="CD2" s="3">
        <v>16207</v>
      </c>
      <c r="CE2" s="3">
        <v>16207</v>
      </c>
      <c r="CF2" s="3">
        <v>7011</v>
      </c>
      <c r="CG2" s="3">
        <v>9168</v>
      </c>
      <c r="CH2" s="3">
        <v>16179</v>
      </c>
      <c r="CI2" s="3">
        <v>15937</v>
      </c>
      <c r="CJ2" s="3">
        <v>1421</v>
      </c>
      <c r="CK2" s="3">
        <v>17358</v>
      </c>
      <c r="CL2" s="3">
        <v>518700</v>
      </c>
      <c r="CM2" s="3">
        <v>523565</v>
      </c>
      <c r="CN2" s="3">
        <v>-4865</v>
      </c>
      <c r="CO2" s="3">
        <v>33422</v>
      </c>
      <c r="CP2" s="3">
        <v>22155</v>
      </c>
      <c r="CQ2" s="3">
        <v>191648</v>
      </c>
      <c r="CR2" s="3">
        <v>40029</v>
      </c>
      <c r="CS2" s="3">
        <v>118681</v>
      </c>
      <c r="CT2" s="3">
        <v>37465</v>
      </c>
      <c r="CU2" s="3">
        <v>60583</v>
      </c>
      <c r="CV2" s="3">
        <v>141187</v>
      </c>
      <c r="CW2" s="3">
        <v>68770</v>
      </c>
      <c r="CX2" s="3">
        <v>97932</v>
      </c>
      <c r="CY2" s="3">
        <v>22555</v>
      </c>
      <c r="CZ2" s="3">
        <v>3863</v>
      </c>
      <c r="DA2" s="3">
        <v>10447</v>
      </c>
      <c r="DB2" s="3">
        <v>6850</v>
      </c>
      <c r="DC2" s="3">
        <v>11470</v>
      </c>
      <c r="DD2" s="3">
        <v>33556</v>
      </c>
      <c r="DE2" s="3">
        <v>12918</v>
      </c>
      <c r="DF2" s="3">
        <v>8712</v>
      </c>
      <c r="DG2" s="3">
        <v>38213</v>
      </c>
      <c r="DH2" s="3">
        <v>558</v>
      </c>
      <c r="DI2" s="3">
        <v>356</v>
      </c>
      <c r="DJ2" s="3">
        <v>38416</v>
      </c>
      <c r="DK2" s="3">
        <v>55977</v>
      </c>
      <c r="DL2" s="3">
        <v>71021</v>
      </c>
      <c r="DM2" s="3">
        <v>-15044</v>
      </c>
      <c r="DN2" s="3">
        <v>202095</v>
      </c>
      <c r="DO2" s="3">
        <v>192521</v>
      </c>
      <c r="DP2" s="3">
        <v>9574</v>
      </c>
      <c r="DQ2" s="3">
        <v>26018</v>
      </c>
      <c r="DR2" s="3">
        <v>60583</v>
      </c>
      <c r="DS2" s="3">
        <v>-34565</v>
      </c>
      <c r="DT2" s="3">
        <v>85092</v>
      </c>
      <c r="DU2" s="3">
        <v>68770</v>
      </c>
      <c r="DV2" s="3">
        <v>16322</v>
      </c>
      <c r="DW2" s="3">
        <v>130709</v>
      </c>
      <c r="DX2" s="3">
        <v>107000</v>
      </c>
      <c r="DY2" s="3">
        <v>23709</v>
      </c>
      <c r="DZ2" s="3">
        <v>310219</v>
      </c>
      <c r="EA2" s="3">
        <v>287239</v>
      </c>
      <c r="EB2" s="3">
        <v>5853</v>
      </c>
      <c r="EC2" s="3">
        <v>17955</v>
      </c>
      <c r="ED2" s="3">
        <v>-828</v>
      </c>
      <c r="EE2" s="3">
        <v>66271</v>
      </c>
      <c r="EF2" s="3">
        <v>47165</v>
      </c>
      <c r="EG2" s="3">
        <v>0</v>
      </c>
      <c r="EH2" s="3">
        <v>17722</v>
      </c>
      <c r="EI2" s="3">
        <v>1385</v>
      </c>
      <c r="EJ2" s="3">
        <v>223656</v>
      </c>
      <c r="EK2" s="3">
        <v>19132</v>
      </c>
      <c r="EL2" s="3">
        <v>0</v>
      </c>
      <c r="EM2" s="3">
        <v>203886</v>
      </c>
      <c r="EN2" s="3">
        <v>-637</v>
      </c>
      <c r="EO2" s="3">
        <v>2482</v>
      </c>
      <c r="EP2" s="3">
        <v>3277</v>
      </c>
      <c r="EQ2" s="3">
        <v>-4085</v>
      </c>
      <c r="ER2" s="3">
        <v>-20345</v>
      </c>
      <c r="ES2" s="3">
        <v>18671</v>
      </c>
      <c r="ET2" s="3">
        <v>540145</v>
      </c>
      <c r="EU2" s="3">
        <v>59520</v>
      </c>
      <c r="EV2" s="3">
        <v>160222</v>
      </c>
      <c r="EW2" s="3">
        <v>245777</v>
      </c>
      <c r="EX2" s="3">
        <v>28032</v>
      </c>
      <c r="EY2" s="3">
        <v>2179</v>
      </c>
      <c r="EZ2" s="3">
        <v>-452</v>
      </c>
      <c r="FA2" s="3">
        <v>2896</v>
      </c>
      <c r="FB2" s="3">
        <v>-4993</v>
      </c>
      <c r="FC2" s="3">
        <v>369</v>
      </c>
      <c r="FD2" s="3">
        <v>1045</v>
      </c>
      <c r="FE2" s="3">
        <v>0</v>
      </c>
      <c r="FF2" s="3">
        <v>-633</v>
      </c>
      <c r="FG2" s="3">
        <v>-412</v>
      </c>
      <c r="FH2" s="3">
        <v>0</v>
      </c>
      <c r="FI2" s="3">
        <v>-7833</v>
      </c>
      <c r="FJ2" s="3">
        <v>28510</v>
      </c>
      <c r="FK2" s="3">
        <v>34468</v>
      </c>
      <c r="FL2" s="3">
        <v>-37521</v>
      </c>
      <c r="FM2" s="3">
        <v>-17623</v>
      </c>
      <c r="FN2" s="3">
        <v>44212</v>
      </c>
      <c r="FO2" s="3">
        <v>31489</v>
      </c>
      <c r="FP2" s="3">
        <v>160222</v>
      </c>
      <c r="FQ2" s="3">
        <v>-3518</v>
      </c>
      <c r="FR2" s="3">
        <v>-17992</v>
      </c>
      <c r="FS2" s="3">
        <v>189454</v>
      </c>
      <c r="FT2" s="3">
        <v>5853</v>
      </c>
      <c r="FU2" s="3">
        <v>479402</v>
      </c>
      <c r="FV2" s="3">
        <v>287239</v>
      </c>
      <c r="FW2" s="3">
        <v>-3143</v>
      </c>
      <c r="FX2" s="3">
        <v>29452</v>
      </c>
      <c r="FY2" s="3">
        <v>31310</v>
      </c>
      <c r="FZ2" s="3">
        <v>-229457</v>
      </c>
      <c r="GA2" s="3">
        <v>159867</v>
      </c>
      <c r="GB2" s="3">
        <v>8830</v>
      </c>
      <c r="GC2" s="3">
        <v>1496404</v>
      </c>
      <c r="GD2" s="3">
        <v>62538</v>
      </c>
      <c r="GE2" s="3">
        <v>496667</v>
      </c>
      <c r="GF2" s="3">
        <v>1317428</v>
      </c>
      <c r="GG2" s="3">
        <v>90093</v>
      </c>
      <c r="GH2" s="3">
        <v>4190</v>
      </c>
      <c r="GI2" s="3">
        <v>30397</v>
      </c>
      <c r="GJ2" s="3">
        <v>46099</v>
      </c>
      <c r="GK2" s="3">
        <v>29954</v>
      </c>
      <c r="GL2" s="3">
        <v>1475</v>
      </c>
      <c r="GM2" s="3">
        <v>12078</v>
      </c>
      <c r="GN2" s="3">
        <v>29452</v>
      </c>
      <c r="GO2" s="3">
        <v>0.35290429000000001</v>
      </c>
      <c r="GP2" s="3">
        <v>4.1314151E-2</v>
      </c>
      <c r="GQ2" s="3">
        <v>5.1997720999999997E-2</v>
      </c>
      <c r="GR2" s="3">
        <v>4.0799201E-2</v>
      </c>
      <c r="GS2" s="3">
        <v>-3.1487949000000001E-2</v>
      </c>
      <c r="GT2" s="3">
        <v>50058</v>
      </c>
      <c r="GU2" s="3">
        <v>64104</v>
      </c>
      <c r="GV2" s="9">
        <v>5215718</v>
      </c>
      <c r="GW2" s="3">
        <v>2768.3688959999999</v>
      </c>
      <c r="GX2" s="3">
        <v>2496.961914</v>
      </c>
      <c r="GY2" s="3">
        <v>897469</v>
      </c>
      <c r="GZ2" s="3">
        <v>1009319</v>
      </c>
      <c r="HA2" s="3">
        <v>2937321</v>
      </c>
      <c r="HB2" s="3">
        <v>2280743</v>
      </c>
      <c r="HC2" s="3">
        <v>404886</v>
      </c>
      <c r="HD2" s="3">
        <v>968054</v>
      </c>
      <c r="HE2" s="3">
        <v>651709</v>
      </c>
      <c r="HF2" s="3">
        <v>949012</v>
      </c>
      <c r="HG2" s="3">
        <v>871536</v>
      </c>
      <c r="HH2" s="3">
        <v>555793</v>
      </c>
      <c r="HI2" s="3">
        <v>-47012</v>
      </c>
      <c r="HJ2" s="3">
        <v>-72656</v>
      </c>
      <c r="HK2" s="3">
        <v>135279</v>
      </c>
      <c r="HL2" s="3">
        <v>65436</v>
      </c>
      <c r="HM2" s="3">
        <v>-2319</v>
      </c>
      <c r="HN2" s="3">
        <v>33606</v>
      </c>
      <c r="HO2" s="3">
        <v>59648</v>
      </c>
      <c r="HP2" s="3">
        <v>97804</v>
      </c>
      <c r="HQ2" s="3">
        <v>30436</v>
      </c>
      <c r="HR2" s="3">
        <v>51843</v>
      </c>
      <c r="HS2" s="3">
        <v>63751</v>
      </c>
      <c r="HT2" s="3">
        <v>151996</v>
      </c>
      <c r="HU2" s="3">
        <v>83702</v>
      </c>
      <c r="HV2" s="3">
        <v>51778</v>
      </c>
      <c r="HW2" s="3">
        <v>8244</v>
      </c>
      <c r="HX2" s="3">
        <v>45617</v>
      </c>
      <c r="HY2" s="3">
        <v>19409</v>
      </c>
      <c r="HZ2" s="3">
        <v>-44889</v>
      </c>
      <c r="IA2" s="3">
        <v>201</v>
      </c>
      <c r="IB2" s="3">
        <v>153530</v>
      </c>
      <c r="IC2" s="3"/>
      <c r="ID2" s="3">
        <v>104.38</v>
      </c>
      <c r="IE2" s="3">
        <v>0.19280793028000501</v>
      </c>
      <c r="IF2" s="3">
        <v>0.18234701389192501</v>
      </c>
      <c r="IG2" s="3">
        <v>5.3125654815953001E-2</v>
      </c>
      <c r="IH2" s="3">
        <v>0.40017503885560801</v>
      </c>
      <c r="II2" s="3">
        <v>0.168671001852879</v>
      </c>
      <c r="IJ2" s="3"/>
      <c r="IK2" s="3"/>
      <c r="IL2" s="3">
        <v>29954</v>
      </c>
      <c r="IM2" s="3">
        <v>1475</v>
      </c>
      <c r="IN2" s="3">
        <v>12078</v>
      </c>
      <c r="IO2" s="3">
        <v>29452</v>
      </c>
      <c r="IP2" s="3"/>
      <c r="IQ2" s="3">
        <v>1</v>
      </c>
      <c r="IR2" s="3">
        <v>4.8920607203521801E-2</v>
      </c>
      <c r="IS2" s="3">
        <v>7.4500638558837998E-2</v>
      </c>
      <c r="IT2" s="3">
        <v>6.0243979969293301E-2</v>
      </c>
      <c r="IU2" s="3">
        <v>0.87746159099999999</v>
      </c>
      <c r="IV2" s="3">
        <f t="shared" ref="IV2:IV33" si="0">CM2/GX2</f>
        <v>209.68081133495414</v>
      </c>
      <c r="IW2" s="3">
        <v>3.8269363712219701E-2</v>
      </c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>
        <v>1</v>
      </c>
      <c r="JN2">
        <v>1</v>
      </c>
      <c r="JO2">
        <v>1</v>
      </c>
      <c r="JP2" s="4">
        <v>249296</v>
      </c>
      <c r="JQ2" s="7">
        <v>0.71687841399999996</v>
      </c>
      <c r="JR2" s="7">
        <v>1</v>
      </c>
      <c r="JS2" s="4">
        <v>0.75359642500000001</v>
      </c>
      <c r="JT2" s="7">
        <v>0.77752590200000005</v>
      </c>
      <c r="JU2" s="4">
        <v>0.85245919199999998</v>
      </c>
      <c r="JV2" s="7">
        <v>0.77752635699999995</v>
      </c>
      <c r="JW2" s="4">
        <v>0.89285298999999996</v>
      </c>
      <c r="JX2" s="7">
        <v>0.73146280600000002</v>
      </c>
      <c r="JY2" s="4">
        <v>0.68644625500000001</v>
      </c>
      <c r="JZ2" s="4">
        <v>0.70317401000000002</v>
      </c>
      <c r="KA2" s="4">
        <v>0.44307839900000001</v>
      </c>
      <c r="KB2" s="4">
        <v>28032</v>
      </c>
      <c r="KC2" s="4">
        <f>KD2+KE2+KF2+KG2</f>
        <v>379821</v>
      </c>
      <c r="KD2" s="4">
        <v>30397</v>
      </c>
      <c r="KE2" s="4">
        <v>127630</v>
      </c>
      <c r="KF2" s="4">
        <v>24490</v>
      </c>
      <c r="KG2" s="4">
        <v>197304</v>
      </c>
      <c r="KH2" s="4">
        <v>8.0097028707347501E-2</v>
      </c>
      <c r="KI2">
        <v>1.0092526908491899</v>
      </c>
      <c r="KJ2">
        <v>2.8838008604644808E-2</v>
      </c>
      <c r="KK2" s="10">
        <v>1</v>
      </c>
      <c r="KL2" s="12">
        <v>8.3794375000000004E-2</v>
      </c>
      <c r="KM2" s="12">
        <v>4.36E-2</v>
      </c>
    </row>
    <row r="3" spans="1:299" x14ac:dyDescent="0.2">
      <c r="A3" s="1">
        <v>1996</v>
      </c>
      <c r="B3" s="3">
        <v>345734</v>
      </c>
      <c r="C3" s="3">
        <v>717376</v>
      </c>
      <c r="D3" s="3">
        <v>178342</v>
      </c>
      <c r="E3" s="3">
        <v>390270</v>
      </c>
      <c r="F3" s="3">
        <v>165805</v>
      </c>
      <c r="G3" s="3">
        <v>780519</v>
      </c>
      <c r="H3" s="3">
        <v>779386</v>
      </c>
      <c r="I3" s="3">
        <v>237622</v>
      </c>
      <c r="J3" s="3">
        <v>20919</v>
      </c>
      <c r="K3" s="3">
        <v>8037</v>
      </c>
      <c r="L3" s="3">
        <v>439</v>
      </c>
      <c r="M3" s="3">
        <v>750775</v>
      </c>
      <c r="N3" s="3">
        <v>4820</v>
      </c>
      <c r="O3" s="3">
        <v>748964</v>
      </c>
      <c r="P3" s="3">
        <v>6631</v>
      </c>
      <c r="Q3" s="7">
        <v>18200</v>
      </c>
      <c r="R3" s="7">
        <v>36502</v>
      </c>
      <c r="S3" s="7">
        <v>591</v>
      </c>
      <c r="T3" s="7">
        <v>2890</v>
      </c>
      <c r="U3" s="7">
        <v>12691</v>
      </c>
      <c r="V3" s="7">
        <v>1653</v>
      </c>
      <c r="W3" s="7">
        <v>46684</v>
      </c>
      <c r="X3" s="7">
        <v>22537</v>
      </c>
      <c r="Y3" s="3">
        <v>0</v>
      </c>
      <c r="Z3" s="3">
        <v>31146</v>
      </c>
      <c r="AA3" s="3">
        <v>206</v>
      </c>
      <c r="AB3" s="3">
        <v>32651</v>
      </c>
      <c r="AC3" s="3">
        <v>-1299</v>
      </c>
      <c r="AD3" s="3">
        <v>269217</v>
      </c>
      <c r="AE3" s="3">
        <v>77433</v>
      </c>
      <c r="AF3" s="3">
        <v>-2831</v>
      </c>
      <c r="AG3" s="3">
        <v>18873</v>
      </c>
      <c r="AH3" s="3">
        <v>108973</v>
      </c>
      <c r="AI3" s="3">
        <v>247735</v>
      </c>
      <c r="AJ3" s="3">
        <v>20652</v>
      </c>
      <c r="AK3" s="3">
        <v>24181</v>
      </c>
      <c r="AL3" s="3">
        <v>43020</v>
      </c>
      <c r="AM3" s="3">
        <v>136076</v>
      </c>
      <c r="AN3" s="3">
        <v>127387</v>
      </c>
      <c r="AO3" s="3">
        <v>96637</v>
      </c>
      <c r="AP3" s="3">
        <v>10127</v>
      </c>
      <c r="AQ3" s="3">
        <v>68997</v>
      </c>
      <c r="AR3" s="3">
        <v>9114</v>
      </c>
      <c r="AS3" s="3">
        <v>148840</v>
      </c>
      <c r="AT3" s="3">
        <v>132438</v>
      </c>
      <c r="AU3" s="3">
        <v>30985</v>
      </c>
      <c r="AV3" s="3">
        <v>0</v>
      </c>
      <c r="AW3" s="3">
        <v>38428</v>
      </c>
      <c r="AX3" s="3">
        <v>91</v>
      </c>
      <c r="AY3" s="3">
        <v>38535</v>
      </c>
      <c r="AZ3" s="3">
        <v>-15</v>
      </c>
      <c r="BA3" s="3">
        <v>1334817</v>
      </c>
      <c r="BB3" s="3">
        <v>3987902</v>
      </c>
      <c r="BC3" s="3">
        <v>590091</v>
      </c>
      <c r="BD3" s="3">
        <v>1793744</v>
      </c>
      <c r="BE3" s="3">
        <v>1185698</v>
      </c>
      <c r="BF3" s="3">
        <v>1945202</v>
      </c>
      <c r="BG3" s="3">
        <v>4009757</v>
      </c>
      <c r="BH3" s="3">
        <v>1003285</v>
      </c>
      <c r="BI3" s="3">
        <v>1005007</v>
      </c>
      <c r="BJ3" s="3">
        <v>929000</v>
      </c>
      <c r="BK3" s="3">
        <f t="shared" ref="BK3:BK24" si="1">BA3-BF3</f>
        <v>-610385</v>
      </c>
      <c r="BL3" s="3">
        <f t="shared" ref="BL3:BL24" si="2">BB3-BG3</f>
        <v>-21855</v>
      </c>
      <c r="BM3" s="3">
        <f t="shared" ref="BM3:BM24" si="3">BC3-BH3</f>
        <v>-413194</v>
      </c>
      <c r="BN3" s="3">
        <f t="shared" ref="BN3:BN24" si="4">BD3-BI3</f>
        <v>788737</v>
      </c>
      <c r="BO3" s="3">
        <f t="shared" ref="BO3:BO24" si="5">BE3-BJ3</f>
        <v>256698</v>
      </c>
      <c r="BP3" s="3">
        <v>1088024</v>
      </c>
      <c r="BQ3" s="3">
        <v>9872.5300000000007</v>
      </c>
      <c r="BR3" s="3">
        <v>545833</v>
      </c>
      <c r="BS3" s="3">
        <v>59905</v>
      </c>
      <c r="BT3" s="3">
        <v>33107</v>
      </c>
      <c r="BU3" s="3">
        <v>2608</v>
      </c>
      <c r="BV3" s="3">
        <v>122677</v>
      </c>
      <c r="BW3" s="3">
        <v>218298</v>
      </c>
      <c r="BX3" s="3">
        <v>403862</v>
      </c>
      <c r="BY3" s="3">
        <v>342242</v>
      </c>
      <c r="BZ3" s="3">
        <v>167132</v>
      </c>
      <c r="CA3" s="3">
        <v>164950</v>
      </c>
      <c r="CB3" s="3">
        <v>6832</v>
      </c>
      <c r="CC3" s="3">
        <v>2182</v>
      </c>
      <c r="CD3" s="3">
        <v>16400</v>
      </c>
      <c r="CE3" s="3">
        <v>16400</v>
      </c>
      <c r="CF3" s="3">
        <v>7374</v>
      </c>
      <c r="CG3" s="3">
        <v>8244</v>
      </c>
      <c r="CH3" s="3">
        <v>15618</v>
      </c>
      <c r="CI3" s="3">
        <v>17572</v>
      </c>
      <c r="CJ3" s="3">
        <v>1388</v>
      </c>
      <c r="CK3" s="3">
        <v>18960</v>
      </c>
      <c r="CL3" s="3">
        <v>546120</v>
      </c>
      <c r="CM3" s="3">
        <v>550486</v>
      </c>
      <c r="CN3" s="3">
        <v>-4366</v>
      </c>
      <c r="CO3" s="3">
        <v>34044</v>
      </c>
      <c r="CP3" s="3">
        <v>23151</v>
      </c>
      <c r="CQ3" s="3">
        <v>184463</v>
      </c>
      <c r="CR3" s="3">
        <v>31882</v>
      </c>
      <c r="CS3" s="3">
        <v>124553</v>
      </c>
      <c r="CT3" s="3">
        <v>32882</v>
      </c>
      <c r="CU3" s="3">
        <v>61238</v>
      </c>
      <c r="CV3" s="3">
        <v>131572</v>
      </c>
      <c r="CW3" s="3">
        <v>70702</v>
      </c>
      <c r="CX3" s="3">
        <v>101700</v>
      </c>
      <c r="CY3" s="3">
        <v>22097</v>
      </c>
      <c r="CZ3" s="3">
        <v>7758</v>
      </c>
      <c r="DA3" s="3">
        <v>11425</v>
      </c>
      <c r="DB3" s="3">
        <v>6898</v>
      </c>
      <c r="DC3" s="3">
        <v>11739</v>
      </c>
      <c r="DD3" s="3">
        <v>31954</v>
      </c>
      <c r="DE3" s="3">
        <v>18215</v>
      </c>
      <c r="DF3" s="3">
        <v>9748</v>
      </c>
      <c r="DG3" s="3">
        <v>40636</v>
      </c>
      <c r="DH3" s="3">
        <v>671</v>
      </c>
      <c r="DI3" s="3">
        <v>373</v>
      </c>
      <c r="DJ3" s="3">
        <v>40934</v>
      </c>
      <c r="DK3" s="3">
        <v>56141</v>
      </c>
      <c r="DL3" s="3">
        <v>64836</v>
      </c>
      <c r="DM3" s="3">
        <v>-8695</v>
      </c>
      <c r="DN3" s="3">
        <v>195888</v>
      </c>
      <c r="DO3" s="3">
        <v>190721</v>
      </c>
      <c r="DP3" s="3">
        <v>5167</v>
      </c>
      <c r="DQ3" s="3">
        <v>30909</v>
      </c>
      <c r="DR3" s="3">
        <v>61238</v>
      </c>
      <c r="DS3" s="3">
        <v>-30329</v>
      </c>
      <c r="DT3" s="3">
        <v>79416</v>
      </c>
      <c r="DU3" s="3">
        <v>70702</v>
      </c>
      <c r="DV3" s="3">
        <v>8714</v>
      </c>
      <c r="DW3" s="3">
        <v>136963</v>
      </c>
      <c r="DX3" s="3">
        <v>111821</v>
      </c>
      <c r="DY3" s="3">
        <v>25142</v>
      </c>
      <c r="DZ3" s="3">
        <v>324242</v>
      </c>
      <c r="EA3" s="3">
        <v>298125</v>
      </c>
      <c r="EB3" s="3">
        <v>6906</v>
      </c>
      <c r="EC3" s="3">
        <v>19974</v>
      </c>
      <c r="ED3" s="3">
        <v>-763</v>
      </c>
      <c r="EE3" s="3">
        <v>72256</v>
      </c>
      <c r="EF3" s="3">
        <v>52691</v>
      </c>
      <c r="EG3" s="3">
        <v>0</v>
      </c>
      <c r="EH3" s="3">
        <v>18194</v>
      </c>
      <c r="EI3" s="3">
        <v>1372</v>
      </c>
      <c r="EJ3" s="3">
        <v>229262</v>
      </c>
      <c r="EK3" s="3">
        <v>20793</v>
      </c>
      <c r="EL3" s="3">
        <v>0</v>
      </c>
      <c r="EM3" s="3">
        <v>207729</v>
      </c>
      <c r="EN3" s="3">
        <v>-740</v>
      </c>
      <c r="EO3" s="3">
        <v>-885</v>
      </c>
      <c r="EP3" s="3">
        <v>5221</v>
      </c>
      <c r="EQ3" s="3">
        <v>-3122</v>
      </c>
      <c r="ER3" s="3">
        <v>-21148</v>
      </c>
      <c r="ES3" s="3">
        <v>19934</v>
      </c>
      <c r="ET3" s="3">
        <v>547987</v>
      </c>
      <c r="EU3" s="3">
        <v>56456</v>
      </c>
      <c r="EV3" s="3">
        <v>177645</v>
      </c>
      <c r="EW3" s="3">
        <v>271281</v>
      </c>
      <c r="EX3" s="3">
        <v>31897</v>
      </c>
      <c r="EY3" s="3">
        <v>2332</v>
      </c>
      <c r="EZ3" s="3">
        <v>-467</v>
      </c>
      <c r="FA3" s="3">
        <v>2577</v>
      </c>
      <c r="FB3" s="3">
        <v>-4303</v>
      </c>
      <c r="FC3" s="3">
        <v>-139</v>
      </c>
      <c r="FD3" s="3">
        <v>626</v>
      </c>
      <c r="FE3" s="3">
        <v>0</v>
      </c>
      <c r="FF3" s="3">
        <v>765</v>
      </c>
      <c r="FG3" s="3">
        <v>-1390</v>
      </c>
      <c r="FH3" s="3">
        <v>0</v>
      </c>
      <c r="FI3" s="3">
        <v>-24147</v>
      </c>
      <c r="FJ3" s="3">
        <v>21483</v>
      </c>
      <c r="FK3" s="3">
        <v>56781</v>
      </c>
      <c r="FL3" s="3">
        <v>-27011</v>
      </c>
      <c r="FM3" s="3">
        <v>-27104</v>
      </c>
      <c r="FN3" s="3">
        <v>34052</v>
      </c>
      <c r="FO3" s="3">
        <v>24559</v>
      </c>
      <c r="FP3" s="3">
        <v>177645</v>
      </c>
      <c r="FQ3" s="3">
        <v>9008</v>
      </c>
      <c r="FR3" s="3">
        <v>-26965</v>
      </c>
      <c r="FS3" s="3">
        <v>203506</v>
      </c>
      <c r="FT3" s="3">
        <v>6906</v>
      </c>
      <c r="FU3" s="3">
        <v>505592</v>
      </c>
      <c r="FV3" s="3">
        <v>298125</v>
      </c>
      <c r="FW3" s="3">
        <v>-2945</v>
      </c>
      <c r="FX3" s="3">
        <v>31456</v>
      </c>
      <c r="FY3" s="3">
        <v>37119</v>
      </c>
      <c r="FZ3" s="3">
        <v>-235629</v>
      </c>
      <c r="GA3" s="3">
        <v>156121</v>
      </c>
      <c r="GB3" s="3">
        <v>10934</v>
      </c>
      <c r="GC3" s="3">
        <v>1554632</v>
      </c>
      <c r="GD3" s="3">
        <v>62566</v>
      </c>
      <c r="GE3" s="3">
        <v>528088</v>
      </c>
      <c r="GF3" s="3">
        <v>1371236</v>
      </c>
      <c r="GG3" s="3">
        <v>96768</v>
      </c>
      <c r="GH3" s="3">
        <v>4287</v>
      </c>
      <c r="GI3" s="3">
        <v>31648</v>
      </c>
      <c r="GJ3" s="3">
        <v>44089</v>
      </c>
      <c r="GK3" s="3">
        <v>34235</v>
      </c>
      <c r="GL3" s="3">
        <v>1706</v>
      </c>
      <c r="GM3" s="3">
        <v>29864</v>
      </c>
      <c r="GN3" s="3">
        <v>41166</v>
      </c>
      <c r="GO3" s="3">
        <v>0.42763879900000001</v>
      </c>
      <c r="GP3" s="3">
        <v>4.0924928999999999E-2</v>
      </c>
      <c r="GQ3" s="3">
        <v>5.5417060999999997E-2</v>
      </c>
      <c r="GR3" s="3">
        <v>0.27329429999999999</v>
      </c>
      <c r="GS3" s="3">
        <v>0.16830529299999999</v>
      </c>
      <c r="GT3" s="3">
        <v>51320</v>
      </c>
      <c r="GU3" s="3">
        <v>66680.101559999996</v>
      </c>
      <c r="GV3" s="9">
        <v>5251027</v>
      </c>
      <c r="GW3" s="3">
        <v>2756.3339839999999</v>
      </c>
      <c r="GX3" s="3">
        <v>2528.584961</v>
      </c>
      <c r="GY3" s="3">
        <v>989083</v>
      </c>
      <c r="GZ3" s="3">
        <v>1164683</v>
      </c>
      <c r="HA3" s="3">
        <v>3270526</v>
      </c>
      <c r="HB3" s="3">
        <v>2481407</v>
      </c>
      <c r="HC3" s="3">
        <v>411749</v>
      </c>
      <c r="HD3" s="3">
        <v>1003285</v>
      </c>
      <c r="HE3" s="3">
        <v>652699</v>
      </c>
      <c r="HF3" s="3">
        <v>1005007</v>
      </c>
      <c r="HG3" s="3">
        <v>1015073</v>
      </c>
      <c r="HH3" s="3">
        <v>684747</v>
      </c>
      <c r="HI3" s="3">
        <v>59233</v>
      </c>
      <c r="HJ3" s="3">
        <v>18999</v>
      </c>
      <c r="HK3" s="3">
        <v>232615</v>
      </c>
      <c r="HL3" s="3">
        <v>168284</v>
      </c>
      <c r="HM3" s="3">
        <v>-3422</v>
      </c>
      <c r="HN3" s="3">
        <v>24181</v>
      </c>
      <c r="HO3" s="3">
        <v>-15163</v>
      </c>
      <c r="HP3" s="3">
        <v>43020</v>
      </c>
      <c r="HQ3" s="3">
        <v>95941</v>
      </c>
      <c r="HR3" s="3">
        <v>114721</v>
      </c>
      <c r="HS3" s="3">
        <v>32381</v>
      </c>
      <c r="HT3" s="3">
        <v>136366</v>
      </c>
      <c r="HU3" s="3">
        <v>100590</v>
      </c>
      <c r="HV3" s="3">
        <v>32381</v>
      </c>
      <c r="HW3" s="3">
        <v>10284</v>
      </c>
      <c r="HX3" s="3">
        <v>11051</v>
      </c>
      <c r="HY3" s="3">
        <v>16154</v>
      </c>
      <c r="HZ3" s="3">
        <v>12975</v>
      </c>
      <c r="IA3" s="3">
        <v>47596</v>
      </c>
      <c r="IB3" s="3">
        <v>133770</v>
      </c>
      <c r="IC3" s="3">
        <v>14233</v>
      </c>
      <c r="ID3" s="3">
        <v>101.85</v>
      </c>
      <c r="IE3" s="3">
        <v>0.21757285320536199</v>
      </c>
      <c r="IF3" s="3">
        <v>0.259012284080889</v>
      </c>
      <c r="IG3" s="3">
        <v>5.9788567763824803E-2</v>
      </c>
      <c r="IH3" s="3">
        <v>0.43105070859167399</v>
      </c>
      <c r="II3" s="3">
        <v>0.19437237717896599</v>
      </c>
      <c r="IJ3" s="3">
        <v>4.0778190507929003E-2</v>
      </c>
      <c r="IK3" s="3">
        <v>5.2949483976099901E-2</v>
      </c>
      <c r="IL3" s="3">
        <v>1707</v>
      </c>
      <c r="IM3" s="3">
        <v>29962</v>
      </c>
      <c r="IN3" s="3">
        <v>37992</v>
      </c>
      <c r="IO3" s="3">
        <v>32319</v>
      </c>
      <c r="IP3" s="3">
        <v>6.0394317321722797E-2</v>
      </c>
      <c r="IQ3" s="3">
        <v>1</v>
      </c>
      <c r="IR3" s="3">
        <v>4.4833836117413997E-2</v>
      </c>
      <c r="IS3" s="3">
        <v>7.2438301424766094E-2</v>
      </c>
      <c r="IT3" s="3">
        <v>5.5719523995827601E-2</v>
      </c>
      <c r="IU3" s="3">
        <v>0.90153594999999997</v>
      </c>
      <c r="IV3" s="3">
        <f t="shared" si="0"/>
        <v>217.70516256740484</v>
      </c>
      <c r="IW3" s="3">
        <v>3.8269363712219701E-2</v>
      </c>
      <c r="IX3" s="3">
        <v>3831.3850325554199</v>
      </c>
      <c r="IY3" s="3">
        <v>3626.20543936795</v>
      </c>
      <c r="IZ3" s="3">
        <v>504.66935387493498</v>
      </c>
      <c r="JA3" s="3">
        <v>0</v>
      </c>
      <c r="JB3" s="3">
        <v>-6085.0418502954499</v>
      </c>
      <c r="JC3" s="3">
        <v>-504.60895955761202</v>
      </c>
      <c r="JD3" s="3">
        <v>0</v>
      </c>
      <c r="JE3" s="3">
        <v>10240.6260579382</v>
      </c>
      <c r="JF3" s="3">
        <v>8595.2843516569192</v>
      </c>
      <c r="JG3" s="3">
        <v>3831.3850325554199</v>
      </c>
      <c r="JH3" s="3">
        <v>3626.20543936795</v>
      </c>
      <c r="JI3" s="3">
        <v>504.66935387493498</v>
      </c>
      <c r="JJ3" s="3">
        <v>-7573.1559034678503</v>
      </c>
      <c r="JK3" s="3">
        <v>-6136.4479407294202</v>
      </c>
      <c r="JL3" s="3">
        <v>-6499.8551870258398</v>
      </c>
      <c r="JM3">
        <v>1</v>
      </c>
      <c r="JN3">
        <v>1</v>
      </c>
      <c r="JO3">
        <v>1</v>
      </c>
      <c r="JP3" s="4">
        <v>262273</v>
      </c>
      <c r="JQ3" s="7">
        <v>0.73131758000000002</v>
      </c>
      <c r="JR3" s="7">
        <v>0.80728340099999996</v>
      </c>
      <c r="JS3" s="4">
        <v>0.76623767600000003</v>
      </c>
      <c r="JT3" s="7">
        <v>0.789554596</v>
      </c>
      <c r="JU3" s="4">
        <v>0.854151726</v>
      </c>
      <c r="JV3" s="7">
        <v>0.78955476599999996</v>
      </c>
      <c r="JW3" s="4">
        <v>0.88340440899999995</v>
      </c>
      <c r="JX3" s="7">
        <v>0.73994133699999998</v>
      </c>
      <c r="JY3" s="4">
        <v>0.70081123999999995</v>
      </c>
      <c r="JZ3" s="4">
        <v>0.71968215000000002</v>
      </c>
      <c r="KA3" s="4">
        <v>0.47127530000000001</v>
      </c>
      <c r="KB3" s="4">
        <v>31898</v>
      </c>
      <c r="KC3" s="4">
        <f t="shared" ref="KC3:KC49" si="6">KD3+KE3+KF3+KG3</f>
        <v>392950</v>
      </c>
      <c r="KD3" s="4">
        <v>31647</v>
      </c>
      <c r="KE3" s="4">
        <v>130791</v>
      </c>
      <c r="KF3" s="4">
        <v>21076</v>
      </c>
      <c r="KG3" s="4">
        <v>209436</v>
      </c>
      <c r="KH3" s="4">
        <v>8.53976778487954E-2</v>
      </c>
      <c r="KI3">
        <v>1.0284959092259101</v>
      </c>
      <c r="KJ3">
        <f>IN3/GF2</f>
        <v>2.8838008604644808E-2</v>
      </c>
      <c r="KK3" s="10">
        <v>1</v>
      </c>
      <c r="KL3" s="12">
        <v>7.9226375000000002E-2</v>
      </c>
      <c r="KM3" s="12">
        <v>4.36E-2</v>
      </c>
    </row>
    <row r="4" spans="1:299" x14ac:dyDescent="0.2">
      <c r="A4" s="1">
        <v>1997</v>
      </c>
      <c r="B4" s="3">
        <v>499283</v>
      </c>
      <c r="C4" s="3">
        <v>910045</v>
      </c>
      <c r="D4" s="3">
        <v>215977</v>
      </c>
      <c r="E4" s="3">
        <v>504793</v>
      </c>
      <c r="F4" s="3">
        <v>237956</v>
      </c>
      <c r="G4" s="3">
        <v>927433</v>
      </c>
      <c r="H4" s="3">
        <v>1128753</v>
      </c>
      <c r="I4" s="3">
        <v>311868</v>
      </c>
      <c r="J4" s="3">
        <v>22491</v>
      </c>
      <c r="K4" s="3">
        <v>8522</v>
      </c>
      <c r="L4" s="3">
        <v>474</v>
      </c>
      <c r="M4" s="3">
        <v>867097</v>
      </c>
      <c r="N4" s="3">
        <v>5677</v>
      </c>
      <c r="O4" s="3">
        <v>865569</v>
      </c>
      <c r="P4" s="3">
        <v>7205</v>
      </c>
      <c r="Q4" s="7">
        <v>-14145</v>
      </c>
      <c r="R4" s="7">
        <v>51769</v>
      </c>
      <c r="S4" s="7">
        <v>26310</v>
      </c>
      <c r="T4" s="7">
        <v>10649</v>
      </c>
      <c r="U4" s="7">
        <v>22724</v>
      </c>
      <c r="V4" s="7">
        <v>-1673</v>
      </c>
      <c r="W4" s="7">
        <v>54921</v>
      </c>
      <c r="X4" s="7">
        <v>44059</v>
      </c>
      <c r="Y4" s="3">
        <v>0</v>
      </c>
      <c r="Z4" s="3">
        <v>35983</v>
      </c>
      <c r="AA4" s="3">
        <v>217</v>
      </c>
      <c r="AB4" s="3">
        <v>35612</v>
      </c>
      <c r="AC4" s="3">
        <v>588</v>
      </c>
      <c r="AD4" s="3">
        <v>436757</v>
      </c>
      <c r="AE4" s="3">
        <v>74333</v>
      </c>
      <c r="AF4" s="3">
        <v>-12282</v>
      </c>
      <c r="AG4" s="3">
        <v>63089</v>
      </c>
      <c r="AH4" s="3">
        <v>198919</v>
      </c>
      <c r="AI4" s="3">
        <v>413765</v>
      </c>
      <c r="AJ4" s="3">
        <v>20539</v>
      </c>
      <c r="AK4" s="3">
        <v>1473</v>
      </c>
      <c r="AL4" s="3">
        <v>107517</v>
      </c>
      <c r="AM4" s="3">
        <v>217521</v>
      </c>
      <c r="AN4" s="3">
        <v>167694</v>
      </c>
      <c r="AO4" s="3">
        <v>140900</v>
      </c>
      <c r="AP4" s="3">
        <v>11325</v>
      </c>
      <c r="AQ4" s="3">
        <v>103873</v>
      </c>
      <c r="AR4" s="3">
        <v>49427</v>
      </c>
      <c r="AS4" s="3">
        <v>148586</v>
      </c>
      <c r="AT4" s="3">
        <v>294446</v>
      </c>
      <c r="AU4" s="3">
        <v>30187</v>
      </c>
      <c r="AV4" s="3">
        <v>0</v>
      </c>
      <c r="AW4" s="3">
        <v>80339</v>
      </c>
      <c r="AX4" s="3">
        <v>640</v>
      </c>
      <c r="AY4" s="3">
        <v>80993</v>
      </c>
      <c r="AZ4" s="3">
        <v>-14</v>
      </c>
      <c r="BA4" s="3">
        <v>1674103</v>
      </c>
      <c r="BB4" s="3">
        <v>4491596</v>
      </c>
      <c r="BC4" s="3">
        <v>595264</v>
      </c>
      <c r="BD4" s="3">
        <v>2046252</v>
      </c>
      <c r="BE4" s="3">
        <v>1445227</v>
      </c>
      <c r="BF4" s="3">
        <v>2219017</v>
      </c>
      <c r="BG4" s="3">
        <v>4778896</v>
      </c>
      <c r="BH4" s="3">
        <v>1012636</v>
      </c>
      <c r="BI4" s="3">
        <v>1087096</v>
      </c>
      <c r="BJ4" s="3">
        <v>1154799</v>
      </c>
      <c r="BK4" s="3">
        <f t="shared" si="1"/>
        <v>-544914</v>
      </c>
      <c r="BL4" s="3">
        <f t="shared" si="2"/>
        <v>-287300</v>
      </c>
      <c r="BM4" s="3">
        <f t="shared" si="3"/>
        <v>-417372</v>
      </c>
      <c r="BN4" s="3">
        <f t="shared" si="4"/>
        <v>959156</v>
      </c>
      <c r="BO4" s="3">
        <f t="shared" si="5"/>
        <v>290428</v>
      </c>
      <c r="BP4" s="3">
        <v>1146129</v>
      </c>
      <c r="BQ4" s="3">
        <v>10156.32</v>
      </c>
      <c r="BR4" s="3">
        <v>572395</v>
      </c>
      <c r="BS4" s="3">
        <v>67581</v>
      </c>
      <c r="BT4" s="3">
        <v>33627</v>
      </c>
      <c r="BU4" s="3">
        <v>3085</v>
      </c>
      <c r="BV4" s="3">
        <v>148566</v>
      </c>
      <c r="BW4" s="3">
        <v>252858</v>
      </c>
      <c r="BX4" s="3">
        <v>433371</v>
      </c>
      <c r="BY4" s="3">
        <v>383431</v>
      </c>
      <c r="BZ4" s="3">
        <v>177281</v>
      </c>
      <c r="CA4" s="3">
        <v>174785</v>
      </c>
      <c r="CB4" s="3">
        <v>8462</v>
      </c>
      <c r="CC4" s="3">
        <v>2496</v>
      </c>
      <c r="CD4" s="3">
        <v>18744</v>
      </c>
      <c r="CE4" s="3">
        <v>18744</v>
      </c>
      <c r="CF4" s="3">
        <v>7399</v>
      </c>
      <c r="CG4" s="3">
        <v>7808</v>
      </c>
      <c r="CH4" s="3">
        <v>15207</v>
      </c>
      <c r="CI4" s="3">
        <v>17349</v>
      </c>
      <c r="CJ4" s="3">
        <v>1192</v>
      </c>
      <c r="CK4" s="3">
        <v>18541</v>
      </c>
      <c r="CL4" s="3">
        <v>572745</v>
      </c>
      <c r="CM4" s="3">
        <v>575783</v>
      </c>
      <c r="CN4" s="3">
        <v>-3039</v>
      </c>
      <c r="CO4" s="3">
        <v>40308</v>
      </c>
      <c r="CP4" s="3">
        <v>17717</v>
      </c>
      <c r="CQ4" s="3">
        <v>187558</v>
      </c>
      <c r="CR4" s="3">
        <v>29263</v>
      </c>
      <c r="CS4" s="3">
        <v>83534</v>
      </c>
      <c r="CT4" s="3">
        <v>33545</v>
      </c>
      <c r="CU4" s="3">
        <v>57636</v>
      </c>
      <c r="CV4" s="3">
        <v>134222</v>
      </c>
      <c r="CW4" s="3">
        <v>72801</v>
      </c>
      <c r="CX4" s="3">
        <v>60175</v>
      </c>
      <c r="CY4" s="3">
        <v>23156</v>
      </c>
      <c r="CZ4" s="3">
        <v>7723</v>
      </c>
      <c r="DA4" s="3">
        <v>13996</v>
      </c>
      <c r="DB4" s="3">
        <v>6956</v>
      </c>
      <c r="DC4" s="3">
        <v>15085</v>
      </c>
      <c r="DD4" s="3">
        <v>34258</v>
      </c>
      <c r="DE4" s="3">
        <v>18665</v>
      </c>
      <c r="DF4" s="3">
        <v>13993</v>
      </c>
      <c r="DG4" s="3">
        <v>41737</v>
      </c>
      <c r="DH4" s="3">
        <v>836</v>
      </c>
      <c r="DI4" s="3">
        <v>302</v>
      </c>
      <c r="DJ4" s="3">
        <v>42271</v>
      </c>
      <c r="DK4" s="3">
        <v>63464</v>
      </c>
      <c r="DL4" s="3">
        <v>67803</v>
      </c>
      <c r="DM4" s="3">
        <v>-4339</v>
      </c>
      <c r="DN4" s="3">
        <v>201554</v>
      </c>
      <c r="DO4" s="3">
        <v>195158</v>
      </c>
      <c r="DP4" s="3">
        <v>6396</v>
      </c>
      <c r="DQ4" s="3">
        <v>25440</v>
      </c>
      <c r="DR4" s="3">
        <v>57636</v>
      </c>
      <c r="DS4" s="3">
        <v>-32196</v>
      </c>
      <c r="DT4" s="3">
        <v>77956</v>
      </c>
      <c r="DU4" s="3">
        <v>72801</v>
      </c>
      <c r="DV4" s="3">
        <v>5155</v>
      </c>
      <c r="DW4" s="3">
        <v>99455</v>
      </c>
      <c r="DX4" s="3">
        <v>74470</v>
      </c>
      <c r="DY4" s="3">
        <v>24985</v>
      </c>
      <c r="DZ4" s="3">
        <v>338572</v>
      </c>
      <c r="EA4" s="3">
        <v>308791</v>
      </c>
      <c r="EB4" s="3">
        <v>7679</v>
      </c>
      <c r="EC4" s="3">
        <v>22410</v>
      </c>
      <c r="ED4" s="3">
        <v>-309</v>
      </c>
      <c r="EE4" s="3">
        <v>77729</v>
      </c>
      <c r="EF4" s="3">
        <v>57936</v>
      </c>
      <c r="EG4" s="3">
        <v>0</v>
      </c>
      <c r="EH4" s="3">
        <v>18745</v>
      </c>
      <c r="EI4" s="3">
        <v>1048</v>
      </c>
      <c r="EJ4" s="3">
        <v>230956</v>
      </c>
      <c r="EK4" s="3">
        <v>22468</v>
      </c>
      <c r="EL4" s="3">
        <v>0</v>
      </c>
      <c r="EM4" s="3">
        <v>208252</v>
      </c>
      <c r="EN4" s="3">
        <v>-236</v>
      </c>
      <c r="EO4" s="3">
        <v>4342</v>
      </c>
      <c r="EP4" s="3">
        <v>7532</v>
      </c>
      <c r="EQ4" s="3">
        <v>-806</v>
      </c>
      <c r="ER4" s="3">
        <v>-26507</v>
      </c>
      <c r="ES4" s="3">
        <v>15438</v>
      </c>
      <c r="ET4" s="3">
        <v>558165</v>
      </c>
      <c r="EU4" s="3">
        <v>62281</v>
      </c>
      <c r="EV4" s="3">
        <v>200473</v>
      </c>
      <c r="EW4" s="3">
        <v>293208</v>
      </c>
      <c r="EX4" s="3">
        <v>35468</v>
      </c>
      <c r="EY4" s="3">
        <v>2585</v>
      </c>
      <c r="EZ4" s="3">
        <v>-738</v>
      </c>
      <c r="FA4" s="3">
        <v>2168</v>
      </c>
      <c r="FB4" s="3">
        <v>-4170</v>
      </c>
      <c r="FC4" s="3">
        <v>156</v>
      </c>
      <c r="FD4" s="3">
        <v>670</v>
      </c>
      <c r="FE4" s="3">
        <v>0</v>
      </c>
      <c r="FF4" s="3">
        <v>282</v>
      </c>
      <c r="FG4" s="3">
        <v>-1770</v>
      </c>
      <c r="FH4" s="3">
        <v>818</v>
      </c>
      <c r="FI4" s="3">
        <v>-44429</v>
      </c>
      <c r="FJ4" s="3">
        <v>22991</v>
      </c>
      <c r="FK4" s="3">
        <v>53793</v>
      </c>
      <c r="FL4" s="3">
        <v>-13755</v>
      </c>
      <c r="FM4" s="3">
        <v>-18601</v>
      </c>
      <c r="FN4" s="3">
        <v>21238</v>
      </c>
      <c r="FO4" s="3">
        <v>26814</v>
      </c>
      <c r="FP4" s="3">
        <v>200473</v>
      </c>
      <c r="FQ4" s="3">
        <v>22272</v>
      </c>
      <c r="FR4" s="3">
        <v>-17939</v>
      </c>
      <c r="FS4" s="3">
        <v>218435</v>
      </c>
      <c r="FT4" s="3">
        <v>7679</v>
      </c>
      <c r="FU4" s="3">
        <v>532101</v>
      </c>
      <c r="FV4" s="3">
        <v>308791</v>
      </c>
      <c r="FW4" s="3">
        <v>-2805</v>
      </c>
      <c r="FX4" s="3">
        <v>32942</v>
      </c>
      <c r="FY4" s="3">
        <v>43000</v>
      </c>
      <c r="FZ4" s="3">
        <v>-240762</v>
      </c>
      <c r="GA4" s="3">
        <v>157569</v>
      </c>
      <c r="GB4" s="3">
        <v>7250</v>
      </c>
      <c r="GC4" s="3">
        <v>1627039</v>
      </c>
      <c r="GD4" s="3">
        <v>62597</v>
      </c>
      <c r="GE4" s="3">
        <v>555798</v>
      </c>
      <c r="GF4" s="3">
        <v>1425950</v>
      </c>
      <c r="GG4" s="3">
        <v>103389</v>
      </c>
      <c r="GH4" s="3">
        <v>4537</v>
      </c>
      <c r="GI4" s="3">
        <v>34066</v>
      </c>
      <c r="GJ4" s="3">
        <v>46748</v>
      </c>
      <c r="GK4" s="3">
        <v>38868</v>
      </c>
      <c r="GL4" s="3">
        <v>1483</v>
      </c>
      <c r="GM4" s="3">
        <v>28196</v>
      </c>
      <c r="GN4" s="3">
        <v>36487</v>
      </c>
      <c r="GO4" s="3">
        <v>0.44839778499999999</v>
      </c>
      <c r="GP4" s="3">
        <v>3.3962891000000002E-2</v>
      </c>
      <c r="GQ4" s="3">
        <v>5.9690431000000002E-2</v>
      </c>
      <c r="GR4" s="3">
        <v>0.330440611</v>
      </c>
      <c r="GS4" s="3">
        <v>0.12703789800000001</v>
      </c>
      <c r="GT4" s="3">
        <v>48455</v>
      </c>
      <c r="GU4" s="3">
        <v>67420.296879999994</v>
      </c>
      <c r="GV4" s="9">
        <v>5275121</v>
      </c>
      <c r="GW4" s="3">
        <v>2775.4750979999999</v>
      </c>
      <c r="GX4" s="3">
        <v>2573.2919919999999</v>
      </c>
      <c r="GY4" s="3">
        <v>1174820</v>
      </c>
      <c r="GZ4" s="3">
        <v>1291584</v>
      </c>
      <c r="HA4" s="3">
        <v>3581551</v>
      </c>
      <c r="HB4" s="3">
        <v>2784574</v>
      </c>
      <c r="HC4" s="3">
        <v>379287</v>
      </c>
      <c r="HD4" s="3">
        <v>1012636</v>
      </c>
      <c r="HE4" s="3">
        <v>674362</v>
      </c>
      <c r="HF4" s="3">
        <v>1087096</v>
      </c>
      <c r="HG4" s="3">
        <v>1201594</v>
      </c>
      <c r="HH4" s="3">
        <v>835726</v>
      </c>
      <c r="HI4" s="3">
        <v>88478</v>
      </c>
      <c r="HJ4" s="3">
        <v>22212</v>
      </c>
      <c r="HK4" s="3">
        <v>383653</v>
      </c>
      <c r="HL4" s="3">
        <v>321939</v>
      </c>
      <c r="HM4" s="3">
        <v>-38593</v>
      </c>
      <c r="HN4" s="3">
        <v>1474</v>
      </c>
      <c r="HO4" s="3">
        <v>16457</v>
      </c>
      <c r="HP4" s="3">
        <v>107517</v>
      </c>
      <c r="HQ4" s="3">
        <v>174727</v>
      </c>
      <c r="HR4" s="3">
        <v>171580</v>
      </c>
      <c r="HS4" s="3">
        <v>97260</v>
      </c>
      <c r="HT4" s="3">
        <v>104688</v>
      </c>
      <c r="HU4" s="3">
        <v>-72624</v>
      </c>
      <c r="HV4" s="3">
        <v>-18771</v>
      </c>
      <c r="HW4" s="3">
        <v>6131</v>
      </c>
      <c r="HX4" s="3">
        <v>7877</v>
      </c>
      <c r="HY4" s="3">
        <v>5207</v>
      </c>
      <c r="HZ4" s="3">
        <v>-25427</v>
      </c>
      <c r="IA4" s="3">
        <v>11794</v>
      </c>
      <c r="IB4" s="3">
        <v>93800</v>
      </c>
      <c r="IC4" s="3">
        <v>-20601</v>
      </c>
      <c r="ID4" s="3">
        <v>100.5</v>
      </c>
      <c r="IE4" s="3">
        <v>0.24669151209137399</v>
      </c>
      <c r="IF4" s="3">
        <v>0.298239116709067</v>
      </c>
      <c r="IG4" s="3">
        <v>0.19998873197115299</v>
      </c>
      <c r="IH4" s="3">
        <v>0.46292889397779402</v>
      </c>
      <c r="II4" s="3">
        <v>0.23619534720989899</v>
      </c>
      <c r="IJ4" s="3">
        <v>3.3927066071331197E-2</v>
      </c>
      <c r="IK4" s="3">
        <v>5.8887645083367697E-2</v>
      </c>
      <c r="IL4" s="3">
        <v>1483</v>
      </c>
      <c r="IM4" s="3">
        <v>28149</v>
      </c>
      <c r="IN4" s="3">
        <v>33881</v>
      </c>
      <c r="IO4" s="3">
        <v>27230</v>
      </c>
      <c r="IP4" s="3">
        <v>5.6439294812567702E-2</v>
      </c>
      <c r="IQ4" s="3">
        <v>1</v>
      </c>
      <c r="IR4" s="3">
        <v>4.3899270718100902E-2</v>
      </c>
      <c r="IS4" s="3">
        <v>6.8249722195647802E-2</v>
      </c>
      <c r="IT4" s="3">
        <v>5.4475635130788298E-2</v>
      </c>
      <c r="IU4" s="3">
        <v>0.92205642799999998</v>
      </c>
      <c r="IV4" s="3">
        <f t="shared" si="0"/>
        <v>223.7534651295025</v>
      </c>
      <c r="IW4" s="3">
        <v>2.77820814663731E-2</v>
      </c>
      <c r="IX4" s="3">
        <v>4953.3925165542296</v>
      </c>
      <c r="IY4" s="3">
        <v>3528.54010404479</v>
      </c>
      <c r="IZ4" s="3">
        <v>636.21156290555996</v>
      </c>
      <c r="JA4" s="3">
        <v>0</v>
      </c>
      <c r="JB4" s="3">
        <v>-6284.7160756584499</v>
      </c>
      <c r="JC4" s="3">
        <v>-636.21156290555496</v>
      </c>
      <c r="JD4" s="3">
        <v>0</v>
      </c>
      <c r="JE4" s="3">
        <v>18761.479762131199</v>
      </c>
      <c r="JF4" s="3">
        <v>5321.3586045304</v>
      </c>
      <c r="JG4" s="3">
        <v>4953.3925165542296</v>
      </c>
      <c r="JH4" s="3">
        <v>3528.54010404479</v>
      </c>
      <c r="JI4" s="3">
        <v>636.21156290555996</v>
      </c>
      <c r="JJ4" s="3">
        <v>-14540.900996141399</v>
      </c>
      <c r="JK4" s="3">
        <v>-2565.1826329167402</v>
      </c>
      <c r="JL4" s="3">
        <v>-9173.02700206798</v>
      </c>
      <c r="JM4">
        <v>1</v>
      </c>
      <c r="JN4">
        <v>1</v>
      </c>
      <c r="JO4">
        <v>1</v>
      </c>
      <c r="JP4" s="4">
        <v>270936</v>
      </c>
      <c r="JQ4" s="7">
        <v>0.74604582799999997</v>
      </c>
      <c r="JR4" s="7">
        <v>0.81733089699999995</v>
      </c>
      <c r="JS4" s="4">
        <v>0.78053307500000002</v>
      </c>
      <c r="JT4" s="7">
        <v>0.81085842799999996</v>
      </c>
      <c r="JU4" s="4">
        <v>0.87626677799999997</v>
      </c>
      <c r="JV4" s="7">
        <v>0.81085768800000002</v>
      </c>
      <c r="JW4" s="4">
        <v>0.88524237100000003</v>
      </c>
      <c r="JX4" s="7">
        <v>0.74276216399999995</v>
      </c>
      <c r="JY4" s="4">
        <v>0.72028520500000004</v>
      </c>
      <c r="JZ4" s="4">
        <v>0.73440943999999997</v>
      </c>
      <c r="KA4" s="4">
        <v>0.52904748899999998</v>
      </c>
      <c r="KB4" s="4">
        <v>35468</v>
      </c>
      <c r="KC4" s="4">
        <f t="shared" si="6"/>
        <v>411108</v>
      </c>
      <c r="KD4" s="4">
        <v>34066</v>
      </c>
      <c r="KE4" s="4">
        <v>128448</v>
      </c>
      <c r="KF4" s="4">
        <v>20566</v>
      </c>
      <c r="KG4" s="4">
        <v>228028</v>
      </c>
      <c r="KH4" s="4">
        <v>8.9657479338604601E-2</v>
      </c>
      <c r="KI4">
        <v>1.0243385924117201</v>
      </c>
      <c r="KJ4">
        <f t="shared" ref="KJ4:KJ23" si="7">IN4/GF3</f>
        <v>2.4708365299627489E-2</v>
      </c>
      <c r="KK4" s="10">
        <v>1</v>
      </c>
      <c r="KL4" s="12">
        <v>7.2719375000000003E-2</v>
      </c>
      <c r="KM4" s="12">
        <v>4.36E-2</v>
      </c>
    </row>
    <row r="5" spans="1:299" x14ac:dyDescent="0.2">
      <c r="A5" s="1">
        <v>1998</v>
      </c>
      <c r="B5" s="3">
        <v>615553</v>
      </c>
      <c r="C5" s="3">
        <v>1183585</v>
      </c>
      <c r="D5" s="3">
        <v>188412</v>
      </c>
      <c r="E5" s="3">
        <v>582065</v>
      </c>
      <c r="F5" s="3">
        <v>287449</v>
      </c>
      <c r="G5" s="3">
        <v>979697</v>
      </c>
      <c r="H5" s="3">
        <v>1460209</v>
      </c>
      <c r="I5" s="3">
        <v>417158</v>
      </c>
      <c r="J5" s="3">
        <v>33636</v>
      </c>
      <c r="K5" s="3">
        <v>8670</v>
      </c>
      <c r="L5" s="3">
        <v>522</v>
      </c>
      <c r="M5" s="3">
        <v>905507</v>
      </c>
      <c r="N5" s="3">
        <v>5742</v>
      </c>
      <c r="O5" s="3">
        <v>904180</v>
      </c>
      <c r="P5" s="3">
        <v>7068</v>
      </c>
      <c r="Q5" s="7">
        <v>134573</v>
      </c>
      <c r="R5" s="7">
        <v>92643</v>
      </c>
      <c r="S5" s="7">
        <v>-31507</v>
      </c>
      <c r="T5" s="7">
        <v>10762</v>
      </c>
      <c r="U5" s="7">
        <v>25228</v>
      </c>
      <c r="V5" s="7">
        <v>116249</v>
      </c>
      <c r="W5" s="7">
        <v>69757</v>
      </c>
      <c r="X5" s="7">
        <v>45694</v>
      </c>
      <c r="Y5" s="3">
        <v>0</v>
      </c>
      <c r="Z5" s="3">
        <v>36987</v>
      </c>
      <c r="AA5" s="3">
        <v>255</v>
      </c>
      <c r="AB5" s="3">
        <v>37363</v>
      </c>
      <c r="AC5" s="3">
        <v>-121</v>
      </c>
      <c r="AD5" s="3">
        <v>458615</v>
      </c>
      <c r="AE5" s="3">
        <v>77223</v>
      </c>
      <c r="AF5" s="3">
        <v>-21322</v>
      </c>
      <c r="AG5" s="3">
        <v>65620</v>
      </c>
      <c r="AH5" s="3">
        <v>74810</v>
      </c>
      <c r="AI5" s="3">
        <v>442309</v>
      </c>
      <c r="AJ5" s="3">
        <v>47299</v>
      </c>
      <c r="AK5" s="3">
        <v>-16714</v>
      </c>
      <c r="AL5" s="3">
        <v>103194</v>
      </c>
      <c r="AM5" s="3">
        <v>78859</v>
      </c>
      <c r="AN5" s="3">
        <v>-18302</v>
      </c>
      <c r="AO5" s="3">
        <v>180897</v>
      </c>
      <c r="AP5" s="3">
        <v>3942</v>
      </c>
      <c r="AQ5" s="3">
        <v>66510</v>
      </c>
      <c r="AR5" s="3">
        <v>24265</v>
      </c>
      <c r="AS5" s="3">
        <v>-63984</v>
      </c>
      <c r="AT5" s="3">
        <v>261699</v>
      </c>
      <c r="AU5" s="3">
        <v>59596</v>
      </c>
      <c r="AV5" s="3">
        <v>0</v>
      </c>
      <c r="AW5" s="3">
        <v>1422</v>
      </c>
      <c r="AX5" s="3">
        <v>-190</v>
      </c>
      <c r="AY5" s="3">
        <v>1247</v>
      </c>
      <c r="AZ5" s="3">
        <v>-15</v>
      </c>
      <c r="BA5" s="3">
        <v>1850361</v>
      </c>
      <c r="BB5" s="3">
        <v>5038709</v>
      </c>
      <c r="BC5" s="3">
        <v>581968</v>
      </c>
      <c r="BD5" s="3">
        <v>2185147</v>
      </c>
      <c r="BE5" s="3">
        <v>1525033</v>
      </c>
      <c r="BF5" s="3">
        <v>2218353</v>
      </c>
      <c r="BG5" s="3">
        <v>5523871</v>
      </c>
      <c r="BH5" s="3">
        <v>1028437</v>
      </c>
      <c r="BI5" s="3">
        <v>1176962</v>
      </c>
      <c r="BJ5" s="3">
        <v>1233595</v>
      </c>
      <c r="BK5" s="3">
        <f t="shared" si="1"/>
        <v>-367992</v>
      </c>
      <c r="BL5" s="3">
        <f t="shared" si="2"/>
        <v>-485162</v>
      </c>
      <c r="BM5" s="3">
        <f t="shared" si="3"/>
        <v>-446469</v>
      </c>
      <c r="BN5" s="3">
        <f t="shared" si="4"/>
        <v>1008185</v>
      </c>
      <c r="BO5" s="3">
        <f t="shared" si="5"/>
        <v>291438</v>
      </c>
      <c r="BP5" s="3">
        <v>1185988</v>
      </c>
      <c r="BQ5" s="3">
        <v>10457.59</v>
      </c>
      <c r="BR5" s="3">
        <v>594675</v>
      </c>
      <c r="BS5" s="3">
        <v>68172</v>
      </c>
      <c r="BT5" s="3">
        <v>32078</v>
      </c>
      <c r="BU5" s="3">
        <v>4218</v>
      </c>
      <c r="BV5" s="3">
        <v>164219</v>
      </c>
      <c r="BW5" s="3">
        <v>268687</v>
      </c>
      <c r="BX5" s="3">
        <v>441588</v>
      </c>
      <c r="BY5" s="3">
        <v>405131</v>
      </c>
      <c r="BZ5" s="3">
        <v>193756</v>
      </c>
      <c r="CA5" s="3">
        <v>191288</v>
      </c>
      <c r="CB5" s="3">
        <v>10097</v>
      </c>
      <c r="CC5" s="3">
        <v>2468</v>
      </c>
      <c r="CD5" s="3">
        <v>21076</v>
      </c>
      <c r="CE5" s="3">
        <v>21076</v>
      </c>
      <c r="CF5" s="3">
        <v>10669</v>
      </c>
      <c r="CG5" s="3">
        <v>7675</v>
      </c>
      <c r="CH5" s="3">
        <v>18344</v>
      </c>
      <c r="CI5" s="3">
        <v>17034</v>
      </c>
      <c r="CJ5" s="3">
        <v>1115</v>
      </c>
      <c r="CK5" s="3">
        <v>18149</v>
      </c>
      <c r="CL5" s="3">
        <v>605624</v>
      </c>
      <c r="CM5" s="3">
        <v>608752</v>
      </c>
      <c r="CN5" s="3">
        <v>-3128</v>
      </c>
      <c r="CO5" s="3">
        <v>41810</v>
      </c>
      <c r="CP5" s="3">
        <v>15137</v>
      </c>
      <c r="CQ5" s="3">
        <v>201836</v>
      </c>
      <c r="CR5" s="3">
        <v>29604</v>
      </c>
      <c r="CS5" s="3">
        <v>71524</v>
      </c>
      <c r="CT5" s="3">
        <v>37662</v>
      </c>
      <c r="CU5" s="3">
        <v>53774</v>
      </c>
      <c r="CV5" s="3">
        <v>146460</v>
      </c>
      <c r="CW5" s="3">
        <v>74194</v>
      </c>
      <c r="CX5" s="3">
        <v>47822</v>
      </c>
      <c r="CY5" s="3">
        <v>28757</v>
      </c>
      <c r="CZ5" s="3">
        <v>7502</v>
      </c>
      <c r="DA5" s="3">
        <v>17762</v>
      </c>
      <c r="DB5" s="3">
        <v>6937</v>
      </c>
      <c r="DC5" s="3">
        <v>16827</v>
      </c>
      <c r="DD5" s="3">
        <v>33475</v>
      </c>
      <c r="DE5" s="3">
        <v>25372</v>
      </c>
      <c r="DF5" s="3">
        <v>18939</v>
      </c>
      <c r="DG5" s="3">
        <v>43071</v>
      </c>
      <c r="DH5" s="3">
        <v>931</v>
      </c>
      <c r="DI5" s="3">
        <v>342</v>
      </c>
      <c r="DJ5" s="3">
        <v>43660</v>
      </c>
      <c r="DK5" s="3">
        <v>70567</v>
      </c>
      <c r="DL5" s="3">
        <v>71137</v>
      </c>
      <c r="DM5" s="3">
        <v>-570</v>
      </c>
      <c r="DN5" s="3">
        <v>219598</v>
      </c>
      <c r="DO5" s="3">
        <v>215492</v>
      </c>
      <c r="DP5" s="3">
        <v>4106</v>
      </c>
      <c r="DQ5" s="3">
        <v>22639</v>
      </c>
      <c r="DR5" s="3">
        <v>53774</v>
      </c>
      <c r="DS5" s="3">
        <v>-31135</v>
      </c>
      <c r="DT5" s="3">
        <v>79612</v>
      </c>
      <c r="DU5" s="3">
        <v>74194</v>
      </c>
      <c r="DV5" s="3">
        <v>5418</v>
      </c>
      <c r="DW5" s="3">
        <v>89282</v>
      </c>
      <c r="DX5" s="3">
        <v>67103</v>
      </c>
      <c r="DY5" s="3">
        <v>22179</v>
      </c>
      <c r="DZ5" s="3">
        <v>344880</v>
      </c>
      <c r="EA5" s="3">
        <v>310147</v>
      </c>
      <c r="EB5" s="3">
        <v>10342</v>
      </c>
      <c r="EC5" s="3">
        <v>24736</v>
      </c>
      <c r="ED5" s="3">
        <v>-345</v>
      </c>
      <c r="EE5" s="3">
        <v>86560</v>
      </c>
      <c r="EF5" s="3">
        <v>66765</v>
      </c>
      <c r="EG5" s="3">
        <v>0</v>
      </c>
      <c r="EH5" s="3">
        <v>18750</v>
      </c>
      <c r="EI5" s="3">
        <v>1046</v>
      </c>
      <c r="EJ5" s="3">
        <v>233058</v>
      </c>
      <c r="EK5" s="3">
        <v>23799</v>
      </c>
      <c r="EL5" s="3">
        <v>0</v>
      </c>
      <c r="EM5" s="3">
        <v>209075</v>
      </c>
      <c r="EN5" s="3">
        <v>-184</v>
      </c>
      <c r="EO5" s="3">
        <v>3939</v>
      </c>
      <c r="EP5" s="3">
        <v>6234</v>
      </c>
      <c r="EQ5" s="3">
        <v>-1278</v>
      </c>
      <c r="ER5" s="3">
        <v>-26938</v>
      </c>
      <c r="ES5" s="3">
        <v>18042</v>
      </c>
      <c r="ET5" s="3">
        <v>580357</v>
      </c>
      <c r="EU5" s="3">
        <v>64091</v>
      </c>
      <c r="EV5" s="3">
        <v>193074</v>
      </c>
      <c r="EW5" s="3">
        <v>316486</v>
      </c>
      <c r="EX5" s="3">
        <v>42966</v>
      </c>
      <c r="EY5" s="3">
        <v>3125</v>
      </c>
      <c r="EZ5" s="3">
        <v>-599</v>
      </c>
      <c r="FA5" s="3">
        <v>1008</v>
      </c>
      <c r="FB5" s="3">
        <v>-4532</v>
      </c>
      <c r="FC5" s="3">
        <v>998</v>
      </c>
      <c r="FD5" s="3">
        <v>1176</v>
      </c>
      <c r="FE5" s="3">
        <v>0</v>
      </c>
      <c r="FF5" s="3">
        <v>-60</v>
      </c>
      <c r="FG5" s="3">
        <v>-1684</v>
      </c>
      <c r="FH5" s="3">
        <v>568</v>
      </c>
      <c r="FI5" s="3">
        <v>-37574</v>
      </c>
      <c r="FJ5" s="3">
        <v>16306</v>
      </c>
      <c r="FK5" s="3">
        <v>29924</v>
      </c>
      <c r="FL5" s="3">
        <v>-4609</v>
      </c>
      <c r="FM5" s="3">
        <v>-4048</v>
      </c>
      <c r="FN5" s="3">
        <v>28649</v>
      </c>
      <c r="FO5" s="3">
        <v>21124</v>
      </c>
      <c r="FP5" s="3">
        <v>193074</v>
      </c>
      <c r="FQ5" s="3">
        <v>30318</v>
      </c>
      <c r="FR5" s="3">
        <v>-4478</v>
      </c>
      <c r="FS5" s="3">
        <v>239568</v>
      </c>
      <c r="FT5" s="3">
        <v>10342</v>
      </c>
      <c r="FU5" s="3">
        <v>557244</v>
      </c>
      <c r="FV5" s="3">
        <v>310147</v>
      </c>
      <c r="FW5" s="3">
        <v>-2813</v>
      </c>
      <c r="FX5" s="3">
        <v>35215</v>
      </c>
      <c r="FY5" s="3">
        <v>49200</v>
      </c>
      <c r="FZ5" s="3">
        <v>-244966</v>
      </c>
      <c r="GA5" s="3">
        <v>150437</v>
      </c>
      <c r="GB5" s="3">
        <v>10114</v>
      </c>
      <c r="GC5" s="3">
        <v>1706556</v>
      </c>
      <c r="GD5" s="3">
        <v>61762</v>
      </c>
      <c r="GE5" s="3">
        <v>573316</v>
      </c>
      <c r="GF5" s="3">
        <v>1472278</v>
      </c>
      <c r="GG5" s="3">
        <v>109368</v>
      </c>
      <c r="GH5" s="3">
        <v>4727</v>
      </c>
      <c r="GI5" s="3">
        <v>35343</v>
      </c>
      <c r="GJ5" s="3">
        <v>46775</v>
      </c>
      <c r="GK5" s="3">
        <v>34452</v>
      </c>
      <c r="GL5" s="3">
        <v>-326</v>
      </c>
      <c r="GM5" s="3">
        <v>20853</v>
      </c>
      <c r="GN5" s="3">
        <v>27990</v>
      </c>
      <c r="GO5" s="3">
        <v>0.51483040999999996</v>
      </c>
      <c r="GP5" s="3">
        <v>2.8544730000000001E-2</v>
      </c>
      <c r="GQ5" s="3">
        <v>6.1090237999999998E-2</v>
      </c>
      <c r="GR5" s="3">
        <v>0.110583603</v>
      </c>
      <c r="GS5" s="3">
        <v>0.19109369800000001</v>
      </c>
      <c r="GT5" s="3">
        <v>44382</v>
      </c>
      <c r="GU5" s="3">
        <v>67822.703129999994</v>
      </c>
      <c r="GV5" s="9">
        <v>5294860</v>
      </c>
      <c r="GW5" s="3">
        <v>2765.1049800000001</v>
      </c>
      <c r="GX5" s="3">
        <v>2599.1440429999998</v>
      </c>
      <c r="GY5" s="3">
        <v>1234808</v>
      </c>
      <c r="GZ5" s="3">
        <v>1238656</v>
      </c>
      <c r="HA5" s="3">
        <v>3855124</v>
      </c>
      <c r="HB5" s="3">
        <v>3159482</v>
      </c>
      <c r="HC5" s="3">
        <v>393556</v>
      </c>
      <c r="HD5" s="3">
        <v>1028437</v>
      </c>
      <c r="HE5" s="3">
        <v>697575</v>
      </c>
      <c r="HF5" s="3">
        <v>1176962</v>
      </c>
      <c r="HG5" s="3">
        <v>1231842</v>
      </c>
      <c r="HH5" s="3">
        <v>809369</v>
      </c>
      <c r="HI5" s="3">
        <v>-57348</v>
      </c>
      <c r="HJ5" s="3">
        <v>-68949</v>
      </c>
      <c r="HK5" s="3">
        <v>365115</v>
      </c>
      <c r="HL5" s="3">
        <v>335270</v>
      </c>
      <c r="HM5" s="3">
        <v>10185</v>
      </c>
      <c r="HN5" s="3">
        <v>-16714</v>
      </c>
      <c r="HO5" s="3">
        <v>17870</v>
      </c>
      <c r="HP5" s="3">
        <v>103194</v>
      </c>
      <c r="HQ5" s="3">
        <v>50351</v>
      </c>
      <c r="HR5" s="3">
        <v>33369</v>
      </c>
      <c r="HS5" s="3">
        <v>117335</v>
      </c>
      <c r="HT5" s="3">
        <v>16022</v>
      </c>
      <c r="HU5" s="3">
        <v>-91541</v>
      </c>
      <c r="HV5" s="3">
        <v>39637</v>
      </c>
      <c r="HW5" s="3">
        <v>4084</v>
      </c>
      <c r="HX5" s="3">
        <v>32515</v>
      </c>
      <c r="HY5" s="3">
        <v>5343</v>
      </c>
      <c r="HZ5" s="3">
        <v>-13327</v>
      </c>
      <c r="IA5" s="3">
        <v>-20102</v>
      </c>
      <c r="IB5" s="3">
        <v>15474</v>
      </c>
      <c r="IC5" s="3">
        <v>-59726</v>
      </c>
      <c r="ID5" s="3">
        <v>102.48</v>
      </c>
      <c r="IE5" s="3">
        <v>0.266373383575567</v>
      </c>
      <c r="IF5" s="3">
        <v>0.33266643644132099</v>
      </c>
      <c r="IG5" s="3">
        <v>5.7858348655419702E-2</v>
      </c>
      <c r="IH5" s="3">
        <v>0.42729898336414002</v>
      </c>
      <c r="II5" s="3">
        <v>0.26434523905427898</v>
      </c>
      <c r="IJ5" s="3">
        <v>2.8619492594541499E-2</v>
      </c>
      <c r="IK5" s="3">
        <v>6.0727615529647103E-2</v>
      </c>
      <c r="IL5" s="3">
        <v>-326</v>
      </c>
      <c r="IM5" s="3">
        <v>20783</v>
      </c>
      <c r="IN5" s="3">
        <v>24931</v>
      </c>
      <c r="IO5" s="3">
        <v>24666</v>
      </c>
      <c r="IP5" s="3">
        <v>5.0440808300666898E-2</v>
      </c>
      <c r="IQ5" s="3">
        <v>1</v>
      </c>
      <c r="IR5" s="3">
        <v>4.0027237214636399E-2</v>
      </c>
      <c r="IS5" s="3">
        <v>5.84530341676281E-2</v>
      </c>
      <c r="IT5" s="3">
        <v>4.7187530244493202E-2</v>
      </c>
      <c r="IU5" s="3">
        <v>0.93622170000000005</v>
      </c>
      <c r="IV5" s="3">
        <f t="shared" si="0"/>
        <v>234.2124907003471</v>
      </c>
      <c r="IW5" s="3">
        <v>4.6743524462475601E-2</v>
      </c>
      <c r="IX5" s="3">
        <v>3771.1083259687298</v>
      </c>
      <c r="IY5" s="3">
        <v>3.3239366477546302</v>
      </c>
      <c r="IZ5" s="3">
        <v>666.07355508341902</v>
      </c>
      <c r="JA5" s="3">
        <v>0</v>
      </c>
      <c r="JB5" s="3">
        <v>-7509.9195252764002</v>
      </c>
      <c r="JC5" s="3">
        <v>-666.07355508342096</v>
      </c>
      <c r="JD5" s="3">
        <v>0</v>
      </c>
      <c r="JE5" s="3">
        <v>14772.277309053599</v>
      </c>
      <c r="JF5" s="3">
        <v>8856.2836022616593</v>
      </c>
      <c r="JG5" s="3">
        <v>3771.1083259687298</v>
      </c>
      <c r="JH5" s="3">
        <v>3.3239366477546302</v>
      </c>
      <c r="JI5" s="3">
        <v>666.07355508341902</v>
      </c>
      <c r="JJ5" s="3">
        <v>-10145.881469559499</v>
      </c>
      <c r="JK5" s="3">
        <v>-1350.6880136330001</v>
      </c>
      <c r="JL5" s="3">
        <v>-8398.3952141926002</v>
      </c>
      <c r="JM5">
        <v>1</v>
      </c>
      <c r="JN5">
        <v>1</v>
      </c>
      <c r="JO5">
        <v>1</v>
      </c>
      <c r="JP5" s="4">
        <v>286168</v>
      </c>
      <c r="JQ5" s="7">
        <v>0.75523811600000001</v>
      </c>
      <c r="JR5" s="7">
        <v>0.82027429299999999</v>
      </c>
      <c r="JS5" s="4">
        <v>0.79227662099999996</v>
      </c>
      <c r="JT5" s="7">
        <v>0.79368001200000005</v>
      </c>
      <c r="JU5" s="4">
        <v>0.86066079100000004</v>
      </c>
      <c r="JV5" s="7">
        <v>0.79368057800000003</v>
      </c>
      <c r="JW5" s="4">
        <v>0.88197059499999997</v>
      </c>
      <c r="JX5" s="7">
        <v>0.76077820200000001</v>
      </c>
      <c r="JY5" s="4">
        <v>0.73799717899999995</v>
      </c>
      <c r="JZ5" s="4">
        <v>0.74773266999999999</v>
      </c>
      <c r="KA5" s="4">
        <v>0.58552098299999999</v>
      </c>
      <c r="KB5" s="4">
        <v>42966</v>
      </c>
      <c r="KC5" s="4">
        <f t="shared" si="6"/>
        <v>402025</v>
      </c>
      <c r="KD5" s="4">
        <v>35343</v>
      </c>
      <c r="KE5" s="4">
        <v>125899</v>
      </c>
      <c r="KF5" s="4">
        <v>21125</v>
      </c>
      <c r="KG5" s="4">
        <v>219658</v>
      </c>
      <c r="KH5" s="4">
        <v>9.7203163145447594E-2</v>
      </c>
      <c r="KI5">
        <v>1.0172253094800301</v>
      </c>
      <c r="KJ5">
        <f t="shared" si="7"/>
        <v>1.7483782741330341E-2</v>
      </c>
      <c r="KK5" s="10">
        <v>1</v>
      </c>
      <c r="KL5" s="12">
        <v>6.3265374999999999E-2</v>
      </c>
      <c r="KM5" s="12">
        <v>4.07E-2</v>
      </c>
    </row>
    <row r="6" spans="1:299" x14ac:dyDescent="0.2">
      <c r="A6" s="1">
        <v>1999</v>
      </c>
      <c r="B6" s="3">
        <v>867443</v>
      </c>
      <c r="C6" s="3">
        <v>1567406</v>
      </c>
      <c r="D6" s="3">
        <v>208831</v>
      </c>
      <c r="E6" s="3">
        <v>748173</v>
      </c>
      <c r="F6" s="3">
        <v>402545</v>
      </c>
      <c r="G6" s="3">
        <v>1255253</v>
      </c>
      <c r="H6" s="3">
        <v>1830842</v>
      </c>
      <c r="I6" s="3">
        <v>708303</v>
      </c>
      <c r="J6" s="3">
        <v>33765</v>
      </c>
      <c r="K6" s="3">
        <v>14895</v>
      </c>
      <c r="L6" s="3">
        <v>946</v>
      </c>
      <c r="M6" s="3">
        <v>1013659</v>
      </c>
      <c r="N6" s="3">
        <v>6275</v>
      </c>
      <c r="O6" s="3">
        <v>1006930</v>
      </c>
      <c r="P6" s="3">
        <v>13004</v>
      </c>
      <c r="Q6" s="7">
        <v>42756</v>
      </c>
      <c r="R6" s="7">
        <v>104540</v>
      </c>
      <c r="S6" s="7">
        <v>17331</v>
      </c>
      <c r="T6" s="7">
        <v>30146</v>
      </c>
      <c r="U6" s="7">
        <v>82535</v>
      </c>
      <c r="V6" s="7">
        <v>16880</v>
      </c>
      <c r="W6" s="7">
        <v>128227</v>
      </c>
      <c r="X6" s="7">
        <v>132202</v>
      </c>
      <c r="Y6" s="3">
        <v>0</v>
      </c>
      <c r="Z6" s="3">
        <v>38679</v>
      </c>
      <c r="AA6" s="3">
        <v>203</v>
      </c>
      <c r="AB6" s="3">
        <v>32932</v>
      </c>
      <c r="AC6" s="3">
        <v>5950</v>
      </c>
      <c r="AD6" s="3">
        <v>336050</v>
      </c>
      <c r="AE6" s="3">
        <v>87125</v>
      </c>
      <c r="AF6" s="3">
        <v>31131</v>
      </c>
      <c r="AG6" s="3">
        <v>27881</v>
      </c>
      <c r="AH6" s="3">
        <v>317950</v>
      </c>
      <c r="AI6" s="3">
        <v>323679</v>
      </c>
      <c r="AJ6" s="3">
        <v>11284</v>
      </c>
      <c r="AK6" s="3">
        <v>20344</v>
      </c>
      <c r="AL6" s="3">
        <v>82061</v>
      </c>
      <c r="AM6" s="3">
        <v>362770</v>
      </c>
      <c r="AN6" s="3">
        <v>209134</v>
      </c>
      <c r="AO6" s="3">
        <v>279281</v>
      </c>
      <c r="AP6" s="3">
        <v>3088</v>
      </c>
      <c r="AQ6" s="3">
        <v>135961</v>
      </c>
      <c r="AR6" s="3">
        <v>32561</v>
      </c>
      <c r="AS6" s="3">
        <v>258675</v>
      </c>
      <c r="AT6" s="3">
        <v>242406</v>
      </c>
      <c r="AU6" s="3">
        <v>158943</v>
      </c>
      <c r="AV6" s="3">
        <v>0</v>
      </c>
      <c r="AW6" s="3">
        <v>69473</v>
      </c>
      <c r="AX6" s="3">
        <v>330</v>
      </c>
      <c r="AY6" s="3">
        <v>69816</v>
      </c>
      <c r="AZ6" s="3">
        <v>-14</v>
      </c>
      <c r="BA6" s="3">
        <v>2094470</v>
      </c>
      <c r="BB6" s="3">
        <v>5582858</v>
      </c>
      <c r="BC6" s="3">
        <v>620818</v>
      </c>
      <c r="BD6" s="3">
        <v>2422702</v>
      </c>
      <c r="BE6" s="3">
        <v>1860146</v>
      </c>
      <c r="BF6" s="3">
        <v>2558926</v>
      </c>
      <c r="BG6" s="3">
        <v>6126149</v>
      </c>
      <c r="BH6" s="3">
        <v>1001182</v>
      </c>
      <c r="BI6" s="3">
        <v>1193776</v>
      </c>
      <c r="BJ6" s="3">
        <v>1700959</v>
      </c>
      <c r="BK6" s="3">
        <f t="shared" si="1"/>
        <v>-464456</v>
      </c>
      <c r="BL6" s="3">
        <f t="shared" si="2"/>
        <v>-543291</v>
      </c>
      <c r="BM6" s="3">
        <f t="shared" si="3"/>
        <v>-380364</v>
      </c>
      <c r="BN6" s="3">
        <f t="shared" si="4"/>
        <v>1228926</v>
      </c>
      <c r="BO6" s="3">
        <f t="shared" si="5"/>
        <v>159187</v>
      </c>
      <c r="BP6" s="3">
        <v>1241521</v>
      </c>
      <c r="BQ6" s="3">
        <v>10773.39</v>
      </c>
      <c r="BR6" s="3">
        <v>605199</v>
      </c>
      <c r="BS6" s="3">
        <v>69410</v>
      </c>
      <c r="BT6" s="3">
        <v>34005</v>
      </c>
      <c r="BU6" s="3">
        <v>4394</v>
      </c>
      <c r="BV6" s="3">
        <v>151516</v>
      </c>
      <c r="BW6" s="3">
        <v>259325</v>
      </c>
      <c r="BX6" s="3">
        <v>489079</v>
      </c>
      <c r="BY6" s="3">
        <v>414592</v>
      </c>
      <c r="BZ6" s="3">
        <v>201410</v>
      </c>
      <c r="CA6" s="3">
        <v>198913</v>
      </c>
      <c r="CB6" s="3">
        <v>10043</v>
      </c>
      <c r="CC6" s="3">
        <v>2497</v>
      </c>
      <c r="CD6" s="3">
        <v>21915</v>
      </c>
      <c r="CE6" s="3">
        <v>21915</v>
      </c>
      <c r="CF6" s="3">
        <v>10596</v>
      </c>
      <c r="CG6" s="3">
        <v>8505</v>
      </c>
      <c r="CH6" s="3">
        <v>19101</v>
      </c>
      <c r="CI6" s="3">
        <v>17146</v>
      </c>
      <c r="CJ6" s="3">
        <v>1354</v>
      </c>
      <c r="CK6" s="3">
        <v>18500</v>
      </c>
      <c r="CL6" s="3">
        <v>635827</v>
      </c>
      <c r="CM6" s="3">
        <v>636591</v>
      </c>
      <c r="CN6" s="3">
        <v>-764</v>
      </c>
      <c r="CO6" s="3">
        <v>45184</v>
      </c>
      <c r="CP6" s="3">
        <v>13365</v>
      </c>
      <c r="CQ6" s="3">
        <v>192826</v>
      </c>
      <c r="CR6" s="3">
        <v>27922</v>
      </c>
      <c r="CS6" s="3">
        <v>55745</v>
      </c>
      <c r="CT6" s="3">
        <v>40234</v>
      </c>
      <c r="CU6" s="3">
        <v>51351</v>
      </c>
      <c r="CV6" s="3">
        <v>140145</v>
      </c>
      <c r="CW6" s="3">
        <v>68797</v>
      </c>
      <c r="CX6" s="3">
        <v>34515</v>
      </c>
      <c r="CY6" s="3">
        <v>30974</v>
      </c>
      <c r="CZ6" s="3">
        <v>6992</v>
      </c>
      <c r="DA6" s="3">
        <v>21625</v>
      </c>
      <c r="DB6" s="3">
        <v>3694</v>
      </c>
      <c r="DC6" s="3">
        <v>17715</v>
      </c>
      <c r="DD6" s="3">
        <v>32815</v>
      </c>
      <c r="DE6" s="3">
        <v>26931</v>
      </c>
      <c r="DF6" s="3">
        <v>21254</v>
      </c>
      <c r="DG6" s="3">
        <v>43073</v>
      </c>
      <c r="DH6" s="3">
        <v>1139</v>
      </c>
      <c r="DI6" s="3">
        <v>354</v>
      </c>
      <c r="DJ6" s="3">
        <v>43859</v>
      </c>
      <c r="DK6" s="3">
        <v>76158</v>
      </c>
      <c r="DL6" s="3">
        <v>73049</v>
      </c>
      <c r="DM6" s="3">
        <v>3109</v>
      </c>
      <c r="DN6" s="3">
        <v>214451</v>
      </c>
      <c r="DO6" s="3">
        <v>210935</v>
      </c>
      <c r="DP6" s="3">
        <v>3516</v>
      </c>
      <c r="DQ6" s="3">
        <v>20357</v>
      </c>
      <c r="DR6" s="3">
        <v>51351</v>
      </c>
      <c r="DS6" s="3">
        <v>-30994</v>
      </c>
      <c r="DT6" s="3">
        <v>74689</v>
      </c>
      <c r="DU6" s="3">
        <v>68797</v>
      </c>
      <c r="DV6" s="3">
        <v>5892</v>
      </c>
      <c r="DW6" s="3">
        <v>74599</v>
      </c>
      <c r="DX6" s="3">
        <v>56123</v>
      </c>
      <c r="DY6" s="3">
        <v>18476</v>
      </c>
      <c r="DZ6" s="3">
        <v>362559</v>
      </c>
      <c r="EA6" s="3">
        <v>333066</v>
      </c>
      <c r="EB6" s="3">
        <v>6165</v>
      </c>
      <c r="EC6" s="3">
        <v>22702</v>
      </c>
      <c r="ED6" s="3">
        <v>625</v>
      </c>
      <c r="EE6" s="3">
        <v>90916</v>
      </c>
      <c r="EF6" s="3">
        <v>62061</v>
      </c>
      <c r="EG6" s="3">
        <v>0</v>
      </c>
      <c r="EH6" s="3">
        <v>27847</v>
      </c>
      <c r="EI6" s="3">
        <v>1009</v>
      </c>
      <c r="EJ6" s="3">
        <v>238028</v>
      </c>
      <c r="EK6" s="3">
        <v>25722</v>
      </c>
      <c r="EL6" s="3">
        <v>0</v>
      </c>
      <c r="EM6" s="3">
        <v>212096</v>
      </c>
      <c r="EN6" s="3">
        <v>-210</v>
      </c>
      <c r="EO6" s="3">
        <v>5203</v>
      </c>
      <c r="EP6" s="3">
        <v>7508</v>
      </c>
      <c r="EQ6" s="3">
        <v>-11905</v>
      </c>
      <c r="ER6" s="3">
        <v>-28004</v>
      </c>
      <c r="ES6" s="3">
        <v>27198</v>
      </c>
      <c r="ET6" s="3">
        <v>578709</v>
      </c>
      <c r="EU6" s="3">
        <v>58614</v>
      </c>
      <c r="EV6" s="3">
        <v>216999</v>
      </c>
      <c r="EW6" s="3">
        <v>349478</v>
      </c>
      <c r="EX6" s="3">
        <v>36339</v>
      </c>
      <c r="EY6" s="3">
        <v>6379</v>
      </c>
      <c r="EZ6" s="3">
        <v>-5511</v>
      </c>
      <c r="FA6" s="3">
        <v>10797</v>
      </c>
      <c r="FB6" s="3">
        <v>-4171</v>
      </c>
      <c r="FC6" s="3">
        <v>-7494</v>
      </c>
      <c r="FD6" s="3">
        <v>997</v>
      </c>
      <c r="FE6" s="3">
        <v>0</v>
      </c>
      <c r="FF6" s="3">
        <v>439</v>
      </c>
      <c r="FG6" s="3">
        <v>-1995</v>
      </c>
      <c r="FH6" s="3">
        <v>558</v>
      </c>
      <c r="FI6" s="3">
        <v>-54180</v>
      </c>
      <c r="FJ6" s="3">
        <v>12371</v>
      </c>
      <c r="FK6" s="3">
        <v>75841</v>
      </c>
      <c r="FL6" s="3">
        <v>10787</v>
      </c>
      <c r="FM6" s="3">
        <v>-44820</v>
      </c>
      <c r="FN6" s="3">
        <v>9849</v>
      </c>
      <c r="FO6" s="3">
        <v>22276</v>
      </c>
      <c r="FP6" s="3">
        <v>216999</v>
      </c>
      <c r="FQ6" s="3">
        <v>46969</v>
      </c>
      <c r="FR6" s="3">
        <v>-36768</v>
      </c>
      <c r="FS6" s="3">
        <v>246027</v>
      </c>
      <c r="FT6" s="3">
        <v>6165</v>
      </c>
      <c r="FU6" s="3">
        <v>583387</v>
      </c>
      <c r="FV6" s="3">
        <v>333066</v>
      </c>
      <c r="FW6" s="3">
        <v>-1872</v>
      </c>
      <c r="FX6" s="3">
        <v>25696</v>
      </c>
      <c r="FY6" s="3">
        <v>43847</v>
      </c>
      <c r="FZ6" s="3">
        <v>-239995</v>
      </c>
      <c r="GA6" s="3">
        <v>152315</v>
      </c>
      <c r="GB6" s="3">
        <v>18138</v>
      </c>
      <c r="GC6" s="3">
        <v>1783798</v>
      </c>
      <c r="GD6" s="3">
        <v>60483</v>
      </c>
      <c r="GE6" s="3">
        <v>612709</v>
      </c>
      <c r="GF6" s="3">
        <v>1550836</v>
      </c>
      <c r="GG6" s="3">
        <v>114459</v>
      </c>
      <c r="GH6" s="3">
        <v>4942</v>
      </c>
      <c r="GI6" s="3">
        <v>37079</v>
      </c>
      <c r="GJ6" s="3">
        <v>49362</v>
      </c>
      <c r="GK6" s="3">
        <v>39047</v>
      </c>
      <c r="GL6" s="3">
        <v>-731</v>
      </c>
      <c r="GM6" s="3">
        <v>42468</v>
      </c>
      <c r="GN6" s="3">
        <v>59246</v>
      </c>
      <c r="GO6" s="3">
        <v>0.57087898299999995</v>
      </c>
      <c r="GP6" s="3">
        <v>2.4294409999999999E-2</v>
      </c>
      <c r="GQ6" s="3">
        <v>5.0829249999999999E-2</v>
      </c>
      <c r="GR6" s="3">
        <v>0.22835549699999999</v>
      </c>
      <c r="GS6" s="3">
        <v>0.38101390000000002</v>
      </c>
      <c r="GT6" s="3">
        <v>42609</v>
      </c>
      <c r="GU6" s="3">
        <v>65583.523440000004</v>
      </c>
      <c r="GV6" s="9">
        <v>5313577</v>
      </c>
      <c r="GW6" s="3">
        <v>2782.181885</v>
      </c>
      <c r="GX6" s="3">
        <v>2637.8840329999998</v>
      </c>
      <c r="GY6" s="3">
        <v>1227027</v>
      </c>
      <c r="GZ6" s="3">
        <v>1303673</v>
      </c>
      <c r="HA6" s="3">
        <v>4015452</v>
      </c>
      <c r="HB6" s="3">
        <v>3288377</v>
      </c>
      <c r="HC6" s="3">
        <v>411987</v>
      </c>
      <c r="HD6" s="3">
        <v>1001182</v>
      </c>
      <c r="HE6" s="3">
        <v>660870</v>
      </c>
      <c r="HF6" s="3">
        <v>1193776</v>
      </c>
      <c r="HG6" s="3">
        <v>1451326</v>
      </c>
      <c r="HH6" s="3">
        <v>979652</v>
      </c>
      <c r="HI6" s="3">
        <v>44369</v>
      </c>
      <c r="HJ6" s="3">
        <v>-5596</v>
      </c>
      <c r="HK6" s="3">
        <v>231334</v>
      </c>
      <c r="HL6" s="3">
        <v>162192</v>
      </c>
      <c r="HM6" s="3">
        <v>13800</v>
      </c>
      <c r="HN6" s="3">
        <v>20343</v>
      </c>
      <c r="HO6" s="3">
        <v>-40944</v>
      </c>
      <c r="HP6" s="3">
        <v>82061</v>
      </c>
      <c r="HQ6" s="3">
        <v>234731</v>
      </c>
      <c r="HR6" s="3">
        <v>224290</v>
      </c>
      <c r="HS6" s="3">
        <v>-52149</v>
      </c>
      <c r="HT6" s="3">
        <v>70613</v>
      </c>
      <c r="HU6" s="3">
        <v>-71008</v>
      </c>
      <c r="HV6" s="3">
        <v>-33296</v>
      </c>
      <c r="HW6" s="3">
        <v>4631</v>
      </c>
      <c r="HX6" s="3">
        <v>-47598</v>
      </c>
      <c r="HY6" s="3">
        <v>4240</v>
      </c>
      <c r="HZ6" s="3">
        <v>-65246</v>
      </c>
      <c r="IA6" s="3">
        <v>-15247</v>
      </c>
      <c r="IB6" s="3">
        <v>76780</v>
      </c>
      <c r="IC6" s="3">
        <v>-54007</v>
      </c>
      <c r="ID6" s="3">
        <v>97.08</v>
      </c>
      <c r="IE6" s="3">
        <v>0.30881759291897998</v>
      </c>
      <c r="IF6" s="3">
        <v>0.41415871318281</v>
      </c>
      <c r="IG6" s="3">
        <v>0.20775014299792499</v>
      </c>
      <c r="IH6" s="3">
        <v>0.42543666681332198</v>
      </c>
      <c r="II6" s="3">
        <v>0.29885691647395402</v>
      </c>
      <c r="IJ6" s="3">
        <v>2.44870089257537E-2</v>
      </c>
      <c r="IK6" s="3">
        <v>5.0949520325631999E-2</v>
      </c>
      <c r="IL6" s="3">
        <v>-731</v>
      </c>
      <c r="IM6" s="3">
        <v>42467</v>
      </c>
      <c r="IN6" s="3">
        <v>58510</v>
      </c>
      <c r="IO6" s="3">
        <v>40185</v>
      </c>
      <c r="IP6" s="3">
        <v>4.8506934459952598E-2</v>
      </c>
      <c r="IQ6" s="3">
        <v>1</v>
      </c>
      <c r="IR6" s="3">
        <v>4.9522598998290097E-2</v>
      </c>
      <c r="IS6" s="3">
        <v>6.1593632306228302E-2</v>
      </c>
      <c r="IT6" s="3">
        <v>5.3804760691081199E-2</v>
      </c>
      <c r="IU6" s="3">
        <v>0.97129909999999997</v>
      </c>
      <c r="IV6" s="3">
        <f t="shared" si="0"/>
        <v>241.32637827752455</v>
      </c>
      <c r="IW6" s="3">
        <v>3.0373647263240901E-2</v>
      </c>
      <c r="IX6" s="3">
        <v>1294.5425350181999</v>
      </c>
      <c r="IY6" s="3">
        <v>-362.81455924941298</v>
      </c>
      <c r="IZ6" s="3">
        <v>849.32019509389704</v>
      </c>
      <c r="JA6" s="3">
        <v>0</v>
      </c>
      <c r="JB6" s="3">
        <v>-10559.030850368799</v>
      </c>
      <c r="JC6" s="3">
        <v>-850.36870202835405</v>
      </c>
      <c r="JD6" s="3">
        <v>0</v>
      </c>
      <c r="JE6" s="3">
        <v>7030.2745648062701</v>
      </c>
      <c r="JF6" s="3">
        <v>9454.1510525405392</v>
      </c>
      <c r="JG6" s="3">
        <v>1294.5425350181999</v>
      </c>
      <c r="JH6" s="3">
        <v>-362.81455924941298</v>
      </c>
      <c r="JI6" s="3">
        <v>849.32019509389704</v>
      </c>
      <c r="JJ6" s="3">
        <v>1601.4606469771099</v>
      </c>
      <c r="JK6" s="3">
        <v>1467.69435707769</v>
      </c>
      <c r="JL6" s="3">
        <v>-9926.2305592713401</v>
      </c>
      <c r="JM6">
        <v>1</v>
      </c>
      <c r="JN6">
        <v>1</v>
      </c>
      <c r="JO6">
        <v>1</v>
      </c>
      <c r="JP6" s="4">
        <v>302509</v>
      </c>
      <c r="JQ6" s="7">
        <v>0.76796197899999996</v>
      </c>
      <c r="JR6" s="7">
        <v>0.83229571599999996</v>
      </c>
      <c r="JS6" s="4">
        <v>0.807264388</v>
      </c>
      <c r="JT6" s="7">
        <v>0.79000639900000003</v>
      </c>
      <c r="JU6" s="4">
        <v>0.85883390900000001</v>
      </c>
      <c r="JV6" s="7">
        <v>0.79000681699999997</v>
      </c>
      <c r="JW6" s="4">
        <v>0.89986940000000004</v>
      </c>
      <c r="JX6" s="7">
        <v>0.79829771100000002</v>
      </c>
      <c r="JY6" s="4">
        <v>0.75543019499999997</v>
      </c>
      <c r="JZ6" s="4">
        <v>0.76662105000000003</v>
      </c>
      <c r="KA6" s="4">
        <v>0.62642127299999995</v>
      </c>
      <c r="KB6" s="4">
        <v>36339</v>
      </c>
      <c r="KC6" s="4">
        <f t="shared" si="6"/>
        <v>419969</v>
      </c>
      <c r="KD6" s="4">
        <v>37079</v>
      </c>
      <c r="KE6" s="4">
        <v>116977</v>
      </c>
      <c r="KF6" s="4">
        <v>17417</v>
      </c>
      <c r="KG6" s="4">
        <v>248496</v>
      </c>
      <c r="KH6" s="4">
        <v>9.9713196786487795E-2</v>
      </c>
      <c r="KI6">
        <v>1.03920725096259</v>
      </c>
      <c r="KJ6">
        <f t="shared" si="7"/>
        <v>3.9741135845268352E-2</v>
      </c>
      <c r="KK6" s="10">
        <v>0.97456931993864226</v>
      </c>
      <c r="KL6" s="12">
        <v>7.3899375000000003E-2</v>
      </c>
      <c r="KM6" s="12">
        <v>4.3499999999999997E-2</v>
      </c>
    </row>
    <row r="7" spans="1:299" x14ac:dyDescent="0.2">
      <c r="A7" s="1">
        <v>2000</v>
      </c>
      <c r="B7" s="3">
        <v>787050</v>
      </c>
      <c r="C7" s="3">
        <v>1983447</v>
      </c>
      <c r="D7" s="3">
        <v>228347</v>
      </c>
      <c r="E7" s="3">
        <v>757843</v>
      </c>
      <c r="F7" s="3">
        <v>605467</v>
      </c>
      <c r="G7" s="3">
        <v>1267640</v>
      </c>
      <c r="H7" s="3">
        <v>2171873</v>
      </c>
      <c r="I7" s="3">
        <v>922641</v>
      </c>
      <c r="J7" s="3">
        <v>30849</v>
      </c>
      <c r="K7" s="3">
        <v>10382</v>
      </c>
      <c r="L7" s="3">
        <v>728</v>
      </c>
      <c r="M7" s="3">
        <v>1088967</v>
      </c>
      <c r="N7" s="3">
        <v>6776</v>
      </c>
      <c r="O7" s="3">
        <v>1087584</v>
      </c>
      <c r="P7" s="3">
        <v>8159</v>
      </c>
      <c r="Q7" s="7">
        <v>150808</v>
      </c>
      <c r="R7" s="7">
        <v>249923</v>
      </c>
      <c r="S7" s="7">
        <v>13234</v>
      </c>
      <c r="T7" s="7">
        <v>-8873</v>
      </c>
      <c r="U7" s="7">
        <v>231093</v>
      </c>
      <c r="V7" s="7">
        <v>-53835</v>
      </c>
      <c r="W7" s="7">
        <v>285418</v>
      </c>
      <c r="X7" s="7">
        <v>404601</v>
      </c>
      <c r="Y7" s="3">
        <v>0</v>
      </c>
      <c r="Z7" s="3">
        <v>40421</v>
      </c>
      <c r="AA7" s="3">
        <v>257</v>
      </c>
      <c r="AB7" s="3">
        <v>45502</v>
      </c>
      <c r="AC7" s="3">
        <v>-4824</v>
      </c>
      <c r="AD7" s="3">
        <v>551788</v>
      </c>
      <c r="AE7" s="3">
        <v>133460</v>
      </c>
      <c r="AF7" s="3">
        <v>-2529</v>
      </c>
      <c r="AG7" s="3">
        <v>46147</v>
      </c>
      <c r="AH7" s="3">
        <v>353661</v>
      </c>
      <c r="AI7" s="3">
        <v>558093</v>
      </c>
      <c r="AJ7" s="3">
        <v>57274</v>
      </c>
      <c r="AK7" s="3">
        <v>-27573</v>
      </c>
      <c r="AL7" s="3">
        <v>110865</v>
      </c>
      <c r="AM7" s="3">
        <v>383868</v>
      </c>
      <c r="AN7" s="3">
        <v>-231200</v>
      </c>
      <c r="AO7" s="3">
        <v>166118</v>
      </c>
      <c r="AP7" s="3">
        <v>6282</v>
      </c>
      <c r="AQ7" s="3">
        <v>18542</v>
      </c>
      <c r="AR7" s="3">
        <v>-28171</v>
      </c>
      <c r="AS7" s="3">
        <v>66222</v>
      </c>
      <c r="AT7" s="3">
        <v>55612</v>
      </c>
      <c r="AU7" s="3">
        <v>-190263</v>
      </c>
      <c r="AV7" s="3">
        <v>0</v>
      </c>
      <c r="AW7" s="3">
        <v>34886</v>
      </c>
      <c r="AX7" s="3">
        <v>244</v>
      </c>
      <c r="AY7" s="3">
        <v>35153</v>
      </c>
      <c r="AZ7" s="3">
        <v>-22</v>
      </c>
      <c r="BA7" s="3">
        <v>1902268</v>
      </c>
      <c r="BB7" s="3">
        <v>6346026</v>
      </c>
      <c r="BC7" s="3">
        <v>635132</v>
      </c>
      <c r="BD7" s="3">
        <v>2531738</v>
      </c>
      <c r="BE7" s="3">
        <v>2198800</v>
      </c>
      <c r="BF7" s="3">
        <v>2674428</v>
      </c>
      <c r="BG7" s="3">
        <v>6723011</v>
      </c>
      <c r="BH7" s="3">
        <v>973695</v>
      </c>
      <c r="BI7" s="3">
        <v>1267071</v>
      </c>
      <c r="BJ7" s="3">
        <v>1975758</v>
      </c>
      <c r="BK7" s="3">
        <f t="shared" si="1"/>
        <v>-772160</v>
      </c>
      <c r="BL7" s="3">
        <f t="shared" si="2"/>
        <v>-376985</v>
      </c>
      <c r="BM7" s="3">
        <f t="shared" si="3"/>
        <v>-338563</v>
      </c>
      <c r="BN7" s="3">
        <f t="shared" si="4"/>
        <v>1264667</v>
      </c>
      <c r="BO7" s="3">
        <f t="shared" si="5"/>
        <v>223042</v>
      </c>
      <c r="BP7" s="3">
        <v>1326912</v>
      </c>
      <c r="BQ7" s="3">
        <v>11186.02</v>
      </c>
      <c r="BR7" s="3">
        <v>624499</v>
      </c>
      <c r="BS7" s="3">
        <v>81142</v>
      </c>
      <c r="BT7" s="3">
        <v>36602</v>
      </c>
      <c r="BU7" s="3">
        <v>4157</v>
      </c>
      <c r="BV7" s="3">
        <v>174684</v>
      </c>
      <c r="BW7" s="3">
        <v>296586</v>
      </c>
      <c r="BX7" s="3">
        <v>595644</v>
      </c>
      <c r="BY7" s="3">
        <v>506600</v>
      </c>
      <c r="BZ7" s="3">
        <v>202161</v>
      </c>
      <c r="CA7" s="3">
        <v>199524</v>
      </c>
      <c r="CB7" s="3">
        <v>9271</v>
      </c>
      <c r="CC7" s="3">
        <v>2637</v>
      </c>
      <c r="CD7" s="3">
        <v>21565</v>
      </c>
      <c r="CE7" s="3">
        <v>21565</v>
      </c>
      <c r="CF7" s="3">
        <v>10610</v>
      </c>
      <c r="CG7" s="3">
        <v>7762</v>
      </c>
      <c r="CH7" s="3">
        <v>18372</v>
      </c>
      <c r="CI7" s="3">
        <v>15654</v>
      </c>
      <c r="CJ7" s="3">
        <v>1331</v>
      </c>
      <c r="CK7" s="3">
        <v>16985</v>
      </c>
      <c r="CL7" s="3">
        <v>662277</v>
      </c>
      <c r="CM7" s="3">
        <v>662336</v>
      </c>
      <c r="CN7" s="3">
        <v>-59</v>
      </c>
      <c r="CO7" s="3">
        <v>50062</v>
      </c>
      <c r="CP7" s="3">
        <v>15255</v>
      </c>
      <c r="CQ7" s="3">
        <v>224380</v>
      </c>
      <c r="CR7" s="3">
        <v>32728</v>
      </c>
      <c r="CS7" s="3">
        <v>66558</v>
      </c>
      <c r="CT7" s="3">
        <v>53032</v>
      </c>
      <c r="CU7" s="3">
        <v>49515</v>
      </c>
      <c r="CV7" s="3">
        <v>170109</v>
      </c>
      <c r="CW7" s="3">
        <v>73529</v>
      </c>
      <c r="CX7" s="3">
        <v>42797</v>
      </c>
      <c r="CY7" s="3">
        <v>36562</v>
      </c>
      <c r="CZ7" s="3">
        <v>6688</v>
      </c>
      <c r="DA7" s="3">
        <v>34636</v>
      </c>
      <c r="DB7" s="3">
        <v>8688</v>
      </c>
      <c r="DC7" s="3">
        <v>55981</v>
      </c>
      <c r="DD7" s="3">
        <v>39994</v>
      </c>
      <c r="DE7" s="3">
        <v>55624</v>
      </c>
      <c r="DF7" s="3">
        <v>46937</v>
      </c>
      <c r="DG7" s="3">
        <v>47355</v>
      </c>
      <c r="DH7" s="3">
        <v>1227</v>
      </c>
      <c r="DI7" s="3">
        <v>365</v>
      </c>
      <c r="DJ7" s="3">
        <v>48217</v>
      </c>
      <c r="DK7" s="3">
        <v>86624</v>
      </c>
      <c r="DL7" s="3">
        <v>93026</v>
      </c>
      <c r="DM7" s="3">
        <v>-6402</v>
      </c>
      <c r="DN7" s="3">
        <v>259016</v>
      </c>
      <c r="DO7" s="3">
        <v>273950</v>
      </c>
      <c r="DP7" s="3">
        <v>-14934</v>
      </c>
      <c r="DQ7" s="3">
        <v>21943</v>
      </c>
      <c r="DR7" s="3">
        <v>49515</v>
      </c>
      <c r="DS7" s="3">
        <v>-27572</v>
      </c>
      <c r="DT7" s="3">
        <v>88771</v>
      </c>
      <c r="DU7" s="3">
        <v>73529</v>
      </c>
      <c r="DV7" s="3">
        <v>15242</v>
      </c>
      <c r="DW7" s="3">
        <v>123766</v>
      </c>
      <c r="DX7" s="3">
        <v>90099</v>
      </c>
      <c r="DY7" s="3">
        <v>33667</v>
      </c>
      <c r="DZ7" s="3">
        <v>388729</v>
      </c>
      <c r="EA7" s="3">
        <v>345627</v>
      </c>
      <c r="EB7" s="3">
        <v>12658</v>
      </c>
      <c r="EC7" s="3">
        <v>29592</v>
      </c>
      <c r="ED7" s="3">
        <v>853</v>
      </c>
      <c r="EE7" s="3">
        <v>106322</v>
      </c>
      <c r="EF7" s="3">
        <v>74044</v>
      </c>
      <c r="EG7" s="3">
        <v>0</v>
      </c>
      <c r="EH7" s="3">
        <v>31309</v>
      </c>
      <c r="EI7" s="3">
        <v>970</v>
      </c>
      <c r="EJ7" s="3">
        <v>247875</v>
      </c>
      <c r="EK7" s="3">
        <v>29003</v>
      </c>
      <c r="EL7" s="3">
        <v>0</v>
      </c>
      <c r="EM7" s="3">
        <v>218702</v>
      </c>
      <c r="EN7" s="3">
        <v>-170</v>
      </c>
      <c r="EO7" s="3">
        <v>134</v>
      </c>
      <c r="EP7" s="3">
        <v>5138</v>
      </c>
      <c r="EQ7" s="3">
        <v>-10263</v>
      </c>
      <c r="ER7" s="3">
        <v>-26991</v>
      </c>
      <c r="ES7" s="3">
        <v>31981</v>
      </c>
      <c r="ET7" s="3">
        <v>595270</v>
      </c>
      <c r="EU7" s="3">
        <v>44803</v>
      </c>
      <c r="EV7" s="3">
        <v>247167</v>
      </c>
      <c r="EW7" s="3">
        <v>380591</v>
      </c>
      <c r="EX7" s="3">
        <v>45040</v>
      </c>
      <c r="EY7" s="3">
        <v>1548</v>
      </c>
      <c r="EZ7" s="3">
        <v>-1910</v>
      </c>
      <c r="FA7" s="3">
        <v>4719</v>
      </c>
      <c r="FB7" s="3">
        <v>-4031</v>
      </c>
      <c r="FC7" s="3">
        <v>-326</v>
      </c>
      <c r="FD7" s="3">
        <v>935</v>
      </c>
      <c r="FE7" s="3">
        <v>0</v>
      </c>
      <c r="FF7" s="3">
        <v>1017</v>
      </c>
      <c r="FG7" s="3">
        <v>-1869</v>
      </c>
      <c r="FH7" s="3">
        <v>-82</v>
      </c>
      <c r="FI7" s="3">
        <v>-64718</v>
      </c>
      <c r="FJ7" s="3">
        <v>-6306</v>
      </c>
      <c r="FK7" s="3">
        <v>76185</v>
      </c>
      <c r="FL7" s="3">
        <v>25044</v>
      </c>
      <c r="FM7" s="3">
        <v>-30206</v>
      </c>
      <c r="FN7" s="3">
        <v>15811</v>
      </c>
      <c r="FO7" s="3">
        <v>-238</v>
      </c>
      <c r="FP7" s="3">
        <v>247167</v>
      </c>
      <c r="FQ7" s="3">
        <v>63807</v>
      </c>
      <c r="FR7" s="3">
        <v>-29962</v>
      </c>
      <c r="FS7" s="3">
        <v>253318</v>
      </c>
      <c r="FT7" s="3">
        <v>12658</v>
      </c>
      <c r="FU7" s="3">
        <v>609818</v>
      </c>
      <c r="FV7" s="3">
        <v>345627</v>
      </c>
      <c r="FW7" s="3">
        <v>-1784</v>
      </c>
      <c r="FX7" s="3">
        <v>25094</v>
      </c>
      <c r="FY7" s="3">
        <v>50179</v>
      </c>
      <c r="FZ7" s="3">
        <v>-240648</v>
      </c>
      <c r="GA7" s="3">
        <v>141687</v>
      </c>
      <c r="GB7" s="3">
        <v>23688</v>
      </c>
      <c r="GC7" s="3">
        <v>1871204</v>
      </c>
      <c r="GD7" s="3">
        <v>60436</v>
      </c>
      <c r="GE7" s="3">
        <v>638568</v>
      </c>
      <c r="GF7" s="3">
        <v>1576307</v>
      </c>
      <c r="GG7" s="3">
        <v>121794</v>
      </c>
      <c r="GH7" s="3">
        <v>5160</v>
      </c>
      <c r="GI7" s="3">
        <v>38993</v>
      </c>
      <c r="GJ7" s="3">
        <v>49099</v>
      </c>
      <c r="GK7" s="3">
        <v>44308</v>
      </c>
      <c r="GL7" s="3">
        <v>956</v>
      </c>
      <c r="GM7" s="3">
        <v>28065</v>
      </c>
      <c r="GN7" s="3">
        <v>-4980</v>
      </c>
      <c r="GO7" s="3">
        <v>0.62900102099999999</v>
      </c>
      <c r="GP7" s="3">
        <v>3.0487150000000001E-2</v>
      </c>
      <c r="GQ7" s="3">
        <v>6.5333948000000003E-2</v>
      </c>
      <c r="GR7" s="3">
        <v>4.3388490000000002E-2</v>
      </c>
      <c r="GS7" s="3">
        <v>-0.26861810699999999</v>
      </c>
      <c r="GT7" s="3">
        <v>41208</v>
      </c>
      <c r="GU7" s="3">
        <v>68120.4375</v>
      </c>
      <c r="GV7" s="9">
        <v>5330020</v>
      </c>
      <c r="GW7" s="3">
        <v>2797.4250489999999</v>
      </c>
      <c r="GX7" s="3">
        <v>2658.8579100000002</v>
      </c>
      <c r="GY7" s="3">
        <v>1115218</v>
      </c>
      <c r="GZ7" s="3">
        <v>1406788</v>
      </c>
      <c r="HA7" s="3">
        <v>4362579</v>
      </c>
      <c r="HB7" s="3">
        <v>3463554</v>
      </c>
      <c r="HC7" s="3">
        <v>406785</v>
      </c>
      <c r="HD7" s="3">
        <v>973695</v>
      </c>
      <c r="HE7" s="3">
        <v>684928</v>
      </c>
      <c r="HF7" s="3">
        <v>1267071</v>
      </c>
      <c r="HG7" s="3">
        <v>1586557</v>
      </c>
      <c r="HH7" s="3">
        <v>1044958</v>
      </c>
      <c r="HI7" s="3">
        <v>-17349</v>
      </c>
      <c r="HJ7" s="3">
        <v>111108</v>
      </c>
      <c r="HK7" s="3">
        <v>304008</v>
      </c>
      <c r="HL7" s="3">
        <v>229316</v>
      </c>
      <c r="HM7" s="3">
        <v>-15763</v>
      </c>
      <c r="HN7" s="3">
        <v>-27573</v>
      </c>
      <c r="HO7" s="3">
        <v>14599</v>
      </c>
      <c r="HP7" s="3">
        <v>110865</v>
      </c>
      <c r="HQ7" s="3">
        <v>124453</v>
      </c>
      <c r="HR7" s="3">
        <v>-13767</v>
      </c>
      <c r="HS7" s="3">
        <v>-94463</v>
      </c>
      <c r="HT7" s="3">
        <v>-7995</v>
      </c>
      <c r="HU7" s="3">
        <v>43121</v>
      </c>
      <c r="HV7" s="3">
        <v>-54139</v>
      </c>
      <c r="HW7" s="3">
        <v>10560</v>
      </c>
      <c r="HX7" s="3">
        <v>84</v>
      </c>
      <c r="HY7" s="3">
        <v>9458</v>
      </c>
      <c r="HZ7" s="3">
        <v>-37570</v>
      </c>
      <c r="IA7" s="3">
        <v>10778</v>
      </c>
      <c r="IB7" s="3">
        <v>-36144</v>
      </c>
      <c r="IC7" s="3">
        <v>79073</v>
      </c>
      <c r="ID7" s="3">
        <v>96.69</v>
      </c>
      <c r="IE7" s="3">
        <v>0.29933705620407802</v>
      </c>
      <c r="IF7" s="3">
        <v>0.41374296366232299</v>
      </c>
      <c r="IG7" s="3">
        <v>-3.8314556767983801E-2</v>
      </c>
      <c r="IH7" s="3">
        <v>0.38017531649141201</v>
      </c>
      <c r="II7" s="3">
        <v>0.32305063906633502</v>
      </c>
      <c r="IJ7" s="3">
        <v>3.0983492083036902E-2</v>
      </c>
      <c r="IK7" s="3">
        <v>6.6266837779876603E-2</v>
      </c>
      <c r="IL7" s="3">
        <v>956</v>
      </c>
      <c r="IM7" s="3">
        <v>28250</v>
      </c>
      <c r="IN7" s="3">
        <v>-6572</v>
      </c>
      <c r="IO7" s="3">
        <v>34516</v>
      </c>
      <c r="IP7" s="3">
        <v>4.7885155869822102E-2</v>
      </c>
      <c r="IQ7" s="3">
        <v>1</v>
      </c>
      <c r="IR7" s="3">
        <v>5.0246157260325101E-2</v>
      </c>
      <c r="IS7" s="3">
        <v>6.2359567853735101E-2</v>
      </c>
      <c r="IT7" s="3">
        <v>5.3083379772818601E-2</v>
      </c>
      <c r="IU7" s="3">
        <v>0.9645281</v>
      </c>
      <c r="IV7" s="3">
        <f t="shared" si="0"/>
        <v>249.10545144550426</v>
      </c>
      <c r="IW7" s="3">
        <v>3.2234657576611002E-2</v>
      </c>
      <c r="IX7" s="3">
        <v>-1617.30669420506</v>
      </c>
      <c r="IY7" s="3">
        <v>18517.4505723252</v>
      </c>
      <c r="IZ7" s="3">
        <v>1184.21921384803</v>
      </c>
      <c r="JA7" s="3">
        <v>0</v>
      </c>
      <c r="JB7" s="3">
        <v>-14493.012222242</v>
      </c>
      <c r="JC7" s="3">
        <v>-1184.21921384803</v>
      </c>
      <c r="JD7" s="3">
        <v>0</v>
      </c>
      <c r="JE7" s="3">
        <v>5702.0216678078004</v>
      </c>
      <c r="JF7" s="3">
        <v>8801.3944295298697</v>
      </c>
      <c r="JG7" s="3">
        <v>-1617.30669420506</v>
      </c>
      <c r="JH7" s="3">
        <v>18517.4505723252</v>
      </c>
      <c r="JI7" s="3">
        <v>1184.21921384803</v>
      </c>
      <c r="JJ7" s="3">
        <v>3022.78342137344</v>
      </c>
      <c r="JK7" s="3">
        <v>-12825.832779613</v>
      </c>
      <c r="JL7" s="3">
        <v>-7106.6060044975702</v>
      </c>
      <c r="JM7">
        <v>1</v>
      </c>
      <c r="JN7">
        <v>1</v>
      </c>
      <c r="JO7">
        <v>1</v>
      </c>
      <c r="JP7" s="4">
        <v>316784</v>
      </c>
      <c r="JQ7" s="7">
        <v>0.79113888700000001</v>
      </c>
      <c r="JR7" s="7">
        <v>0.85183841000000005</v>
      </c>
      <c r="JS7" s="4">
        <v>0.82979977100000002</v>
      </c>
      <c r="JT7" s="7">
        <v>0.85464578899999999</v>
      </c>
      <c r="JU7" s="4">
        <v>0.92325228500000001</v>
      </c>
      <c r="JV7" s="7">
        <v>0.85464625800000005</v>
      </c>
      <c r="JW7" s="4">
        <v>0.91402604099999996</v>
      </c>
      <c r="JX7" s="7">
        <v>0.80547532399999999</v>
      </c>
      <c r="JY7" s="4">
        <v>0.76854250999999996</v>
      </c>
      <c r="JZ7" s="4">
        <v>0.78328425999999995</v>
      </c>
      <c r="KA7" s="4">
        <v>0.70737862600000001</v>
      </c>
      <c r="KB7" s="4">
        <v>45040</v>
      </c>
      <c r="KC7" s="4">
        <f t="shared" si="6"/>
        <v>476267</v>
      </c>
      <c r="KD7" s="4">
        <v>38993</v>
      </c>
      <c r="KE7" s="4">
        <v>121632</v>
      </c>
      <c r="KF7" s="4">
        <v>22216</v>
      </c>
      <c r="KG7" s="4">
        <v>293426</v>
      </c>
      <c r="KH7" s="4">
        <v>0.11300067913916099</v>
      </c>
      <c r="KI7">
        <v>0.99584807177301604</v>
      </c>
      <c r="KJ7">
        <f t="shared" si="7"/>
        <v>-4.2377143682504146E-3</v>
      </c>
      <c r="KK7" s="10">
        <v>0.93923503862616686</v>
      </c>
      <c r="KL7" s="12">
        <v>7.2741374999999997E-2</v>
      </c>
      <c r="KM7" s="12">
        <v>5.4699999999999999E-2</v>
      </c>
    </row>
    <row r="8" spans="1:299" x14ac:dyDescent="0.2">
      <c r="A8" s="1">
        <v>2001</v>
      </c>
      <c r="B8" s="3">
        <v>759718</v>
      </c>
      <c r="C8" s="3">
        <v>1689562</v>
      </c>
      <c r="D8" s="3">
        <v>248006</v>
      </c>
      <c r="E8" s="3">
        <v>626785</v>
      </c>
      <c r="F8" s="3">
        <v>593095</v>
      </c>
      <c r="G8" s="3">
        <v>1227152</v>
      </c>
      <c r="H8" s="3">
        <v>1732109</v>
      </c>
      <c r="I8" s="3">
        <v>957905</v>
      </c>
      <c r="J8" s="3">
        <v>34323</v>
      </c>
      <c r="K8" s="3">
        <v>11319</v>
      </c>
      <c r="L8" s="3">
        <v>596</v>
      </c>
      <c r="M8" s="3">
        <v>1107712</v>
      </c>
      <c r="N8" s="3">
        <v>6891</v>
      </c>
      <c r="O8" s="3">
        <v>1105506</v>
      </c>
      <c r="P8" s="3">
        <v>9097</v>
      </c>
      <c r="Q8" s="7">
        <v>7464</v>
      </c>
      <c r="R8" s="7">
        <v>63422</v>
      </c>
      <c r="S8" s="7">
        <v>7519</v>
      </c>
      <c r="T8" s="7">
        <v>9890</v>
      </c>
      <c r="U8" s="7">
        <v>29549</v>
      </c>
      <c r="V8" s="7">
        <v>86010</v>
      </c>
      <c r="W8" s="7">
        <v>-93505</v>
      </c>
      <c r="X8" s="7">
        <v>125339</v>
      </c>
      <c r="Y8" s="3">
        <v>0</v>
      </c>
      <c r="Z8" s="3">
        <v>62879</v>
      </c>
      <c r="AA8" s="3">
        <v>368</v>
      </c>
      <c r="AB8" s="3">
        <v>62289</v>
      </c>
      <c r="AC8" s="3">
        <v>959</v>
      </c>
      <c r="AD8" s="3">
        <v>515084</v>
      </c>
      <c r="AE8" s="3">
        <v>114346</v>
      </c>
      <c r="AF8" s="3">
        <v>6154</v>
      </c>
      <c r="AG8" s="3">
        <v>117969</v>
      </c>
      <c r="AH8" s="3">
        <v>124352</v>
      </c>
      <c r="AI8" s="3">
        <v>487269</v>
      </c>
      <c r="AJ8" s="3">
        <v>77974</v>
      </c>
      <c r="AK8" s="3">
        <v>-9489</v>
      </c>
      <c r="AL8" s="3">
        <v>145550</v>
      </c>
      <c r="AM8" s="3">
        <v>176601</v>
      </c>
      <c r="AN8" s="3">
        <v>-34796</v>
      </c>
      <c r="AO8" s="3">
        <v>-357307</v>
      </c>
      <c r="AP8" s="3">
        <v>12139</v>
      </c>
      <c r="AQ8" s="3">
        <v>-140947</v>
      </c>
      <c r="AR8" s="3">
        <v>-41921</v>
      </c>
      <c r="AS8" s="3">
        <v>-126498</v>
      </c>
      <c r="AT8" s="3">
        <v>-346259</v>
      </c>
      <c r="AU8" s="3">
        <v>-90075</v>
      </c>
      <c r="AV8" s="3">
        <v>0</v>
      </c>
      <c r="AW8" s="3">
        <v>-44134</v>
      </c>
      <c r="AX8" s="3">
        <v>-253</v>
      </c>
      <c r="AY8" s="3">
        <v>-44367</v>
      </c>
      <c r="AZ8" s="3">
        <v>-21</v>
      </c>
      <c r="BA8" s="3">
        <v>1877916</v>
      </c>
      <c r="BB8" s="3">
        <v>6567936</v>
      </c>
      <c r="BC8" s="3">
        <v>690554</v>
      </c>
      <c r="BD8" s="3">
        <v>2456018</v>
      </c>
      <c r="BE8" s="3">
        <v>2286352</v>
      </c>
      <c r="BF8" s="3">
        <v>2649543</v>
      </c>
      <c r="BG8" s="3">
        <v>6806873</v>
      </c>
      <c r="BH8" s="3">
        <v>991750</v>
      </c>
      <c r="BI8" s="3">
        <v>1372129</v>
      </c>
      <c r="BJ8" s="3">
        <v>2058482</v>
      </c>
      <c r="BK8" s="3">
        <f t="shared" si="1"/>
        <v>-771627</v>
      </c>
      <c r="BL8" s="3">
        <f t="shared" si="2"/>
        <v>-238937</v>
      </c>
      <c r="BM8" s="3">
        <f t="shared" si="3"/>
        <v>-301196</v>
      </c>
      <c r="BN8" s="3">
        <f t="shared" si="4"/>
        <v>1083889</v>
      </c>
      <c r="BO8" s="3">
        <f t="shared" si="5"/>
        <v>227870</v>
      </c>
      <c r="BP8" s="3">
        <v>1371526</v>
      </c>
      <c r="BQ8" s="3">
        <v>11429.83</v>
      </c>
      <c r="BR8" s="3">
        <v>640633</v>
      </c>
      <c r="BS8" s="3">
        <v>78821</v>
      </c>
      <c r="BT8" s="3">
        <v>41214</v>
      </c>
      <c r="BU8" s="3">
        <v>5408</v>
      </c>
      <c r="BV8" s="3">
        <v>173895</v>
      </c>
      <c r="BW8" s="3">
        <v>299338</v>
      </c>
      <c r="BX8" s="3">
        <v>625352</v>
      </c>
      <c r="BY8" s="3">
        <v>527419</v>
      </c>
      <c r="BZ8" s="3">
        <v>208605</v>
      </c>
      <c r="CA8" s="3">
        <v>206212</v>
      </c>
      <c r="CB8" s="3">
        <v>10481</v>
      </c>
      <c r="CC8" s="3">
        <v>2394</v>
      </c>
      <c r="CD8" s="3">
        <v>24076</v>
      </c>
      <c r="CE8" s="3">
        <v>24076</v>
      </c>
      <c r="CF8" s="3">
        <v>10961</v>
      </c>
      <c r="CG8" s="3">
        <v>7236</v>
      </c>
      <c r="CH8" s="3">
        <v>18197</v>
      </c>
      <c r="CI8" s="3">
        <v>15846</v>
      </c>
      <c r="CJ8" s="3">
        <v>1646</v>
      </c>
      <c r="CK8" s="3">
        <v>17492</v>
      </c>
      <c r="CL8" s="3">
        <v>696905</v>
      </c>
      <c r="CM8" s="3">
        <v>696524</v>
      </c>
      <c r="CN8" s="3">
        <v>382</v>
      </c>
      <c r="CO8" s="3">
        <v>52903</v>
      </c>
      <c r="CP8" s="3">
        <v>16601</v>
      </c>
      <c r="CQ8" s="3">
        <v>236731</v>
      </c>
      <c r="CR8" s="3">
        <v>34415</v>
      </c>
      <c r="CS8" s="3">
        <v>69314</v>
      </c>
      <c r="CT8" s="3">
        <v>62422</v>
      </c>
      <c r="CU8" s="3">
        <v>46384</v>
      </c>
      <c r="CV8" s="3">
        <v>179768</v>
      </c>
      <c r="CW8" s="3">
        <v>79014</v>
      </c>
      <c r="CX8" s="3">
        <v>42377</v>
      </c>
      <c r="CY8" s="3">
        <v>23793</v>
      </c>
      <c r="CZ8" s="3">
        <v>8166</v>
      </c>
      <c r="DA8" s="3">
        <v>42513</v>
      </c>
      <c r="DB8" s="3">
        <v>10295</v>
      </c>
      <c r="DC8" s="3">
        <v>38315</v>
      </c>
      <c r="DD8" s="3">
        <v>58482</v>
      </c>
      <c r="DE8" s="3">
        <v>23863</v>
      </c>
      <c r="DF8" s="3">
        <v>40736</v>
      </c>
      <c r="DG8" s="3">
        <v>55509</v>
      </c>
      <c r="DH8" s="3">
        <v>1234</v>
      </c>
      <c r="DI8" s="3">
        <v>499</v>
      </c>
      <c r="DJ8" s="3">
        <v>56245</v>
      </c>
      <c r="DK8" s="3">
        <v>76696</v>
      </c>
      <c r="DL8" s="3">
        <v>120904</v>
      </c>
      <c r="DM8" s="3">
        <v>-44208</v>
      </c>
      <c r="DN8" s="3">
        <v>279244</v>
      </c>
      <c r="DO8" s="3">
        <v>259876</v>
      </c>
      <c r="DP8" s="3">
        <v>19368</v>
      </c>
      <c r="DQ8" s="3">
        <v>24767</v>
      </c>
      <c r="DR8" s="3">
        <v>46384</v>
      </c>
      <c r="DS8" s="3">
        <v>-21617</v>
      </c>
      <c r="DT8" s="3">
        <v>100219</v>
      </c>
      <c r="DU8" s="3">
        <v>79014</v>
      </c>
      <c r="DV8" s="3">
        <v>21205</v>
      </c>
      <c r="DW8" s="3">
        <v>108863</v>
      </c>
      <c r="DX8" s="3">
        <v>83612</v>
      </c>
      <c r="DY8" s="3">
        <v>25251</v>
      </c>
      <c r="DZ8" s="3">
        <v>387591</v>
      </c>
      <c r="EA8" s="3">
        <v>349229</v>
      </c>
      <c r="EB8" s="3">
        <v>10639</v>
      </c>
      <c r="EC8" s="3">
        <v>26649</v>
      </c>
      <c r="ED8" s="3">
        <v>1074</v>
      </c>
      <c r="EE8" s="3">
        <v>126864</v>
      </c>
      <c r="EF8" s="3">
        <v>94683</v>
      </c>
      <c r="EG8" s="3">
        <v>0</v>
      </c>
      <c r="EH8" s="3">
        <v>31127</v>
      </c>
      <c r="EI8" s="3">
        <v>1054</v>
      </c>
      <c r="EJ8" s="3">
        <v>258838</v>
      </c>
      <c r="EK8" s="3">
        <v>31309</v>
      </c>
      <c r="EL8" s="3">
        <v>0</v>
      </c>
      <c r="EM8" s="3">
        <v>227455</v>
      </c>
      <c r="EN8" s="3">
        <v>-74</v>
      </c>
      <c r="EO8" s="3">
        <v>1175</v>
      </c>
      <c r="EP8" s="3">
        <v>4068</v>
      </c>
      <c r="EQ8" s="3">
        <v>-3944</v>
      </c>
      <c r="ER8" s="3">
        <v>-28039</v>
      </c>
      <c r="ES8" s="3">
        <v>26740</v>
      </c>
      <c r="ET8" s="3">
        <v>631625</v>
      </c>
      <c r="EU8" s="3">
        <v>96779</v>
      </c>
      <c r="EV8" s="3">
        <v>211703</v>
      </c>
      <c r="EW8" s="3">
        <v>385628</v>
      </c>
      <c r="EX8" s="3">
        <v>63373</v>
      </c>
      <c r="EY8" s="3">
        <v>726</v>
      </c>
      <c r="EZ8" s="3">
        <v>-183</v>
      </c>
      <c r="FA8" s="3">
        <v>2760</v>
      </c>
      <c r="FB8" s="3">
        <v>-2851</v>
      </c>
      <c r="FC8" s="3">
        <v>-451</v>
      </c>
      <c r="FD8" s="3">
        <v>3851</v>
      </c>
      <c r="FE8" s="3">
        <v>0</v>
      </c>
      <c r="FF8" s="3">
        <v>4196</v>
      </c>
      <c r="FG8" s="3">
        <v>-7703</v>
      </c>
      <c r="FH8" s="3">
        <v>-344</v>
      </c>
      <c r="FI8" s="3">
        <v>-27580</v>
      </c>
      <c r="FJ8" s="3">
        <v>27814</v>
      </c>
      <c r="FK8" s="3">
        <v>36372</v>
      </c>
      <c r="FL8" s="3">
        <v>15642</v>
      </c>
      <c r="FM8" s="3">
        <v>-52249</v>
      </c>
      <c r="FN8" s="3">
        <v>54366</v>
      </c>
      <c r="FO8" s="3">
        <v>33406</v>
      </c>
      <c r="FP8" s="3">
        <v>211703</v>
      </c>
      <c r="FQ8" s="3">
        <v>52006</v>
      </c>
      <c r="FR8" s="3">
        <v>-52142</v>
      </c>
      <c r="FS8" s="3">
        <v>259330</v>
      </c>
      <c r="FT8" s="3">
        <v>10639</v>
      </c>
      <c r="FU8" s="3">
        <v>617879</v>
      </c>
      <c r="FV8" s="3">
        <v>349229</v>
      </c>
      <c r="FW8" s="3">
        <v>-1320</v>
      </c>
      <c r="FX8" s="3">
        <v>31745</v>
      </c>
      <c r="FY8" s="3">
        <v>67442</v>
      </c>
      <c r="FZ8" s="3">
        <v>-251174</v>
      </c>
      <c r="GA8" s="3">
        <v>133149</v>
      </c>
      <c r="GB8" s="3">
        <v>18838</v>
      </c>
      <c r="GC8" s="3">
        <v>1981881</v>
      </c>
      <c r="GD8" s="3">
        <v>61104</v>
      </c>
      <c r="GE8" s="3">
        <v>663802</v>
      </c>
      <c r="GF8" s="3">
        <v>1668164</v>
      </c>
      <c r="GG8" s="3">
        <v>130494</v>
      </c>
      <c r="GH8" s="3">
        <v>5463</v>
      </c>
      <c r="GI8" s="3">
        <v>40541</v>
      </c>
      <c r="GJ8" s="3">
        <v>52284</v>
      </c>
      <c r="GK8" s="3">
        <v>72394</v>
      </c>
      <c r="GL8" s="3">
        <v>723</v>
      </c>
      <c r="GM8" s="3">
        <v>24569</v>
      </c>
      <c r="GN8" s="3">
        <v>67350</v>
      </c>
      <c r="GO8" s="3">
        <v>0.66637259699999996</v>
      </c>
      <c r="GP8" s="3">
        <v>2.3425469000000001E-2</v>
      </c>
      <c r="GQ8" s="3">
        <v>4.5156470999999997E-2</v>
      </c>
      <c r="GR8" s="3">
        <v>-0.15070219300000001</v>
      </c>
      <c r="GS8" s="3">
        <v>-9.7627356999999998E-2</v>
      </c>
      <c r="GT8" s="3">
        <v>38474</v>
      </c>
      <c r="GU8" s="3">
        <v>71864.046879999994</v>
      </c>
      <c r="GV8" s="9">
        <v>5349212</v>
      </c>
      <c r="GW8" s="3">
        <v>2817.1640630000002</v>
      </c>
      <c r="GX8" s="3">
        <v>2686.6809079999998</v>
      </c>
      <c r="GY8" s="3">
        <v>1118198</v>
      </c>
      <c r="GZ8" s="3">
        <v>1422391</v>
      </c>
      <c r="HA8" s="3">
        <v>4878374</v>
      </c>
      <c r="HB8" s="3">
        <v>3969258</v>
      </c>
      <c r="HC8" s="3">
        <v>442548</v>
      </c>
      <c r="HD8" s="3">
        <v>991750</v>
      </c>
      <c r="HE8" s="3">
        <v>721521</v>
      </c>
      <c r="HF8" s="3">
        <v>1372129</v>
      </c>
      <c r="HG8" s="3">
        <v>1686366</v>
      </c>
      <c r="HH8" s="3">
        <v>1091480</v>
      </c>
      <c r="HI8" s="3">
        <v>106882</v>
      </c>
      <c r="HJ8" s="3">
        <v>-8036</v>
      </c>
      <c r="HK8" s="3">
        <v>449837</v>
      </c>
      <c r="HL8" s="3">
        <v>516661</v>
      </c>
      <c r="HM8" s="3">
        <v>-1366</v>
      </c>
      <c r="HN8" s="3">
        <v>-9490</v>
      </c>
      <c r="HO8" s="3">
        <v>45200</v>
      </c>
      <c r="HP8" s="3">
        <v>145549</v>
      </c>
      <c r="HQ8" s="3">
        <v>92609</v>
      </c>
      <c r="HR8" s="3">
        <v>48477</v>
      </c>
      <c r="HS8" s="3">
        <v>-103902</v>
      </c>
      <c r="HT8" s="3">
        <v>23640</v>
      </c>
      <c r="HU8" s="3">
        <v>65959</v>
      </c>
      <c r="HV8" s="3">
        <v>-10956</v>
      </c>
      <c r="HW8" s="3">
        <v>37131</v>
      </c>
      <c r="HX8" s="3">
        <v>27545</v>
      </c>
      <c r="HY8" s="3">
        <v>-8608</v>
      </c>
      <c r="HZ8" s="3">
        <v>-40492</v>
      </c>
      <c r="IA8" s="3">
        <v>7200</v>
      </c>
      <c r="IB8" s="3">
        <v>40497</v>
      </c>
      <c r="IC8" s="3">
        <v>-1955</v>
      </c>
      <c r="ID8" s="3">
        <v>97.09</v>
      </c>
      <c r="IE8" s="3">
        <v>0.255203748506729</v>
      </c>
      <c r="IF8" s="3">
        <v>0.40455377130819398</v>
      </c>
      <c r="IG8" s="3">
        <v>-1.31954636424282</v>
      </c>
      <c r="IH8" s="3">
        <v>0.49564100138731199</v>
      </c>
      <c r="II8" s="3">
        <v>0.25446471529584802</v>
      </c>
      <c r="IJ8" s="3">
        <v>2.3940889306131401E-2</v>
      </c>
      <c r="IK8" s="3">
        <v>4.4151517220674098E-2</v>
      </c>
      <c r="IL8" s="3">
        <v>723</v>
      </c>
      <c r="IM8" s="3">
        <v>24561</v>
      </c>
      <c r="IN8" s="3">
        <v>65320</v>
      </c>
      <c r="IO8" s="3">
        <v>67276</v>
      </c>
      <c r="IP8" s="3">
        <v>5.1715545649807203E-2</v>
      </c>
      <c r="IQ8" s="3">
        <v>1</v>
      </c>
      <c r="IR8" s="3">
        <v>3.8244209108258799E-2</v>
      </c>
      <c r="IS8" s="3">
        <v>5.4776190868351303E-2</v>
      </c>
      <c r="IT8" s="3">
        <v>4.3454653248352099E-2</v>
      </c>
      <c r="IU8" s="3">
        <v>1.002087</v>
      </c>
      <c r="IV8" s="3">
        <f t="shared" si="0"/>
        <v>259.25073495925557</v>
      </c>
      <c r="IW8" s="3">
        <v>4.0726862679561798E-2</v>
      </c>
      <c r="IX8" s="3">
        <v>-1812.9054015788099</v>
      </c>
      <c r="IY8" s="3">
        <v>5172.4276247829202</v>
      </c>
      <c r="IZ8" s="3">
        <v>806.52259963368294</v>
      </c>
      <c r="JA8" s="3">
        <v>0</v>
      </c>
      <c r="JB8" s="3">
        <v>-7848.43537442655</v>
      </c>
      <c r="JC8" s="3">
        <v>-807.52259963368101</v>
      </c>
      <c r="JD8" s="3">
        <v>0</v>
      </c>
      <c r="JE8" s="3">
        <v>9913.9515613445492</v>
      </c>
      <c r="JF8" s="3">
        <v>-20484.078258753401</v>
      </c>
      <c r="JG8" s="3">
        <v>-1812.9054015788099</v>
      </c>
      <c r="JH8" s="3">
        <v>5172.4276247829202</v>
      </c>
      <c r="JI8" s="3">
        <v>806.52259963368294</v>
      </c>
      <c r="JJ8" s="3">
        <v>-4457.1675491703199</v>
      </c>
      <c r="JK8" s="3">
        <v>23161.086008397098</v>
      </c>
      <c r="JL8" s="3">
        <v>-3644.9316939751898</v>
      </c>
      <c r="JM8">
        <v>1</v>
      </c>
      <c r="JN8">
        <v>1</v>
      </c>
      <c r="JO8">
        <v>1</v>
      </c>
      <c r="JP8" s="4">
        <v>333623</v>
      </c>
      <c r="JQ8" s="7">
        <v>0.81106311099999995</v>
      </c>
      <c r="JR8" s="7">
        <v>0.87260431100000002</v>
      </c>
      <c r="JS8" s="4">
        <v>0.84929728500000001</v>
      </c>
      <c r="JT8" s="7">
        <v>0.86816471799999995</v>
      </c>
      <c r="JU8" s="4">
        <v>0.93871027200000001</v>
      </c>
      <c r="JV8" s="7">
        <v>0.868164622</v>
      </c>
      <c r="JW8" s="4">
        <v>0.93743627699999998</v>
      </c>
      <c r="JX8" s="7">
        <v>0.83960496699999998</v>
      </c>
      <c r="JY8" s="4">
        <v>0.79427617800000005</v>
      </c>
      <c r="JZ8" s="4">
        <v>0.81269327999999996</v>
      </c>
      <c r="KA8" s="4">
        <v>0.70250511199999999</v>
      </c>
      <c r="KB8" s="4">
        <v>63373</v>
      </c>
      <c r="KC8" s="4">
        <f t="shared" si="6"/>
        <v>477629</v>
      </c>
      <c r="KD8" s="4">
        <v>40541</v>
      </c>
      <c r="KE8" s="4">
        <v>129977</v>
      </c>
      <c r="KF8" s="4">
        <v>20607</v>
      </c>
      <c r="KG8" s="4">
        <v>286504</v>
      </c>
      <c r="KH8" s="4">
        <v>0.12934021848285401</v>
      </c>
      <c r="KI8">
        <v>1.0407525623204701</v>
      </c>
      <c r="KJ8">
        <f t="shared" si="7"/>
        <v>4.1438628389013056E-2</v>
      </c>
      <c r="KK8" s="10">
        <v>0.90590938394538634</v>
      </c>
      <c r="KL8" s="12">
        <v>6.4594374999999996E-2</v>
      </c>
      <c r="KM8" s="12">
        <v>3.85E-2</v>
      </c>
    </row>
    <row r="9" spans="1:299" x14ac:dyDescent="0.2">
      <c r="A9" s="1">
        <v>2002</v>
      </c>
      <c r="B9" s="3">
        <v>636011</v>
      </c>
      <c r="C9" s="3">
        <v>1235645</v>
      </c>
      <c r="D9" s="3">
        <v>259658</v>
      </c>
      <c r="E9" s="3">
        <v>603770</v>
      </c>
      <c r="F9" s="3">
        <v>539170</v>
      </c>
      <c r="G9" s="3">
        <v>1051810</v>
      </c>
      <c r="H9" s="3">
        <v>1475269</v>
      </c>
      <c r="I9" s="3">
        <v>747174</v>
      </c>
      <c r="J9" s="3">
        <v>34511</v>
      </c>
      <c r="K9" s="3">
        <v>11116</v>
      </c>
      <c r="L9" s="3">
        <v>694</v>
      </c>
      <c r="M9" s="3">
        <v>1142479</v>
      </c>
      <c r="N9" s="3">
        <v>6962</v>
      </c>
      <c r="O9" s="3">
        <v>1139582</v>
      </c>
      <c r="P9" s="3">
        <v>9859</v>
      </c>
      <c r="Q9" s="7">
        <v>93608</v>
      </c>
      <c r="R9" s="7">
        <v>-64083</v>
      </c>
      <c r="S9" s="7">
        <v>5779</v>
      </c>
      <c r="T9" s="7">
        <v>15379</v>
      </c>
      <c r="U9" s="7">
        <v>14988</v>
      </c>
      <c r="V9" s="7">
        <v>-35780</v>
      </c>
      <c r="W9" s="7">
        <v>96957</v>
      </c>
      <c r="X9" s="7">
        <v>4494</v>
      </c>
      <c r="Y9" s="3">
        <v>0</v>
      </c>
      <c r="Z9" s="3">
        <v>62718</v>
      </c>
      <c r="AA9" s="3">
        <v>336</v>
      </c>
      <c r="AB9" s="3">
        <v>62282</v>
      </c>
      <c r="AC9" s="3">
        <v>772</v>
      </c>
      <c r="AD9" s="3">
        <v>330364</v>
      </c>
      <c r="AE9" s="3">
        <v>-88469</v>
      </c>
      <c r="AF9" s="3">
        <v>14012</v>
      </c>
      <c r="AG9" s="3">
        <v>99068</v>
      </c>
      <c r="AH9" s="3">
        <v>145668</v>
      </c>
      <c r="AI9" s="3">
        <v>354682</v>
      </c>
      <c r="AJ9" s="3">
        <v>-177955</v>
      </c>
      <c r="AK9" s="3">
        <v>14229</v>
      </c>
      <c r="AL9" s="3">
        <v>111905</v>
      </c>
      <c r="AM9" s="3">
        <v>197783</v>
      </c>
      <c r="AN9" s="3">
        <v>-217316</v>
      </c>
      <c r="AO9" s="3">
        <v>-389833</v>
      </c>
      <c r="AP9" s="3">
        <v>5873</v>
      </c>
      <c r="AQ9" s="3">
        <v>-38394</v>
      </c>
      <c r="AR9" s="3">
        <v>-68913</v>
      </c>
      <c r="AS9" s="3">
        <v>-139561</v>
      </c>
      <c r="AT9" s="3">
        <v>-353796</v>
      </c>
      <c r="AU9" s="3">
        <v>-215225</v>
      </c>
      <c r="AV9" s="3">
        <v>0</v>
      </c>
      <c r="AW9" s="3">
        <v>-27952</v>
      </c>
      <c r="AX9" s="3">
        <v>-265</v>
      </c>
      <c r="AY9" s="3">
        <v>-28208</v>
      </c>
      <c r="AZ9" s="3">
        <v>-10</v>
      </c>
      <c r="BA9" s="3">
        <v>1893338</v>
      </c>
      <c r="BB9" s="3">
        <v>6560518</v>
      </c>
      <c r="BC9" s="3">
        <v>724210</v>
      </c>
      <c r="BD9" s="3">
        <v>2472084</v>
      </c>
      <c r="BE9" s="3">
        <v>2231883</v>
      </c>
      <c r="BF9" s="3">
        <v>2581640</v>
      </c>
      <c r="BG9" s="3">
        <v>6805884</v>
      </c>
      <c r="BH9" s="3">
        <v>1021091</v>
      </c>
      <c r="BI9" s="3">
        <v>1472790</v>
      </c>
      <c r="BJ9" s="3">
        <v>2000626</v>
      </c>
      <c r="BK9" s="3">
        <f t="shared" si="1"/>
        <v>-688302</v>
      </c>
      <c r="BL9" s="3">
        <f t="shared" si="2"/>
        <v>-245366</v>
      </c>
      <c r="BM9" s="3">
        <f t="shared" si="3"/>
        <v>-296881</v>
      </c>
      <c r="BN9" s="3">
        <f t="shared" si="4"/>
        <v>999294</v>
      </c>
      <c r="BO9" s="3">
        <f t="shared" si="5"/>
        <v>231257</v>
      </c>
      <c r="BP9" s="3">
        <v>1410271</v>
      </c>
      <c r="BQ9" s="3">
        <v>11584.38</v>
      </c>
      <c r="BR9" s="3">
        <v>661924</v>
      </c>
      <c r="BS9" s="3">
        <v>78281</v>
      </c>
      <c r="BT9" s="3">
        <v>38641</v>
      </c>
      <c r="BU9" s="3">
        <v>6244</v>
      </c>
      <c r="BV9" s="3">
        <v>177830</v>
      </c>
      <c r="BW9" s="3">
        <v>300995</v>
      </c>
      <c r="BX9" s="3">
        <v>645117</v>
      </c>
      <c r="BY9" s="3">
        <v>548485</v>
      </c>
      <c r="BZ9" s="3">
        <v>217201</v>
      </c>
      <c r="CA9" s="3">
        <v>215072</v>
      </c>
      <c r="CB9" s="3">
        <v>10871</v>
      </c>
      <c r="CC9" s="3">
        <v>2129</v>
      </c>
      <c r="CD9" s="3">
        <v>25125</v>
      </c>
      <c r="CE9" s="3">
        <v>25125</v>
      </c>
      <c r="CF9" s="3">
        <v>11459</v>
      </c>
      <c r="CG9" s="3">
        <v>7087</v>
      </c>
      <c r="CH9" s="3">
        <v>18546</v>
      </c>
      <c r="CI9" s="3">
        <v>18163</v>
      </c>
      <c r="CJ9" s="3">
        <v>1614</v>
      </c>
      <c r="CK9" s="3">
        <v>19777</v>
      </c>
      <c r="CL9" s="3">
        <v>722152</v>
      </c>
      <c r="CM9" s="3">
        <v>721484</v>
      </c>
      <c r="CN9" s="3">
        <v>668</v>
      </c>
      <c r="CO9" s="3">
        <v>53288</v>
      </c>
      <c r="CP9" s="3">
        <v>15209</v>
      </c>
      <c r="CQ9" s="3">
        <v>226762</v>
      </c>
      <c r="CR9" s="3">
        <v>27594</v>
      </c>
      <c r="CS9" s="3">
        <v>55138</v>
      </c>
      <c r="CT9" s="3">
        <v>59140</v>
      </c>
      <c r="CU9" s="3">
        <v>43693</v>
      </c>
      <c r="CV9" s="3">
        <v>160462</v>
      </c>
      <c r="CW9" s="3">
        <v>75160</v>
      </c>
      <c r="CX9" s="3">
        <v>39538</v>
      </c>
      <c r="CY9" s="3">
        <v>21426</v>
      </c>
      <c r="CZ9" s="3">
        <v>7035</v>
      </c>
      <c r="DA9" s="3">
        <v>24719</v>
      </c>
      <c r="DB9" s="3">
        <v>9310</v>
      </c>
      <c r="DC9" s="3">
        <v>34168</v>
      </c>
      <c r="DD9" s="3">
        <v>5130</v>
      </c>
      <c r="DE9" s="3">
        <v>63515</v>
      </c>
      <c r="DF9" s="3">
        <v>28013</v>
      </c>
      <c r="DG9" s="3">
        <v>53042</v>
      </c>
      <c r="DH9" s="3">
        <v>1304</v>
      </c>
      <c r="DI9" s="3">
        <v>593</v>
      </c>
      <c r="DJ9" s="3">
        <v>53753</v>
      </c>
      <c r="DK9" s="3">
        <v>74714</v>
      </c>
      <c r="DL9" s="3">
        <v>64270</v>
      </c>
      <c r="DM9" s="3">
        <v>10444</v>
      </c>
      <c r="DN9" s="3">
        <v>251481</v>
      </c>
      <c r="DO9" s="3">
        <v>277730</v>
      </c>
      <c r="DP9" s="3">
        <v>-26249</v>
      </c>
      <c r="DQ9" s="3">
        <v>22244</v>
      </c>
      <c r="DR9" s="3">
        <v>43693</v>
      </c>
      <c r="DS9" s="3">
        <v>-21449</v>
      </c>
      <c r="DT9" s="3">
        <v>89946</v>
      </c>
      <c r="DU9" s="3">
        <v>75160</v>
      </c>
      <c r="DV9" s="3">
        <v>14786</v>
      </c>
      <c r="DW9" s="3">
        <v>90610</v>
      </c>
      <c r="DX9" s="3">
        <v>68144</v>
      </c>
      <c r="DY9" s="3">
        <v>22466</v>
      </c>
      <c r="DZ9" s="3">
        <v>395712</v>
      </c>
      <c r="EA9" s="3">
        <v>354989</v>
      </c>
      <c r="EB9" s="3">
        <v>11440</v>
      </c>
      <c r="EC9" s="3">
        <v>28050</v>
      </c>
      <c r="ED9" s="3">
        <v>1233</v>
      </c>
      <c r="EE9" s="3">
        <v>123495</v>
      </c>
      <c r="EF9" s="3">
        <v>98153</v>
      </c>
      <c r="EG9" s="3">
        <v>0</v>
      </c>
      <c r="EH9" s="3">
        <v>24243</v>
      </c>
      <c r="EI9" s="3">
        <v>1099</v>
      </c>
      <c r="EJ9" s="3">
        <v>270009</v>
      </c>
      <c r="EK9" s="3">
        <v>34034</v>
      </c>
      <c r="EL9" s="3">
        <v>0</v>
      </c>
      <c r="EM9" s="3">
        <v>235986</v>
      </c>
      <c r="EN9" s="3">
        <v>11</v>
      </c>
      <c r="EO9" s="3">
        <v>3113</v>
      </c>
      <c r="EP9" s="3">
        <v>308</v>
      </c>
      <c r="EQ9" s="3">
        <v>-6697</v>
      </c>
      <c r="ER9" s="3">
        <v>-25947</v>
      </c>
      <c r="ES9" s="3">
        <v>29222</v>
      </c>
      <c r="ET9" s="3">
        <v>662287</v>
      </c>
      <c r="EU9" s="3">
        <v>48375</v>
      </c>
      <c r="EV9" s="3">
        <v>264983</v>
      </c>
      <c r="EW9" s="3">
        <v>388968</v>
      </c>
      <c r="EX9" s="3">
        <v>64120</v>
      </c>
      <c r="EY9" s="3">
        <v>2088</v>
      </c>
      <c r="EZ9" s="3">
        <v>-2329</v>
      </c>
      <c r="FA9" s="3">
        <v>3082</v>
      </c>
      <c r="FB9" s="3">
        <v>-2076</v>
      </c>
      <c r="FC9" s="3">
        <v>-764</v>
      </c>
      <c r="FD9" s="3">
        <v>1127</v>
      </c>
      <c r="FE9" s="3">
        <v>0</v>
      </c>
      <c r="FF9" s="3">
        <v>749</v>
      </c>
      <c r="FG9" s="3">
        <v>-2254</v>
      </c>
      <c r="FH9" s="3">
        <v>378</v>
      </c>
      <c r="FI9" s="3">
        <v>-12837</v>
      </c>
      <c r="FJ9" s="3">
        <v>-24317</v>
      </c>
      <c r="FK9" s="3">
        <v>89486</v>
      </c>
      <c r="FL9" s="3">
        <v>-217</v>
      </c>
      <c r="FM9" s="3">
        <v>-52115</v>
      </c>
      <c r="FN9" s="3">
        <v>64483</v>
      </c>
      <c r="FO9" s="3">
        <v>-15744</v>
      </c>
      <c r="FP9" s="3">
        <v>264983</v>
      </c>
      <c r="FQ9" s="3">
        <v>38246</v>
      </c>
      <c r="FR9" s="3">
        <v>-50973</v>
      </c>
      <c r="FS9" s="3">
        <v>270376</v>
      </c>
      <c r="FT9" s="3">
        <v>11440</v>
      </c>
      <c r="FU9" s="3">
        <v>635909</v>
      </c>
      <c r="FV9" s="3">
        <v>354989</v>
      </c>
      <c r="FW9" s="3">
        <v>-896</v>
      </c>
      <c r="FX9" s="3">
        <v>31626</v>
      </c>
      <c r="FY9" s="3">
        <v>64427</v>
      </c>
      <c r="FZ9" s="3">
        <v>-267312</v>
      </c>
      <c r="GA9" s="3">
        <v>149627</v>
      </c>
      <c r="GB9" s="3">
        <v>21631</v>
      </c>
      <c r="GC9" s="3">
        <v>2044391</v>
      </c>
      <c r="GD9" s="3">
        <v>61528</v>
      </c>
      <c r="GE9" s="3">
        <v>676840</v>
      </c>
      <c r="GF9" s="3">
        <v>1705537</v>
      </c>
      <c r="GG9" s="3">
        <v>137921</v>
      </c>
      <c r="GH9" s="3">
        <v>6017</v>
      </c>
      <c r="GI9" s="3">
        <v>41820</v>
      </c>
      <c r="GJ9" s="3">
        <v>54174</v>
      </c>
      <c r="GK9" s="3">
        <v>31138</v>
      </c>
      <c r="GL9" s="3">
        <v>197</v>
      </c>
      <c r="GM9" s="3">
        <v>16247</v>
      </c>
      <c r="GN9" s="3">
        <v>14631</v>
      </c>
      <c r="GO9" s="3">
        <v>0.69958007300000002</v>
      </c>
      <c r="GP9" s="3">
        <v>2.2541700000000001E-2</v>
      </c>
      <c r="GQ9" s="3">
        <v>2.9503040000000001E-2</v>
      </c>
      <c r="GR9" s="3">
        <v>-0.186041594</v>
      </c>
      <c r="GS9" s="3">
        <v>-0.22468300199999999</v>
      </c>
      <c r="GT9" s="3">
        <v>36961</v>
      </c>
      <c r="GU9" s="3">
        <v>70613.359379999994</v>
      </c>
      <c r="GV9" s="9">
        <v>5368354</v>
      </c>
      <c r="GW9" s="3">
        <v>2823.0471189999998</v>
      </c>
      <c r="GX9" s="3">
        <v>2690.8120119999999</v>
      </c>
      <c r="GY9" s="3">
        <v>1257327</v>
      </c>
      <c r="GZ9" s="3">
        <v>1529830</v>
      </c>
      <c r="HA9" s="3">
        <v>5324873</v>
      </c>
      <c r="HB9" s="3">
        <v>4191033</v>
      </c>
      <c r="HC9" s="3">
        <v>464552</v>
      </c>
      <c r="HD9" s="3">
        <v>1021091</v>
      </c>
      <c r="HE9" s="3">
        <v>725835</v>
      </c>
      <c r="HF9" s="3">
        <v>1472790</v>
      </c>
      <c r="HG9" s="3">
        <v>1685751</v>
      </c>
      <c r="HH9" s="3">
        <v>1243593</v>
      </c>
      <c r="HI9" s="3">
        <v>-182077</v>
      </c>
      <c r="HJ9" s="3">
        <v>-142175</v>
      </c>
      <c r="HK9" s="3">
        <v>396052</v>
      </c>
      <c r="HL9" s="3">
        <v>197045</v>
      </c>
      <c r="HM9" s="3">
        <v>8232</v>
      </c>
      <c r="HN9" s="3">
        <v>14228</v>
      </c>
      <c r="HO9" s="3">
        <v>20971</v>
      </c>
      <c r="HP9" s="3">
        <v>111906</v>
      </c>
      <c r="HQ9" s="3">
        <v>131945</v>
      </c>
      <c r="HR9" s="3">
        <v>194120</v>
      </c>
      <c r="HS9" s="3">
        <v>321205</v>
      </c>
      <c r="HT9" s="3">
        <v>249612</v>
      </c>
      <c r="HU9" s="3">
        <v>50449</v>
      </c>
      <c r="HV9" s="3">
        <v>24732</v>
      </c>
      <c r="HW9" s="3">
        <v>13771</v>
      </c>
      <c r="HX9" s="3">
        <v>15113</v>
      </c>
      <c r="HY9" s="3">
        <v>-16659</v>
      </c>
      <c r="HZ9" s="3">
        <v>-11243</v>
      </c>
      <c r="IA9" s="3">
        <v>-132561</v>
      </c>
      <c r="IB9" s="3">
        <v>260156</v>
      </c>
      <c r="IC9" s="3">
        <v>-42007</v>
      </c>
      <c r="ID9" s="3">
        <v>99.33</v>
      </c>
      <c r="IE9" s="3">
        <v>0.24423522825276101</v>
      </c>
      <c r="IF9" s="3">
        <v>0.33592047484389997</v>
      </c>
      <c r="IG9" s="3">
        <v>0.25138532455007601</v>
      </c>
      <c r="IH9" s="3">
        <v>0.50785861775780405</v>
      </c>
      <c r="II9" s="3">
        <v>0.21676375912372201</v>
      </c>
      <c r="IJ9" s="3">
        <v>2.3196669709092899E-2</v>
      </c>
      <c r="IK9" s="3">
        <v>2.9244027330476399E-2</v>
      </c>
      <c r="IL9" s="3">
        <v>197</v>
      </c>
      <c r="IM9" s="3">
        <v>16217</v>
      </c>
      <c r="IN9" s="3">
        <v>13266</v>
      </c>
      <c r="IO9" s="3">
        <v>22601</v>
      </c>
      <c r="IP9" s="3">
        <v>4.86229835025771E-2</v>
      </c>
      <c r="IQ9" s="3">
        <v>1</v>
      </c>
      <c r="IR9" s="3">
        <v>3.2962036826551397E-2</v>
      </c>
      <c r="IS9" s="3">
        <v>4.97104135688047E-2</v>
      </c>
      <c r="IT9" s="3">
        <v>3.9082360648808101E-2</v>
      </c>
      <c r="IU9" s="3">
        <v>1.0081</v>
      </c>
      <c r="IV9" s="3">
        <f t="shared" si="0"/>
        <v>268.12872723269231</v>
      </c>
      <c r="IW9" s="3">
        <v>3.4244810433544298E-2</v>
      </c>
      <c r="IX9" s="3">
        <v>-10250.5648522992</v>
      </c>
      <c r="IY9" s="3">
        <v>14617.377076574099</v>
      </c>
      <c r="IZ9" s="3">
        <v>818.26230160668501</v>
      </c>
      <c r="JA9" s="3">
        <v>0</v>
      </c>
      <c r="JB9" s="3">
        <v>-5229.3246236138002</v>
      </c>
      <c r="JC9" s="3">
        <v>-818.26230160668604</v>
      </c>
      <c r="JD9" s="3">
        <v>0</v>
      </c>
      <c r="JE9" s="3">
        <v>11108.6160690868</v>
      </c>
      <c r="JF9" s="3">
        <v>28420.998840926801</v>
      </c>
      <c r="JG9" s="3">
        <v>-10250.5648522992</v>
      </c>
      <c r="JH9" s="3">
        <v>14617.377076574099</v>
      </c>
      <c r="JI9" s="3">
        <v>818.26230160668501</v>
      </c>
      <c r="JJ9" s="3">
        <v>7500.6244980749898</v>
      </c>
      <c r="JK9" s="3">
        <v>-37809.051293887198</v>
      </c>
      <c r="JL9" s="3">
        <v>-8360.6322602093205</v>
      </c>
      <c r="JM9">
        <v>1</v>
      </c>
      <c r="JN9">
        <v>1</v>
      </c>
      <c r="JO9">
        <v>1</v>
      </c>
      <c r="JP9" s="4">
        <v>350721</v>
      </c>
      <c r="JQ9" s="7">
        <v>0.83010399300000004</v>
      </c>
      <c r="JR9" s="7">
        <v>0.88810628700000005</v>
      </c>
      <c r="JS9" s="4">
        <v>0.86501550699999996</v>
      </c>
      <c r="JT9" s="7">
        <v>0.85820668899999997</v>
      </c>
      <c r="JU9" s="4">
        <v>0.91769152899999995</v>
      </c>
      <c r="JV9" s="7">
        <v>0.85820615600000005</v>
      </c>
      <c r="JW9" s="4">
        <v>0.95551259499999996</v>
      </c>
      <c r="JX9" s="7">
        <v>0.86192813899999998</v>
      </c>
      <c r="JY9" s="4">
        <v>0.81756196000000003</v>
      </c>
      <c r="JZ9" s="4">
        <v>0.82315788000000001</v>
      </c>
      <c r="KA9" s="4">
        <v>0.71227580300000004</v>
      </c>
      <c r="KB9" s="4">
        <v>64120</v>
      </c>
      <c r="KC9" s="4">
        <f t="shared" si="6"/>
        <v>484116</v>
      </c>
      <c r="KD9" s="4">
        <v>41820</v>
      </c>
      <c r="KE9" s="4">
        <v>131377</v>
      </c>
      <c r="KF9" s="4">
        <v>21634</v>
      </c>
      <c r="KG9" s="4">
        <v>289285</v>
      </c>
      <c r="KH9" s="4">
        <v>0.121397971441322</v>
      </c>
      <c r="KI9">
        <v>1.00783916996745</v>
      </c>
      <c r="KJ9">
        <f t="shared" si="7"/>
        <v>7.9524555139662521E-3</v>
      </c>
      <c r="KK9" s="10">
        <v>0.77681690452187246</v>
      </c>
      <c r="KL9" s="12">
        <v>5.5420375000000001E-2</v>
      </c>
      <c r="KM9" s="12">
        <v>2.98E-2</v>
      </c>
    </row>
    <row r="10" spans="1:299" x14ac:dyDescent="0.2">
      <c r="A10" s="1">
        <v>2003</v>
      </c>
      <c r="B10" s="3">
        <v>499107</v>
      </c>
      <c r="C10" s="3">
        <v>1461452</v>
      </c>
      <c r="D10" s="3">
        <v>285020</v>
      </c>
      <c r="E10" s="3">
        <v>676792</v>
      </c>
      <c r="F10" s="3">
        <v>620672</v>
      </c>
      <c r="G10" s="3">
        <v>1163248</v>
      </c>
      <c r="H10" s="3">
        <v>1641904</v>
      </c>
      <c r="I10" s="3">
        <v>737891</v>
      </c>
      <c r="J10" s="3">
        <v>23899</v>
      </c>
      <c r="K10" s="3">
        <v>9337</v>
      </c>
      <c r="L10" s="3">
        <v>932</v>
      </c>
      <c r="M10" s="3">
        <v>1242386</v>
      </c>
      <c r="N10" s="3">
        <v>7479</v>
      </c>
      <c r="O10" s="3">
        <v>1241502</v>
      </c>
      <c r="P10" s="3">
        <v>8364</v>
      </c>
      <c r="Q10" s="7">
        <v>-77204</v>
      </c>
      <c r="R10" s="7">
        <v>32186</v>
      </c>
      <c r="S10" s="7">
        <v>4343</v>
      </c>
      <c r="T10" s="7">
        <v>25488</v>
      </c>
      <c r="U10" s="7">
        <v>24980</v>
      </c>
      <c r="V10" s="7">
        <v>-130557</v>
      </c>
      <c r="W10" s="7">
        <v>175490</v>
      </c>
      <c r="X10" s="7">
        <v>-35141</v>
      </c>
      <c r="Y10" s="3">
        <v>0</v>
      </c>
      <c r="Z10" s="3">
        <v>70768</v>
      </c>
      <c r="AA10" s="3">
        <v>338</v>
      </c>
      <c r="AB10" s="3">
        <v>72597</v>
      </c>
      <c r="AC10" s="3">
        <v>-1491</v>
      </c>
      <c r="AD10" s="3">
        <v>476159</v>
      </c>
      <c r="AE10" s="3">
        <v>-39674</v>
      </c>
      <c r="AF10" s="3">
        <v>3960</v>
      </c>
      <c r="AG10" s="3">
        <v>127490</v>
      </c>
      <c r="AH10" s="3">
        <v>176408</v>
      </c>
      <c r="AI10" s="3">
        <v>496691</v>
      </c>
      <c r="AJ10" s="3">
        <v>-134655</v>
      </c>
      <c r="AK10" s="3">
        <v>5873</v>
      </c>
      <c r="AL10" s="3">
        <v>141595</v>
      </c>
      <c r="AM10" s="3">
        <v>234839</v>
      </c>
      <c r="AN10" s="3">
        <v>-59699</v>
      </c>
      <c r="AO10" s="3">
        <v>193621</v>
      </c>
      <c r="AP10" s="3">
        <v>21019</v>
      </c>
      <c r="AQ10" s="3">
        <v>47535</v>
      </c>
      <c r="AR10" s="3">
        <v>56522</v>
      </c>
      <c r="AS10" s="3">
        <v>241994</v>
      </c>
      <c r="AT10" s="3">
        <v>-8855</v>
      </c>
      <c r="AU10" s="3">
        <v>25858</v>
      </c>
      <c r="AV10" s="3">
        <v>0</v>
      </c>
      <c r="AW10" s="3">
        <v>29140</v>
      </c>
      <c r="AX10" s="3">
        <v>180</v>
      </c>
      <c r="AY10" s="3">
        <v>29323</v>
      </c>
      <c r="AZ10" s="3">
        <v>-4</v>
      </c>
      <c r="BA10" s="3">
        <v>1773902</v>
      </c>
      <c r="BB10" s="3">
        <v>7250020</v>
      </c>
      <c r="BC10" s="3">
        <v>751566</v>
      </c>
      <c r="BD10" s="3">
        <v>2694245</v>
      </c>
      <c r="BE10" s="3">
        <v>2415315</v>
      </c>
      <c r="BF10" s="3">
        <v>2731326</v>
      </c>
      <c r="BG10" s="3">
        <v>7336346</v>
      </c>
      <c r="BH10" s="3">
        <v>1015801</v>
      </c>
      <c r="BI10" s="3">
        <v>1561854</v>
      </c>
      <c r="BJ10" s="3">
        <v>2239721</v>
      </c>
      <c r="BK10" s="3">
        <f t="shared" si="1"/>
        <v>-957424</v>
      </c>
      <c r="BL10" s="3">
        <f t="shared" si="2"/>
        <v>-86326</v>
      </c>
      <c r="BM10" s="3">
        <f t="shared" si="3"/>
        <v>-264235</v>
      </c>
      <c r="BN10" s="3">
        <f t="shared" si="4"/>
        <v>1132391</v>
      </c>
      <c r="BO10" s="3">
        <f t="shared" si="5"/>
        <v>175594</v>
      </c>
      <c r="BP10" s="3">
        <v>1436751</v>
      </c>
      <c r="BQ10" s="3">
        <v>11738.56</v>
      </c>
      <c r="BR10" s="3">
        <v>678795</v>
      </c>
      <c r="BS10" s="3">
        <v>89090</v>
      </c>
      <c r="BT10" s="3">
        <v>37788</v>
      </c>
      <c r="BU10" s="3">
        <v>4017</v>
      </c>
      <c r="BV10" s="3">
        <v>169699</v>
      </c>
      <c r="BW10" s="3">
        <v>300593</v>
      </c>
      <c r="BX10" s="3">
        <v>630409</v>
      </c>
      <c r="BY10" s="3">
        <v>532780</v>
      </c>
      <c r="BZ10" s="3">
        <v>219429</v>
      </c>
      <c r="CA10" s="3">
        <v>217279</v>
      </c>
      <c r="CB10" s="3">
        <v>11041</v>
      </c>
      <c r="CC10" s="3">
        <v>2150</v>
      </c>
      <c r="CD10" s="3">
        <v>25605</v>
      </c>
      <c r="CE10" s="3">
        <v>25605</v>
      </c>
      <c r="CF10" s="3">
        <v>11557</v>
      </c>
      <c r="CG10" s="3">
        <v>6946</v>
      </c>
      <c r="CH10" s="3">
        <v>18503</v>
      </c>
      <c r="CI10" s="3">
        <v>17506</v>
      </c>
      <c r="CJ10" s="3">
        <v>2061</v>
      </c>
      <c r="CK10" s="3">
        <v>19567</v>
      </c>
      <c r="CL10" s="3">
        <v>741113</v>
      </c>
      <c r="CM10" s="3">
        <v>740499</v>
      </c>
      <c r="CN10" s="3">
        <v>614</v>
      </c>
      <c r="CO10" s="3">
        <v>37217</v>
      </c>
      <c r="CP10" s="3">
        <v>14754</v>
      </c>
      <c r="CQ10" s="3">
        <v>225170</v>
      </c>
      <c r="CR10" s="3">
        <v>23925</v>
      </c>
      <c r="CS10" s="3">
        <v>49150</v>
      </c>
      <c r="CT10" s="3">
        <v>53197</v>
      </c>
      <c r="CU10" s="3">
        <v>39732</v>
      </c>
      <c r="CV10" s="3">
        <v>150367</v>
      </c>
      <c r="CW10" s="3">
        <v>73213</v>
      </c>
      <c r="CX10" s="3">
        <v>33708</v>
      </c>
      <c r="CY10" s="3">
        <v>35151</v>
      </c>
      <c r="CZ10" s="3">
        <v>8616</v>
      </c>
      <c r="DA10" s="3">
        <v>44885</v>
      </c>
      <c r="DB10" s="3">
        <v>12339</v>
      </c>
      <c r="DC10" s="3">
        <v>30370</v>
      </c>
      <c r="DD10" s="3">
        <v>14779</v>
      </c>
      <c r="DE10" s="3">
        <v>85010</v>
      </c>
      <c r="DF10" s="3">
        <v>31575</v>
      </c>
      <c r="DG10" s="3">
        <v>56006</v>
      </c>
      <c r="DH10" s="3">
        <v>1162</v>
      </c>
      <c r="DI10" s="3">
        <v>302</v>
      </c>
      <c r="DJ10" s="3">
        <v>56865</v>
      </c>
      <c r="DK10" s="3">
        <v>72368</v>
      </c>
      <c r="DL10" s="3">
        <v>67976</v>
      </c>
      <c r="DM10" s="3">
        <v>4392</v>
      </c>
      <c r="DN10" s="3">
        <v>270055</v>
      </c>
      <c r="DO10" s="3">
        <v>292242</v>
      </c>
      <c r="DP10" s="3">
        <v>-22187</v>
      </c>
      <c r="DQ10" s="3">
        <v>23370</v>
      </c>
      <c r="DR10" s="3">
        <v>39732</v>
      </c>
      <c r="DS10" s="3">
        <v>-16362</v>
      </c>
      <c r="DT10" s="3">
        <v>92270</v>
      </c>
      <c r="DU10" s="3">
        <v>73213</v>
      </c>
      <c r="DV10" s="3">
        <v>19057</v>
      </c>
      <c r="DW10" s="3">
        <v>80682</v>
      </c>
      <c r="DX10" s="3">
        <v>65585</v>
      </c>
      <c r="DY10" s="3">
        <v>15097</v>
      </c>
      <c r="DZ10" s="3">
        <v>407542</v>
      </c>
      <c r="EA10" s="3">
        <v>365938</v>
      </c>
      <c r="EB10" s="3">
        <v>13290</v>
      </c>
      <c r="EC10" s="3">
        <v>27094</v>
      </c>
      <c r="ED10" s="3">
        <v>1220</v>
      </c>
      <c r="EE10" s="3">
        <v>126045</v>
      </c>
      <c r="EF10" s="3">
        <v>100716</v>
      </c>
      <c r="EG10" s="3">
        <v>0</v>
      </c>
      <c r="EH10" s="3">
        <v>24218</v>
      </c>
      <c r="EI10" s="3">
        <v>1111</v>
      </c>
      <c r="EJ10" s="3">
        <v>286868</v>
      </c>
      <c r="EK10" s="3">
        <v>36763</v>
      </c>
      <c r="EL10" s="3">
        <v>0</v>
      </c>
      <c r="EM10" s="3">
        <v>250196</v>
      </c>
      <c r="EN10" s="3">
        <v>91</v>
      </c>
      <c r="EO10" s="3">
        <v>3677</v>
      </c>
      <c r="EP10" s="3">
        <v>-744</v>
      </c>
      <c r="EQ10" s="3">
        <v>-7107</v>
      </c>
      <c r="ER10" s="3">
        <v>-26137</v>
      </c>
      <c r="ES10" s="3">
        <v>30312</v>
      </c>
      <c r="ET10" s="3">
        <v>688583</v>
      </c>
      <c r="EU10" s="3">
        <v>50801</v>
      </c>
      <c r="EV10" s="3">
        <v>263067</v>
      </c>
      <c r="EW10" s="3">
        <v>395152</v>
      </c>
      <c r="EX10" s="3">
        <v>63953</v>
      </c>
      <c r="EY10" s="3">
        <v>2311</v>
      </c>
      <c r="EZ10" s="3">
        <v>-3362</v>
      </c>
      <c r="FA10" s="3">
        <v>2888</v>
      </c>
      <c r="FB10" s="3">
        <v>-1679</v>
      </c>
      <c r="FC10" s="3">
        <v>-159</v>
      </c>
      <c r="FD10" s="3">
        <v>1068</v>
      </c>
      <c r="FE10" s="3">
        <v>0</v>
      </c>
      <c r="FF10" s="3">
        <v>1276</v>
      </c>
      <c r="FG10" s="3">
        <v>-2136</v>
      </c>
      <c r="FH10" s="3">
        <v>-208</v>
      </c>
      <c r="FI10" s="3">
        <v>-14105</v>
      </c>
      <c r="FJ10" s="3">
        <v>-20532</v>
      </c>
      <c r="FK10" s="3">
        <v>94981</v>
      </c>
      <c r="FL10" s="3">
        <v>-1913</v>
      </c>
      <c r="FM10" s="3">
        <v>-58431</v>
      </c>
      <c r="FN10" s="3">
        <v>73742</v>
      </c>
      <c r="FO10" s="3">
        <v>-13153</v>
      </c>
      <c r="FP10" s="3">
        <v>263067</v>
      </c>
      <c r="FQ10" s="3">
        <v>35417</v>
      </c>
      <c r="FR10" s="3">
        <v>-58480</v>
      </c>
      <c r="FS10" s="3">
        <v>272128</v>
      </c>
      <c r="FT10" s="3">
        <v>13290</v>
      </c>
      <c r="FU10" s="3">
        <v>650426</v>
      </c>
      <c r="FV10" s="3">
        <v>365938</v>
      </c>
      <c r="FW10" s="3">
        <v>-930</v>
      </c>
      <c r="FX10" s="3">
        <v>30963</v>
      </c>
      <c r="FY10" s="3">
        <v>63209</v>
      </c>
      <c r="FZ10" s="3">
        <v>-281178</v>
      </c>
      <c r="GA10" s="3">
        <v>164500</v>
      </c>
      <c r="GB10" s="3">
        <v>22507</v>
      </c>
      <c r="GC10" s="3">
        <v>2133660</v>
      </c>
      <c r="GD10" s="3">
        <v>62836</v>
      </c>
      <c r="GE10" s="3">
        <v>689435</v>
      </c>
      <c r="GF10" s="3">
        <v>1768342</v>
      </c>
      <c r="GG10" s="3">
        <v>143968</v>
      </c>
      <c r="GH10" s="3">
        <v>6381</v>
      </c>
      <c r="GI10" s="3">
        <v>42266</v>
      </c>
      <c r="GJ10" s="3">
        <v>57388</v>
      </c>
      <c r="GK10" s="3">
        <v>63172</v>
      </c>
      <c r="GL10" s="3">
        <v>3672</v>
      </c>
      <c r="GM10" s="3">
        <v>17114</v>
      </c>
      <c r="GN10" s="3">
        <v>34622</v>
      </c>
      <c r="GO10" s="3">
        <v>0.73456090699999999</v>
      </c>
      <c r="GP10" s="3">
        <v>3.8638510000000001E-2</v>
      </c>
      <c r="GQ10" s="3">
        <v>3.8602988999999997E-2</v>
      </c>
      <c r="GR10" s="3">
        <v>0.10583870099999999</v>
      </c>
      <c r="GS10" s="3">
        <v>3.4607731000000003E-2</v>
      </c>
      <c r="GT10" s="3">
        <v>34292</v>
      </c>
      <c r="GU10" s="3">
        <v>72713.859379999994</v>
      </c>
      <c r="GV10" s="9">
        <v>5383507</v>
      </c>
      <c r="GW10" s="3">
        <v>2820.6560060000002</v>
      </c>
      <c r="GX10" s="3">
        <v>2662.4938959999999</v>
      </c>
      <c r="GY10" s="3">
        <v>1274795</v>
      </c>
      <c r="GZ10" s="3">
        <v>1568078</v>
      </c>
      <c r="HA10" s="3">
        <v>5788568</v>
      </c>
      <c r="HB10" s="3">
        <v>4452940</v>
      </c>
      <c r="HC10" s="3">
        <v>466546</v>
      </c>
      <c r="HD10" s="3">
        <v>1015801</v>
      </c>
      <c r="HE10" s="3">
        <v>775067</v>
      </c>
      <c r="HF10" s="3">
        <v>1561854</v>
      </c>
      <c r="HG10" s="3">
        <v>1787164</v>
      </c>
      <c r="HH10" s="3">
        <v>1493466</v>
      </c>
      <c r="HI10" s="3">
        <v>37530</v>
      </c>
      <c r="HJ10" s="3">
        <v>-4097</v>
      </c>
      <c r="HK10" s="3">
        <v>444163</v>
      </c>
      <c r="HL10" s="3">
        <v>248793</v>
      </c>
      <c r="HM10" s="3">
        <v>-383</v>
      </c>
      <c r="HN10" s="3">
        <v>5874</v>
      </c>
      <c r="HO10" s="3">
        <v>31235</v>
      </c>
      <c r="HP10" s="3">
        <v>141595</v>
      </c>
      <c r="HQ10" s="3">
        <v>151277</v>
      </c>
      <c r="HR10" s="3">
        <v>271660</v>
      </c>
      <c r="HS10" s="3">
        <v>-20061</v>
      </c>
      <c r="HT10" s="3">
        <v>42346</v>
      </c>
      <c r="HU10" s="3">
        <v>19530</v>
      </c>
      <c r="HV10" s="3">
        <v>13114</v>
      </c>
      <c r="HW10" s="3">
        <v>2376</v>
      </c>
      <c r="HX10" s="3">
        <v>-11164</v>
      </c>
      <c r="HY10" s="3">
        <v>17997</v>
      </c>
      <c r="HZ10" s="3">
        <v>-52532</v>
      </c>
      <c r="IA10" s="3">
        <v>-49864</v>
      </c>
      <c r="IB10" s="3">
        <v>-17689</v>
      </c>
      <c r="IC10" s="3">
        <v>-21787</v>
      </c>
      <c r="ID10" s="3">
        <v>102.71</v>
      </c>
      <c r="IE10" s="3">
        <v>0.25119912999745703</v>
      </c>
      <c r="IF10" s="3">
        <v>0.281361089846</v>
      </c>
      <c r="IG10" s="3">
        <v>0.56724456412881397</v>
      </c>
      <c r="IH10" s="3">
        <v>0.56145027569518802</v>
      </c>
      <c r="II10" s="3">
        <v>0.223804057224127</v>
      </c>
      <c r="IJ10" s="3">
        <v>3.9487883045998901E-2</v>
      </c>
      <c r="IK10" s="3">
        <v>4.2259232789149503E-2</v>
      </c>
      <c r="IL10" s="3">
        <v>3672</v>
      </c>
      <c r="IM10" s="3">
        <v>17073</v>
      </c>
      <c r="IN10" s="3">
        <v>31103</v>
      </c>
      <c r="IO10" s="3">
        <v>63538</v>
      </c>
      <c r="IP10" s="3">
        <v>4.98998755684101E-2</v>
      </c>
      <c r="IQ10" s="3">
        <v>1</v>
      </c>
      <c r="IR10" s="3">
        <v>2.79369396452177E-2</v>
      </c>
      <c r="IS10" s="3">
        <v>4.3815234970746297E-2</v>
      </c>
      <c r="IT10" s="3">
        <v>3.5504571013831303E-2</v>
      </c>
      <c r="IU10" s="3">
        <v>1.0237400000000001</v>
      </c>
      <c r="IV10" s="3">
        <f t="shared" si="0"/>
        <v>278.12232775913191</v>
      </c>
      <c r="IW10" s="3">
        <v>3.7271651678586301E-2</v>
      </c>
      <c r="IX10" s="3">
        <v>-1838.57841975571</v>
      </c>
      <c r="IY10" s="3">
        <v>7008.6376250999601</v>
      </c>
      <c r="IZ10" s="3">
        <v>1004.55993952168</v>
      </c>
      <c r="JA10" s="3">
        <v>0</v>
      </c>
      <c r="JB10" s="3">
        <v>-11502.5991466827</v>
      </c>
      <c r="JC10" s="3">
        <v>-1003.55993952168</v>
      </c>
      <c r="JD10" s="3">
        <v>0</v>
      </c>
      <c r="JE10" s="3">
        <v>-3797.8918747695998</v>
      </c>
      <c r="JF10" s="3">
        <v>35153.6775466853</v>
      </c>
      <c r="JG10" s="3">
        <v>-1838.57841975571</v>
      </c>
      <c r="JH10" s="3">
        <v>7008.6376250999601</v>
      </c>
      <c r="JI10" s="3">
        <v>1004.55993952168</v>
      </c>
      <c r="JJ10" s="3">
        <v>10394.6209003858</v>
      </c>
      <c r="JK10" s="3">
        <v>-30662.755512985499</v>
      </c>
      <c r="JL10" s="3">
        <v>-4759.1896882211804</v>
      </c>
      <c r="JM10">
        <v>1</v>
      </c>
      <c r="JN10">
        <v>1</v>
      </c>
      <c r="JO10">
        <v>1</v>
      </c>
      <c r="JP10" s="4">
        <v>359734</v>
      </c>
      <c r="JQ10" s="7">
        <v>0.84240472300000002</v>
      </c>
      <c r="JR10" s="7">
        <v>0.89299452300000004</v>
      </c>
      <c r="JS10" s="4">
        <v>0.87538391400000004</v>
      </c>
      <c r="JT10" s="7">
        <v>0.84884202499999994</v>
      </c>
      <c r="JU10" s="4">
        <v>0.90063971300000001</v>
      </c>
      <c r="JV10" s="7">
        <v>0.84884248600000001</v>
      </c>
      <c r="JW10" s="4">
        <v>0.95274402599999997</v>
      </c>
      <c r="JX10" s="7">
        <v>0.88121123800000001</v>
      </c>
      <c r="JY10" s="4">
        <v>0.83654206200000003</v>
      </c>
      <c r="JZ10" s="4">
        <v>0.84924849000000002</v>
      </c>
      <c r="KA10" s="4">
        <v>0.74432140599999996</v>
      </c>
      <c r="KB10" s="4">
        <v>63953</v>
      </c>
      <c r="KC10" s="4">
        <f t="shared" si="6"/>
        <v>488674</v>
      </c>
      <c r="KD10" s="4">
        <v>42266</v>
      </c>
      <c r="KE10" s="4">
        <v>130465</v>
      </c>
      <c r="KF10" s="4">
        <v>23069</v>
      </c>
      <c r="KG10" s="4">
        <v>292874</v>
      </c>
      <c r="KH10" s="4">
        <v>0.11952820285229</v>
      </c>
      <c r="KI10">
        <v>1.0179036966128401</v>
      </c>
      <c r="KJ10">
        <f t="shared" si="7"/>
        <v>1.8236485048404111E-2</v>
      </c>
      <c r="KK10" s="10">
        <v>0.71073434558528537</v>
      </c>
      <c r="KL10" s="12">
        <v>5.4768375000000001E-2</v>
      </c>
      <c r="KM10" s="12">
        <v>2.4300000000000002E-2</v>
      </c>
    </row>
    <row r="11" spans="1:299" x14ac:dyDescent="0.2">
      <c r="A11" s="1">
        <v>2004</v>
      </c>
      <c r="B11" s="3">
        <v>749025</v>
      </c>
      <c r="C11" s="3">
        <v>1601364</v>
      </c>
      <c r="D11" s="3">
        <v>293326</v>
      </c>
      <c r="E11" s="3">
        <v>785450</v>
      </c>
      <c r="F11" s="3">
        <v>671344</v>
      </c>
      <c r="G11" s="3">
        <v>1473658</v>
      </c>
      <c r="H11" s="3">
        <v>1800922</v>
      </c>
      <c r="I11" s="3">
        <v>825929</v>
      </c>
      <c r="J11" s="3">
        <v>23962</v>
      </c>
      <c r="K11" s="3">
        <v>9883</v>
      </c>
      <c r="L11" s="3">
        <v>986</v>
      </c>
      <c r="M11" s="3">
        <v>1395562</v>
      </c>
      <c r="N11" s="3">
        <v>8468</v>
      </c>
      <c r="O11" s="3">
        <v>1395214</v>
      </c>
      <c r="P11" s="3">
        <v>8815</v>
      </c>
      <c r="Q11" s="7">
        <v>175710</v>
      </c>
      <c r="R11" s="7">
        <v>137296</v>
      </c>
      <c r="S11" s="7">
        <v>-12284</v>
      </c>
      <c r="T11" s="7">
        <v>52108</v>
      </c>
      <c r="U11" s="7">
        <v>-35329</v>
      </c>
      <c r="V11" s="7">
        <v>-1052</v>
      </c>
      <c r="W11" s="7">
        <v>255913</v>
      </c>
      <c r="X11" s="7">
        <v>62641</v>
      </c>
      <c r="Y11" s="3">
        <v>0</v>
      </c>
      <c r="Z11" s="3">
        <v>50322</v>
      </c>
      <c r="AA11" s="3">
        <v>209</v>
      </c>
      <c r="AB11" s="3">
        <v>50073</v>
      </c>
      <c r="AC11" s="3">
        <v>456</v>
      </c>
      <c r="AD11" s="3">
        <v>519864</v>
      </c>
      <c r="AE11" s="3">
        <v>-25720</v>
      </c>
      <c r="AF11" s="3">
        <v>14116</v>
      </c>
      <c r="AG11" s="3">
        <v>142065</v>
      </c>
      <c r="AH11" s="3">
        <v>14339</v>
      </c>
      <c r="AI11" s="3">
        <v>517028</v>
      </c>
      <c r="AJ11" s="3">
        <v>-94348</v>
      </c>
      <c r="AK11" s="3">
        <v>-17106</v>
      </c>
      <c r="AL11" s="3">
        <v>188574</v>
      </c>
      <c r="AM11" s="3">
        <v>70515</v>
      </c>
      <c r="AN11" s="3">
        <v>74208</v>
      </c>
      <c r="AO11" s="3">
        <v>2615</v>
      </c>
      <c r="AP11" s="3">
        <v>20590</v>
      </c>
      <c r="AQ11" s="3">
        <v>56550</v>
      </c>
      <c r="AR11" s="3">
        <v>86001</v>
      </c>
      <c r="AS11" s="3">
        <v>311463</v>
      </c>
      <c r="AT11" s="3">
        <v>-96896</v>
      </c>
      <c r="AU11" s="3">
        <v>25397</v>
      </c>
      <c r="AV11" s="3">
        <v>0</v>
      </c>
      <c r="AW11" s="3">
        <v>102854</v>
      </c>
      <c r="AX11" s="3">
        <v>780</v>
      </c>
      <c r="AY11" s="3">
        <v>103639</v>
      </c>
      <c r="AZ11" s="3">
        <v>-5</v>
      </c>
      <c r="BA11" s="3">
        <v>1949546</v>
      </c>
      <c r="BB11" s="3">
        <v>7921850</v>
      </c>
      <c r="BC11" s="3">
        <v>793609</v>
      </c>
      <c r="BD11" s="3">
        <v>3009243</v>
      </c>
      <c r="BE11" s="3">
        <v>2595615</v>
      </c>
      <c r="BF11" s="3">
        <v>3134941</v>
      </c>
      <c r="BG11" s="3">
        <v>7908900</v>
      </c>
      <c r="BH11" s="3">
        <v>1007110</v>
      </c>
      <c r="BI11" s="3">
        <v>1706450</v>
      </c>
      <c r="BJ11" s="3">
        <v>2512460</v>
      </c>
      <c r="BK11" s="3">
        <f t="shared" si="1"/>
        <v>-1185395</v>
      </c>
      <c r="BL11" s="3">
        <f t="shared" si="2"/>
        <v>12950</v>
      </c>
      <c r="BM11" s="3">
        <f t="shared" si="3"/>
        <v>-213501</v>
      </c>
      <c r="BN11" s="3">
        <f t="shared" si="4"/>
        <v>1302793</v>
      </c>
      <c r="BO11" s="3">
        <f t="shared" si="5"/>
        <v>83155</v>
      </c>
      <c r="BP11" s="3">
        <v>1506001</v>
      </c>
      <c r="BQ11" s="3">
        <v>12033.1</v>
      </c>
      <c r="BR11" s="3">
        <v>718749</v>
      </c>
      <c r="BS11" s="3">
        <v>91983</v>
      </c>
      <c r="BT11" s="3">
        <v>42572</v>
      </c>
      <c r="BU11" s="3">
        <v>6311</v>
      </c>
      <c r="BV11" s="3">
        <v>185805</v>
      </c>
      <c r="BW11" s="3">
        <v>326672</v>
      </c>
      <c r="BX11" s="3">
        <v>662123</v>
      </c>
      <c r="BY11" s="3">
        <v>577047</v>
      </c>
      <c r="BZ11" s="3">
        <v>233109</v>
      </c>
      <c r="CA11" s="3">
        <v>230533</v>
      </c>
      <c r="CB11" s="3">
        <v>11484</v>
      </c>
      <c r="CC11" s="3">
        <v>2576</v>
      </c>
      <c r="CD11" s="3">
        <v>26552</v>
      </c>
      <c r="CE11" s="3">
        <v>26552</v>
      </c>
      <c r="CF11" s="3">
        <v>11561</v>
      </c>
      <c r="CG11" s="3">
        <v>6869</v>
      </c>
      <c r="CH11" s="3">
        <v>18430</v>
      </c>
      <c r="CI11" s="3">
        <v>17912</v>
      </c>
      <c r="CJ11" s="3">
        <v>2230</v>
      </c>
      <c r="CK11" s="3">
        <v>20142</v>
      </c>
      <c r="CL11" s="3">
        <v>762991</v>
      </c>
      <c r="CM11" s="3">
        <v>762067</v>
      </c>
      <c r="CN11" s="3">
        <v>924</v>
      </c>
      <c r="CO11" s="3">
        <v>33324</v>
      </c>
      <c r="CP11" s="3">
        <v>20172</v>
      </c>
      <c r="CQ11" s="3">
        <v>225243</v>
      </c>
      <c r="CR11" s="3">
        <v>21653</v>
      </c>
      <c r="CS11" s="3">
        <v>49034</v>
      </c>
      <c r="CT11" s="3">
        <v>60484</v>
      </c>
      <c r="CU11" s="3">
        <v>37761</v>
      </c>
      <c r="CV11" s="3">
        <v>142928</v>
      </c>
      <c r="CW11" s="3">
        <v>68433</v>
      </c>
      <c r="CX11" s="3">
        <v>39820</v>
      </c>
      <c r="CY11" s="3">
        <v>73763</v>
      </c>
      <c r="CZ11" s="3">
        <v>10973</v>
      </c>
      <c r="DA11" s="3">
        <v>48339</v>
      </c>
      <c r="DB11" s="3">
        <v>15964</v>
      </c>
      <c r="DC11" s="3">
        <v>34790</v>
      </c>
      <c r="DD11" s="3">
        <v>67119</v>
      </c>
      <c r="DE11" s="3">
        <v>70862</v>
      </c>
      <c r="DF11" s="3">
        <v>45848</v>
      </c>
      <c r="DG11" s="3">
        <v>59420</v>
      </c>
      <c r="DH11" s="3">
        <v>1174</v>
      </c>
      <c r="DI11" s="3">
        <v>292</v>
      </c>
      <c r="DJ11" s="3">
        <v>60303</v>
      </c>
      <c r="DK11" s="3">
        <v>107087</v>
      </c>
      <c r="DL11" s="3">
        <v>127603</v>
      </c>
      <c r="DM11" s="3">
        <v>-20516</v>
      </c>
      <c r="DN11" s="3">
        <v>273582</v>
      </c>
      <c r="DO11" s="3">
        <v>274093</v>
      </c>
      <c r="DP11" s="3">
        <v>-511</v>
      </c>
      <c r="DQ11" s="3">
        <v>31145</v>
      </c>
      <c r="DR11" s="3">
        <v>37761</v>
      </c>
      <c r="DS11" s="3">
        <v>-6616</v>
      </c>
      <c r="DT11" s="3">
        <v>97037</v>
      </c>
      <c r="DU11" s="3">
        <v>68433</v>
      </c>
      <c r="DV11" s="3">
        <v>28604</v>
      </c>
      <c r="DW11" s="3">
        <v>84998</v>
      </c>
      <c r="DX11" s="3">
        <v>85960</v>
      </c>
      <c r="DY11" s="3">
        <v>-962</v>
      </c>
      <c r="DZ11" s="3">
        <v>436237</v>
      </c>
      <c r="EA11" s="3">
        <v>391220</v>
      </c>
      <c r="EB11" s="3">
        <v>14082</v>
      </c>
      <c r="EC11" s="3">
        <v>29550</v>
      </c>
      <c r="ED11" s="3">
        <v>1385</v>
      </c>
      <c r="EE11" s="3">
        <v>119173</v>
      </c>
      <c r="EF11" s="3">
        <v>93706</v>
      </c>
      <c r="EG11" s="3">
        <v>0</v>
      </c>
      <c r="EH11" s="3">
        <v>24317</v>
      </c>
      <c r="EI11" s="3">
        <v>1149</v>
      </c>
      <c r="EJ11" s="3">
        <v>298601</v>
      </c>
      <c r="EK11" s="3">
        <v>40872</v>
      </c>
      <c r="EL11" s="3">
        <v>0</v>
      </c>
      <c r="EM11" s="3">
        <v>257885</v>
      </c>
      <c r="EN11" s="3">
        <v>156</v>
      </c>
      <c r="EO11" s="3">
        <v>-2462</v>
      </c>
      <c r="EP11" s="3">
        <v>1517</v>
      </c>
      <c r="EQ11" s="3">
        <v>-11676</v>
      </c>
      <c r="ER11" s="3">
        <v>-23105</v>
      </c>
      <c r="ES11" s="3">
        <v>35727</v>
      </c>
      <c r="ET11" s="3">
        <v>711385</v>
      </c>
      <c r="EU11" s="3">
        <v>64587</v>
      </c>
      <c r="EV11" s="3">
        <v>255787</v>
      </c>
      <c r="EW11" s="3">
        <v>445156</v>
      </c>
      <c r="EX11" s="3">
        <v>52835</v>
      </c>
      <c r="EY11" s="3">
        <v>1652</v>
      </c>
      <c r="EZ11" s="3">
        <v>-2605</v>
      </c>
      <c r="FA11" s="3">
        <v>955</v>
      </c>
      <c r="FB11" s="3">
        <v>844</v>
      </c>
      <c r="FC11" s="3">
        <v>-847</v>
      </c>
      <c r="FD11" s="3">
        <v>1649</v>
      </c>
      <c r="FE11" s="3">
        <v>0</v>
      </c>
      <c r="FF11" s="3">
        <v>2310</v>
      </c>
      <c r="FG11" s="3">
        <v>-3298</v>
      </c>
      <c r="FH11" s="3">
        <v>-660</v>
      </c>
      <c r="FI11" s="3">
        <v>-46510</v>
      </c>
      <c r="FJ11" s="3">
        <v>2836</v>
      </c>
      <c r="FK11" s="3">
        <v>68627</v>
      </c>
      <c r="FL11" s="3">
        <v>31222</v>
      </c>
      <c r="FM11" s="3">
        <v>-56176</v>
      </c>
      <c r="FN11" s="3">
        <v>45470</v>
      </c>
      <c r="FO11" s="3">
        <v>11752</v>
      </c>
      <c r="FP11" s="3">
        <v>255787</v>
      </c>
      <c r="FQ11" s="3">
        <v>69652</v>
      </c>
      <c r="FR11" s="3">
        <v>-55989</v>
      </c>
      <c r="FS11" s="3">
        <v>289211</v>
      </c>
      <c r="FT11" s="3">
        <v>14082</v>
      </c>
      <c r="FU11" s="3">
        <v>693322</v>
      </c>
      <c r="FV11" s="3">
        <v>391220</v>
      </c>
      <c r="FW11" s="3">
        <v>-1191</v>
      </c>
      <c r="FX11" s="3">
        <v>26896</v>
      </c>
      <c r="FY11" s="3">
        <v>54351</v>
      </c>
      <c r="FZ11" s="3">
        <v>-286146</v>
      </c>
      <c r="GA11" s="3">
        <v>176966</v>
      </c>
      <c r="GB11" s="3">
        <v>27933</v>
      </c>
      <c r="GC11" s="3">
        <v>2215771</v>
      </c>
      <c r="GD11" s="3">
        <v>63841</v>
      </c>
      <c r="GE11" s="3">
        <v>713999</v>
      </c>
      <c r="GF11" s="3">
        <v>1800156</v>
      </c>
      <c r="GG11" s="3">
        <v>151385</v>
      </c>
      <c r="GH11" s="3">
        <v>6838</v>
      </c>
      <c r="GI11" s="3">
        <v>44596</v>
      </c>
      <c r="GJ11" s="3">
        <v>57319</v>
      </c>
      <c r="GK11" s="3">
        <v>59479</v>
      </c>
      <c r="GL11" s="3">
        <v>1532</v>
      </c>
      <c r="GM11" s="3">
        <v>26589</v>
      </c>
      <c r="GN11" s="3">
        <v>851</v>
      </c>
      <c r="GO11" s="3">
        <v>0.73711061499999997</v>
      </c>
      <c r="GP11" s="3">
        <v>4.8674248000000003E-2</v>
      </c>
      <c r="GQ11" s="3">
        <v>5.9317749000000003E-2</v>
      </c>
      <c r="GR11" s="3">
        <v>8.769238E-2</v>
      </c>
      <c r="GS11" s="3">
        <v>3.4418359000000003E-2</v>
      </c>
      <c r="GT11" s="3">
        <v>32498</v>
      </c>
      <c r="GU11" s="3">
        <v>67491.171879999994</v>
      </c>
      <c r="GV11" s="9">
        <v>5397640</v>
      </c>
      <c r="GW11" s="3">
        <v>2807.889893</v>
      </c>
      <c r="GX11" s="3">
        <v>2647.3020019999999</v>
      </c>
      <c r="GY11" s="3">
        <v>1200521</v>
      </c>
      <c r="GZ11" s="3">
        <v>1661283</v>
      </c>
      <c r="HA11" s="3">
        <v>6320486</v>
      </c>
      <c r="HB11" s="3">
        <v>4712764</v>
      </c>
      <c r="HC11" s="3">
        <v>500283</v>
      </c>
      <c r="HD11" s="3">
        <v>1007110</v>
      </c>
      <c r="HE11" s="3">
        <v>828231</v>
      </c>
      <c r="HF11" s="3">
        <v>1706450</v>
      </c>
      <c r="HG11" s="3">
        <v>1915803</v>
      </c>
      <c r="HH11" s="3">
        <v>1677716</v>
      </c>
      <c r="HI11" s="3">
        <v>-201429</v>
      </c>
      <c r="HJ11" s="3">
        <v>-93296</v>
      </c>
      <c r="HK11" s="3">
        <v>382791</v>
      </c>
      <c r="HL11" s="3">
        <v>211272</v>
      </c>
      <c r="HM11" s="3">
        <v>26400</v>
      </c>
      <c r="HN11" s="3">
        <v>-17106</v>
      </c>
      <c r="HO11" s="3">
        <v>39635</v>
      </c>
      <c r="HP11" s="3">
        <v>188574</v>
      </c>
      <c r="HQ11" s="3">
        <v>49694</v>
      </c>
      <c r="HR11" s="3">
        <v>7647</v>
      </c>
      <c r="HS11" s="3">
        <v>127155</v>
      </c>
      <c r="HT11" s="3">
        <v>186501</v>
      </c>
      <c r="HU11" s="3">
        <v>149126</v>
      </c>
      <c r="HV11" s="3">
        <v>48553</v>
      </c>
      <c r="HW11" s="3">
        <v>7338</v>
      </c>
      <c r="HX11" s="3">
        <v>8415</v>
      </c>
      <c r="HY11" s="3">
        <v>13529</v>
      </c>
      <c r="HZ11" s="3">
        <v>-43977</v>
      </c>
      <c r="IA11" s="3">
        <v>78944</v>
      </c>
      <c r="IB11" s="3">
        <v>165626</v>
      </c>
      <c r="IC11" s="3">
        <v>176603</v>
      </c>
      <c r="ID11" s="3">
        <v>103.6</v>
      </c>
      <c r="IE11" s="3">
        <v>0.26101248719362302</v>
      </c>
      <c r="IF11" s="3">
        <v>0.38420483538218603</v>
      </c>
      <c r="IG11" s="3">
        <v>0.20445654690203599</v>
      </c>
      <c r="IH11" s="3">
        <v>0.422260075688285</v>
      </c>
      <c r="II11" s="3">
        <v>0.22770827801590601</v>
      </c>
      <c r="IJ11" s="3">
        <v>4.9188421875178197E-2</v>
      </c>
      <c r="IK11" s="3">
        <v>6.2133838195614202E-2</v>
      </c>
      <c r="IL11" s="3">
        <v>1532</v>
      </c>
      <c r="IM11" s="3">
        <v>26588</v>
      </c>
      <c r="IN11" s="3">
        <v>-2850</v>
      </c>
      <c r="IO11" s="3">
        <v>47691</v>
      </c>
      <c r="IP11" s="3">
        <v>4.8572616073111398E-2</v>
      </c>
      <c r="IQ11" s="3">
        <v>1</v>
      </c>
      <c r="IR11" s="3">
        <v>2.6633873883010899E-2</v>
      </c>
      <c r="IS11" s="3">
        <v>3.9238184535145999E-2</v>
      </c>
      <c r="IT11" s="3">
        <v>3.74272049862358E-2</v>
      </c>
      <c r="IU11" s="3">
        <v>1.0196480000000001</v>
      </c>
      <c r="IV11" s="3">
        <f t="shared" si="0"/>
        <v>287.86553231337751</v>
      </c>
      <c r="IW11" s="3">
        <v>3.5032083302149401E-2</v>
      </c>
      <c r="IX11" s="3">
        <v>-1213.62149762024</v>
      </c>
      <c r="IY11" s="3">
        <v>-5292.18237621348</v>
      </c>
      <c r="IZ11" s="3">
        <v>924.98676522470305</v>
      </c>
      <c r="JA11" s="3">
        <v>0</v>
      </c>
      <c r="JB11" s="3">
        <v>-17326.330417745601</v>
      </c>
      <c r="JC11" s="3">
        <v>-925.93819260862801</v>
      </c>
      <c r="JD11" s="3">
        <v>0</v>
      </c>
      <c r="JE11" s="3">
        <v>-17600.600068988198</v>
      </c>
      <c r="JF11" s="3">
        <v>36265.363689739403</v>
      </c>
      <c r="JG11" s="3">
        <v>-1213.62149762024</v>
      </c>
      <c r="JH11" s="3">
        <v>-5292.18237621348</v>
      </c>
      <c r="JI11" s="3">
        <v>924.98676522470305</v>
      </c>
      <c r="JJ11" s="3">
        <v>16048.6357401977</v>
      </c>
      <c r="JK11" s="3">
        <v>-13646.850895780301</v>
      </c>
      <c r="JL11" s="3">
        <v>2765.5503218397198</v>
      </c>
      <c r="JM11">
        <v>1</v>
      </c>
      <c r="JN11">
        <v>1</v>
      </c>
      <c r="JO11">
        <v>1</v>
      </c>
      <c r="JP11" s="4">
        <v>375505</v>
      </c>
      <c r="JQ11" s="7">
        <v>0.86005932100000004</v>
      </c>
      <c r="JR11" s="7">
        <v>0.90901297299999995</v>
      </c>
      <c r="JS11" s="4">
        <v>0.88574629999999999</v>
      </c>
      <c r="JT11" s="7">
        <v>0.86545038200000002</v>
      </c>
      <c r="JU11" s="4">
        <v>0.91049128800000001</v>
      </c>
      <c r="JV11" s="7">
        <v>0.86545125199999995</v>
      </c>
      <c r="JW11" s="4">
        <v>0.96158968600000005</v>
      </c>
      <c r="JX11" s="7">
        <v>0.88892001700000001</v>
      </c>
      <c r="JY11" s="4">
        <v>0.86010385199999995</v>
      </c>
      <c r="JZ11" s="4">
        <v>0.86883617999999996</v>
      </c>
      <c r="KA11" s="4">
        <v>0.819571614</v>
      </c>
      <c r="KB11" s="4">
        <v>52835</v>
      </c>
      <c r="KC11" s="4">
        <f t="shared" si="6"/>
        <v>521921</v>
      </c>
      <c r="KD11" s="4">
        <v>44596</v>
      </c>
      <c r="KE11" s="4">
        <v>134968</v>
      </c>
      <c r="KF11" s="4">
        <v>24827</v>
      </c>
      <c r="KG11" s="4">
        <v>317530</v>
      </c>
      <c r="KH11" s="4">
        <v>0.108083130404814</v>
      </c>
      <c r="KI11">
        <v>0.99841930642493704</v>
      </c>
      <c r="KJ11">
        <f t="shared" si="7"/>
        <v>-1.6116791887542117E-3</v>
      </c>
      <c r="KK11" s="10">
        <v>0.63132323887910191</v>
      </c>
      <c r="KL11" s="12">
        <v>5.0337374999999997E-2</v>
      </c>
      <c r="KM11" s="12">
        <v>2.4500000000000001E-2</v>
      </c>
    </row>
    <row r="12" spans="1:299" x14ac:dyDescent="0.2">
      <c r="A12" s="1">
        <v>2005</v>
      </c>
      <c r="B12" s="3">
        <v>1831615</v>
      </c>
      <c r="C12" s="3">
        <v>2108293</v>
      </c>
      <c r="D12" s="3">
        <v>306315</v>
      </c>
      <c r="E12" s="3">
        <v>1266431</v>
      </c>
      <c r="F12" s="3">
        <v>814663</v>
      </c>
      <c r="G12" s="3">
        <v>2459643</v>
      </c>
      <c r="H12" s="3">
        <v>2753958</v>
      </c>
      <c r="I12" s="3">
        <v>1113717</v>
      </c>
      <c r="J12" s="3">
        <v>24572</v>
      </c>
      <c r="K12" s="3">
        <v>10864</v>
      </c>
      <c r="L12" s="3">
        <v>1112</v>
      </c>
      <c r="M12" s="3">
        <v>1609146</v>
      </c>
      <c r="N12" s="3">
        <v>9646</v>
      </c>
      <c r="O12" s="3">
        <v>1609190</v>
      </c>
      <c r="P12" s="3">
        <v>9602</v>
      </c>
      <c r="Q12" s="7">
        <v>226021</v>
      </c>
      <c r="R12" s="7">
        <v>319749</v>
      </c>
      <c r="S12" s="7">
        <v>9695</v>
      </c>
      <c r="T12" s="7">
        <v>37895</v>
      </c>
      <c r="U12" s="7">
        <v>41445</v>
      </c>
      <c r="V12" s="7">
        <v>249870</v>
      </c>
      <c r="W12" s="7">
        <v>221254</v>
      </c>
      <c r="X12" s="7">
        <v>163680</v>
      </c>
      <c r="Y12" s="3">
        <v>0</v>
      </c>
      <c r="Z12" s="3">
        <v>46126</v>
      </c>
      <c r="AA12" s="3">
        <v>232</v>
      </c>
      <c r="AB12" s="3">
        <v>45562</v>
      </c>
      <c r="AC12" s="3">
        <v>797</v>
      </c>
      <c r="AD12" s="3">
        <v>1082536</v>
      </c>
      <c r="AE12" s="3">
        <v>73546</v>
      </c>
      <c r="AF12" s="3">
        <v>-12505</v>
      </c>
      <c r="AG12" s="3">
        <v>154446</v>
      </c>
      <c r="AH12" s="3">
        <v>349133</v>
      </c>
      <c r="AI12" s="3">
        <v>1062397</v>
      </c>
      <c r="AJ12" s="3">
        <v>19660</v>
      </c>
      <c r="AK12" s="3">
        <v>-91091</v>
      </c>
      <c r="AL12" s="3">
        <v>238349</v>
      </c>
      <c r="AM12" s="3">
        <v>417841</v>
      </c>
      <c r="AN12" s="3">
        <v>856569</v>
      </c>
      <c r="AO12" s="3">
        <v>187181</v>
      </c>
      <c r="AP12" s="3">
        <v>3294</v>
      </c>
      <c r="AQ12" s="3">
        <v>443086</v>
      </c>
      <c r="AR12" s="3">
        <v>101874</v>
      </c>
      <c r="AS12" s="3">
        <v>736115</v>
      </c>
      <c r="AT12" s="3">
        <v>731782</v>
      </c>
      <c r="AU12" s="3">
        <v>124108</v>
      </c>
      <c r="AV12" s="3">
        <v>0</v>
      </c>
      <c r="AW12" s="3">
        <v>167458</v>
      </c>
      <c r="AX12" s="3">
        <v>946</v>
      </c>
      <c r="AY12" s="3">
        <v>168414</v>
      </c>
      <c r="AZ12" s="3">
        <v>-10</v>
      </c>
      <c r="BA12" s="3">
        <v>3075471</v>
      </c>
      <c r="BB12" s="3">
        <v>9291692</v>
      </c>
      <c r="BC12" s="3">
        <v>777231</v>
      </c>
      <c r="BD12" s="3">
        <v>3803227</v>
      </c>
      <c r="BE12" s="3">
        <v>3082342</v>
      </c>
      <c r="BF12" s="3">
        <v>4123616</v>
      </c>
      <c r="BG12" s="3">
        <v>9925645</v>
      </c>
      <c r="BH12" s="3">
        <v>927335</v>
      </c>
      <c r="BI12" s="3">
        <v>1918718</v>
      </c>
      <c r="BJ12" s="3">
        <v>3134651</v>
      </c>
      <c r="BK12" s="3">
        <f t="shared" si="1"/>
        <v>-1048145</v>
      </c>
      <c r="BL12" s="3">
        <f t="shared" si="2"/>
        <v>-633953</v>
      </c>
      <c r="BM12" s="3">
        <f t="shared" si="3"/>
        <v>-150104</v>
      </c>
      <c r="BN12" s="3">
        <f t="shared" si="4"/>
        <v>1884509</v>
      </c>
      <c r="BO12" s="3">
        <f t="shared" si="5"/>
        <v>-52309</v>
      </c>
      <c r="BP12" s="3">
        <v>1585984</v>
      </c>
      <c r="BQ12" s="3">
        <v>12285.37</v>
      </c>
      <c r="BR12" s="3">
        <v>757948</v>
      </c>
      <c r="BS12" s="3">
        <v>110957</v>
      </c>
      <c r="BT12" s="3">
        <v>42659</v>
      </c>
      <c r="BU12" s="3">
        <v>5968</v>
      </c>
      <c r="BV12" s="3">
        <v>192607</v>
      </c>
      <c r="BW12" s="3">
        <v>352190</v>
      </c>
      <c r="BX12" s="3">
        <v>752583</v>
      </c>
      <c r="BY12" s="3">
        <v>665283</v>
      </c>
      <c r="BZ12" s="3">
        <v>251639</v>
      </c>
      <c r="CA12" s="3">
        <v>248565</v>
      </c>
      <c r="CB12" s="3">
        <v>11734</v>
      </c>
      <c r="CC12" s="3">
        <v>3074</v>
      </c>
      <c r="CD12" s="3">
        <v>27404</v>
      </c>
      <c r="CE12" s="3">
        <v>27404</v>
      </c>
      <c r="CF12" s="3">
        <v>11395</v>
      </c>
      <c r="CG12" s="3">
        <v>1910</v>
      </c>
      <c r="CH12" s="3">
        <v>13305</v>
      </c>
      <c r="CI12" s="3">
        <v>18128</v>
      </c>
      <c r="CJ12" s="3">
        <v>6685</v>
      </c>
      <c r="CK12" s="3">
        <v>24813</v>
      </c>
      <c r="CL12" s="3">
        <v>800932</v>
      </c>
      <c r="CM12" s="3">
        <v>795847</v>
      </c>
      <c r="CN12" s="3">
        <v>5085</v>
      </c>
      <c r="CO12" s="3">
        <v>30450</v>
      </c>
      <c r="CP12" s="3">
        <v>25925</v>
      </c>
      <c r="CQ12" s="3">
        <v>255009</v>
      </c>
      <c r="CR12" s="3">
        <v>22059</v>
      </c>
      <c r="CS12" s="3">
        <v>65107</v>
      </c>
      <c r="CT12" s="3">
        <v>73440</v>
      </c>
      <c r="CU12" s="3">
        <v>32600</v>
      </c>
      <c r="CV12" s="3">
        <v>162628</v>
      </c>
      <c r="CW12" s="3">
        <v>66958</v>
      </c>
      <c r="CX12" s="3">
        <v>62924</v>
      </c>
      <c r="CY12" s="3">
        <v>81183</v>
      </c>
      <c r="CZ12" s="3">
        <v>7787</v>
      </c>
      <c r="DA12" s="3">
        <v>45896</v>
      </c>
      <c r="DB12" s="3">
        <v>15837</v>
      </c>
      <c r="DC12" s="3">
        <v>62007</v>
      </c>
      <c r="DD12" s="3">
        <v>68836</v>
      </c>
      <c r="DE12" s="3">
        <v>66486</v>
      </c>
      <c r="DF12" s="3">
        <v>77387</v>
      </c>
      <c r="DG12" s="3">
        <v>64455</v>
      </c>
      <c r="DH12" s="3">
        <v>1501</v>
      </c>
      <c r="DI12" s="3">
        <v>651</v>
      </c>
      <c r="DJ12" s="3">
        <v>65305</v>
      </c>
      <c r="DK12" s="3">
        <v>111633</v>
      </c>
      <c r="DL12" s="3">
        <v>142276</v>
      </c>
      <c r="DM12" s="3">
        <v>-30643</v>
      </c>
      <c r="DN12" s="3">
        <v>300905</v>
      </c>
      <c r="DO12" s="3">
        <v>294419</v>
      </c>
      <c r="DP12" s="3">
        <v>6486</v>
      </c>
      <c r="DQ12" s="3">
        <v>33712</v>
      </c>
      <c r="DR12" s="3">
        <v>32600</v>
      </c>
      <c r="DS12" s="3">
        <v>1112</v>
      </c>
      <c r="DT12" s="3">
        <v>102351</v>
      </c>
      <c r="DU12" s="3">
        <v>66958</v>
      </c>
      <c r="DV12" s="3">
        <v>35393</v>
      </c>
      <c r="DW12" s="3">
        <v>128615</v>
      </c>
      <c r="DX12" s="3">
        <v>140962</v>
      </c>
      <c r="DY12" s="3">
        <v>-12347</v>
      </c>
      <c r="DZ12" s="3">
        <v>480076</v>
      </c>
      <c r="EA12" s="3">
        <v>422667</v>
      </c>
      <c r="EB12" s="3">
        <v>15817</v>
      </c>
      <c r="EC12" s="3">
        <v>38670</v>
      </c>
      <c r="ED12" s="3">
        <v>2922</v>
      </c>
      <c r="EE12" s="3">
        <v>114997</v>
      </c>
      <c r="EF12" s="3">
        <v>90476</v>
      </c>
      <c r="EG12" s="3">
        <v>0</v>
      </c>
      <c r="EH12" s="3">
        <v>24186</v>
      </c>
      <c r="EI12" s="3">
        <v>334</v>
      </c>
      <c r="EJ12" s="3">
        <v>304202</v>
      </c>
      <c r="EK12" s="3">
        <v>44618</v>
      </c>
      <c r="EL12" s="3">
        <v>0</v>
      </c>
      <c r="EM12" s="3">
        <v>261412</v>
      </c>
      <c r="EN12" s="3">
        <v>1828</v>
      </c>
      <c r="EO12" s="3">
        <v>6382</v>
      </c>
      <c r="EP12" s="3">
        <v>8706</v>
      </c>
      <c r="EQ12" s="3">
        <v>-19400</v>
      </c>
      <c r="ER12" s="3">
        <v>-30044</v>
      </c>
      <c r="ES12" s="3">
        <v>34355</v>
      </c>
      <c r="ET12" s="3">
        <v>739518</v>
      </c>
      <c r="EU12" s="3">
        <v>74827</v>
      </c>
      <c r="EV12" s="3">
        <v>244129</v>
      </c>
      <c r="EW12" s="3">
        <v>506699</v>
      </c>
      <c r="EX12" s="3">
        <v>45859</v>
      </c>
      <c r="EY12" s="3">
        <v>2073</v>
      </c>
      <c r="EZ12" s="3">
        <v>-2862</v>
      </c>
      <c r="FA12" s="3">
        <v>6049</v>
      </c>
      <c r="FB12" s="3">
        <v>-1806</v>
      </c>
      <c r="FC12" s="3">
        <v>-3454</v>
      </c>
      <c r="FD12" s="3">
        <v>2449</v>
      </c>
      <c r="FE12" s="3">
        <v>0</v>
      </c>
      <c r="FF12" s="3">
        <v>3685</v>
      </c>
      <c r="FG12" s="3">
        <v>-4898</v>
      </c>
      <c r="FH12" s="3">
        <v>-1236</v>
      </c>
      <c r="FI12" s="3">
        <v>-83903</v>
      </c>
      <c r="FJ12" s="3">
        <v>20139</v>
      </c>
      <c r="FK12" s="3">
        <v>53886</v>
      </c>
      <c r="FL12" s="3">
        <v>78587</v>
      </c>
      <c r="FM12" s="3">
        <v>-68708</v>
      </c>
      <c r="FN12" s="3">
        <v>27429</v>
      </c>
      <c r="FO12" s="3">
        <v>28968</v>
      </c>
      <c r="FP12" s="3">
        <v>244129</v>
      </c>
      <c r="FQ12" s="3">
        <v>118154</v>
      </c>
      <c r="FR12" s="3">
        <v>-66490</v>
      </c>
      <c r="FS12" s="3">
        <v>317713</v>
      </c>
      <c r="FT12" s="3">
        <v>15817</v>
      </c>
      <c r="FU12" s="3">
        <v>756045</v>
      </c>
      <c r="FV12" s="3">
        <v>422667</v>
      </c>
      <c r="FW12" s="3">
        <v>-152</v>
      </c>
      <c r="FX12" s="3">
        <v>18718</v>
      </c>
      <c r="FY12" s="3">
        <v>54564</v>
      </c>
      <c r="FZ12" s="3">
        <v>-296793</v>
      </c>
      <c r="GA12" s="3">
        <v>195587</v>
      </c>
      <c r="GB12" s="3">
        <v>27922</v>
      </c>
      <c r="GC12" s="3">
        <v>2306994</v>
      </c>
      <c r="GD12" s="3">
        <v>62684</v>
      </c>
      <c r="GE12" s="3">
        <v>752409</v>
      </c>
      <c r="GF12" s="3">
        <v>1885074</v>
      </c>
      <c r="GG12" s="3">
        <v>156182</v>
      </c>
      <c r="GH12" s="3">
        <v>6992</v>
      </c>
      <c r="GI12" s="3">
        <v>46335</v>
      </c>
      <c r="GJ12" s="3">
        <v>58487</v>
      </c>
      <c r="GK12" s="3">
        <v>66555</v>
      </c>
      <c r="GL12" s="3">
        <v>-133</v>
      </c>
      <c r="GM12" s="3">
        <v>41507</v>
      </c>
      <c r="GN12" s="3">
        <v>37654</v>
      </c>
      <c r="GO12" s="3">
        <v>0.88223892500000001</v>
      </c>
      <c r="GP12" s="3">
        <v>4.1324898999999998E-2</v>
      </c>
      <c r="GQ12" s="3">
        <v>9.3696906999999996E-2</v>
      </c>
      <c r="GR12" s="3">
        <v>0.50507658700000002</v>
      </c>
      <c r="GS12" s="3">
        <v>0.150264695</v>
      </c>
      <c r="GT12" s="3">
        <v>27352</v>
      </c>
      <c r="GU12" s="3">
        <v>69083</v>
      </c>
      <c r="GV12" s="9">
        <v>5411405</v>
      </c>
      <c r="GW12" s="3">
        <v>2825.2319339999999</v>
      </c>
      <c r="GX12" s="3">
        <v>2684.030029</v>
      </c>
      <c r="GY12" s="3">
        <v>1243856</v>
      </c>
      <c r="GZ12" s="3">
        <v>1663973</v>
      </c>
      <c r="HA12" s="3">
        <v>7183399</v>
      </c>
      <c r="HB12" s="3">
        <v>5562497</v>
      </c>
      <c r="HC12" s="3">
        <v>470916</v>
      </c>
      <c r="HD12" s="3">
        <v>927335</v>
      </c>
      <c r="HE12" s="3">
        <v>927650</v>
      </c>
      <c r="HF12" s="3">
        <v>1918718</v>
      </c>
      <c r="HG12" s="3">
        <v>2258033</v>
      </c>
      <c r="HH12" s="3">
        <v>2011332</v>
      </c>
      <c r="HI12" s="3">
        <v>-152474</v>
      </c>
      <c r="HJ12" s="3">
        <v>-230210</v>
      </c>
      <c r="HK12" s="3">
        <v>762343</v>
      </c>
      <c r="HL12" s="3">
        <v>795137</v>
      </c>
      <c r="HM12" s="3">
        <v>-22199</v>
      </c>
      <c r="HN12" s="3">
        <v>-91091</v>
      </c>
      <c r="HO12" s="3">
        <v>70424</v>
      </c>
      <c r="HP12" s="3">
        <v>238349</v>
      </c>
      <c r="HQ12" s="3">
        <v>307012</v>
      </c>
      <c r="HR12" s="3">
        <v>252920</v>
      </c>
      <c r="HS12" s="3">
        <v>195807</v>
      </c>
      <c r="HT12" s="3">
        <v>232900</v>
      </c>
      <c r="HU12" s="3">
        <v>100572</v>
      </c>
      <c r="HV12" s="3">
        <v>54595</v>
      </c>
      <c r="HW12" s="3">
        <v>-7167</v>
      </c>
      <c r="HX12" s="3">
        <v>11316</v>
      </c>
      <c r="HY12" s="3">
        <v>28995</v>
      </c>
      <c r="HZ12" s="3">
        <v>-26080</v>
      </c>
      <c r="IA12" s="3">
        <v>35218</v>
      </c>
      <c r="IB12" s="3">
        <v>256444</v>
      </c>
      <c r="IC12" s="3">
        <v>80696</v>
      </c>
      <c r="ID12" s="3">
        <v>100.6</v>
      </c>
      <c r="IE12" s="3">
        <v>0.33298853841750697</v>
      </c>
      <c r="IF12" s="3">
        <v>0.595555932733555</v>
      </c>
      <c r="IG12" s="3">
        <v>8.0435299411619796E-2</v>
      </c>
      <c r="IH12" s="3">
        <v>0.40110611581171601</v>
      </c>
      <c r="II12" s="3">
        <v>0.27745884524380998</v>
      </c>
      <c r="IJ12" s="3">
        <v>4.1324994350420502E-2</v>
      </c>
      <c r="IK12" s="3">
        <v>9.3696915836591205E-2</v>
      </c>
      <c r="IL12" s="3">
        <v>-133</v>
      </c>
      <c r="IM12" s="3">
        <v>42086</v>
      </c>
      <c r="IN12" s="3">
        <v>32448</v>
      </c>
      <c r="IO12" s="3">
        <v>54798</v>
      </c>
      <c r="IP12" s="3">
        <v>4.68064397289591E-2</v>
      </c>
      <c r="IQ12" s="3">
        <v>1</v>
      </c>
      <c r="IR12" s="3">
        <v>2.9506818304317301E-2</v>
      </c>
      <c r="IS12" s="3">
        <v>3.9173552340677403E-2</v>
      </c>
      <c r="IT12" s="3">
        <v>3.5094961779898001E-2</v>
      </c>
      <c r="IU12" s="3">
        <v>1.034635</v>
      </c>
      <c r="IV12" s="3">
        <f t="shared" si="0"/>
        <v>296.51195828703601</v>
      </c>
      <c r="IW12" s="3">
        <v>3.0036336424764401E-2</v>
      </c>
      <c r="IX12" s="3">
        <v>-6727.9309535579296</v>
      </c>
      <c r="IY12" s="3">
        <v>-8991.7757483402402</v>
      </c>
      <c r="IZ12" s="3">
        <v>866.24183458594803</v>
      </c>
      <c r="JA12" s="3">
        <v>0</v>
      </c>
      <c r="JB12" s="3">
        <v>-16621.716812537699</v>
      </c>
      <c r="JC12" s="3">
        <v>-866.28864102567604</v>
      </c>
      <c r="JD12" s="3">
        <v>0</v>
      </c>
      <c r="JE12" s="3">
        <v>-22553.593846339299</v>
      </c>
      <c r="JF12" s="3">
        <v>37957.759338296797</v>
      </c>
      <c r="JG12" s="3">
        <v>-6727.9309535579296</v>
      </c>
      <c r="JH12" s="3">
        <v>-8991.7757483402402</v>
      </c>
      <c r="JI12" s="3">
        <v>866.24183458594803</v>
      </c>
      <c r="JJ12" s="3">
        <v>20178.741680925901</v>
      </c>
      <c r="JK12" s="3">
        <v>-12343.266777418699</v>
      </c>
      <c r="JL12" s="3">
        <v>9102.7456917663403</v>
      </c>
      <c r="JM12">
        <v>1</v>
      </c>
      <c r="JN12">
        <v>1</v>
      </c>
      <c r="JO12">
        <v>1</v>
      </c>
      <c r="JP12" s="4">
        <v>388545</v>
      </c>
      <c r="JQ12" s="7">
        <v>0.88505619800000002</v>
      </c>
      <c r="JR12" s="7">
        <v>0.92865019999999998</v>
      </c>
      <c r="JS12" s="4">
        <v>0.90074092100000003</v>
      </c>
      <c r="JT12" s="7">
        <v>0.91311550100000005</v>
      </c>
      <c r="JU12" s="4">
        <v>0.94319599899999995</v>
      </c>
      <c r="JV12" s="7">
        <v>0.91311501100000003</v>
      </c>
      <c r="JW12" s="4">
        <v>0.97022437900000003</v>
      </c>
      <c r="JX12" s="7">
        <v>0.91013825599999998</v>
      </c>
      <c r="JY12" s="4">
        <v>0.87936548199999998</v>
      </c>
      <c r="JZ12" s="4">
        <v>0.89090382000000001</v>
      </c>
      <c r="KA12" s="4">
        <v>0.87755370099999996</v>
      </c>
      <c r="KB12" s="4">
        <v>45859</v>
      </c>
      <c r="KC12" s="4">
        <f t="shared" si="6"/>
        <v>544128</v>
      </c>
      <c r="KD12" s="4">
        <v>46335</v>
      </c>
      <c r="KE12" s="4">
        <v>135358</v>
      </c>
      <c r="KF12" s="4">
        <v>29591</v>
      </c>
      <c r="KG12" s="4">
        <v>332844</v>
      </c>
      <c r="KH12" s="4">
        <v>9.8948962514573802E-2</v>
      </c>
      <c r="KI12">
        <v>1.0175145981973699</v>
      </c>
      <c r="KJ12">
        <f t="shared" si="7"/>
        <v>1.8025104490944119E-2</v>
      </c>
      <c r="KK12" s="10">
        <v>0.54403141571052671</v>
      </c>
      <c r="KL12" s="12">
        <v>4.4023374999999997E-2</v>
      </c>
      <c r="KM12" s="12">
        <v>2.9399999999999999E-2</v>
      </c>
    </row>
    <row r="13" spans="1:299" x14ac:dyDescent="0.2">
      <c r="A13" s="1">
        <v>2006</v>
      </c>
      <c r="B13" s="3">
        <v>2118325</v>
      </c>
      <c r="C13" s="3">
        <v>2470203</v>
      </c>
      <c r="D13" s="3">
        <v>325747</v>
      </c>
      <c r="E13" s="3">
        <v>1572593</v>
      </c>
      <c r="F13" s="3">
        <v>837179</v>
      </c>
      <c r="G13" s="3">
        <v>2709364</v>
      </c>
      <c r="H13" s="3">
        <v>3300965</v>
      </c>
      <c r="I13" s="3">
        <v>1313718</v>
      </c>
      <c r="J13" s="3">
        <v>23944</v>
      </c>
      <c r="K13" s="3">
        <v>8672</v>
      </c>
      <c r="L13" s="3">
        <v>1103</v>
      </c>
      <c r="M13" s="3">
        <v>1676360</v>
      </c>
      <c r="N13" s="3">
        <v>9829</v>
      </c>
      <c r="O13" s="3">
        <v>1678591</v>
      </c>
      <c r="P13" s="3">
        <v>7597</v>
      </c>
      <c r="Q13" s="7">
        <v>317584</v>
      </c>
      <c r="R13" s="7">
        <v>198012</v>
      </c>
      <c r="S13" s="7">
        <v>5455</v>
      </c>
      <c r="T13" s="7">
        <v>59891</v>
      </c>
      <c r="U13" s="7">
        <v>-59967</v>
      </c>
      <c r="V13" s="7">
        <v>145085</v>
      </c>
      <c r="W13" s="7">
        <v>187529</v>
      </c>
      <c r="X13" s="7">
        <v>188360</v>
      </c>
      <c r="Y13" s="3">
        <v>0</v>
      </c>
      <c r="Z13" s="3">
        <v>66746</v>
      </c>
      <c r="AA13" s="3">
        <v>384</v>
      </c>
      <c r="AB13" s="3">
        <v>69114</v>
      </c>
      <c r="AC13" s="3">
        <v>-1985</v>
      </c>
      <c r="AD13" s="3">
        <v>870371</v>
      </c>
      <c r="AE13" s="3">
        <v>503654</v>
      </c>
      <c r="AF13" s="3">
        <v>68524</v>
      </c>
      <c r="AG13" s="3">
        <v>182885</v>
      </c>
      <c r="AH13" s="3">
        <v>251934</v>
      </c>
      <c r="AI13" s="3">
        <v>847272</v>
      </c>
      <c r="AJ13" s="3">
        <v>469804</v>
      </c>
      <c r="AK13" s="3">
        <v>-15371</v>
      </c>
      <c r="AL13" s="3">
        <v>267749</v>
      </c>
      <c r="AM13" s="3">
        <v>307915</v>
      </c>
      <c r="AN13" s="3">
        <v>-30874</v>
      </c>
      <c r="AO13" s="3">
        <v>163898</v>
      </c>
      <c r="AP13" s="3">
        <v>13977</v>
      </c>
      <c r="AQ13" s="3">
        <v>246272</v>
      </c>
      <c r="AR13" s="3">
        <v>82483</v>
      </c>
      <c r="AS13" s="3">
        <v>104637</v>
      </c>
      <c r="AT13" s="3">
        <v>359478</v>
      </c>
      <c r="AU13" s="3">
        <v>11641</v>
      </c>
      <c r="AV13" s="3">
        <v>0</v>
      </c>
      <c r="AW13" s="3">
        <v>468</v>
      </c>
      <c r="AX13" s="3">
        <v>-201</v>
      </c>
      <c r="AY13" s="3">
        <v>287</v>
      </c>
      <c r="AZ13" s="3">
        <v>-20</v>
      </c>
      <c r="BA13" s="3">
        <v>3650766</v>
      </c>
      <c r="BB13" s="3">
        <v>10261807</v>
      </c>
      <c r="BC13" s="3">
        <v>868437</v>
      </c>
      <c r="BD13" s="3">
        <v>4239275</v>
      </c>
      <c r="BE13" s="3">
        <v>3386817</v>
      </c>
      <c r="BF13" s="3">
        <v>4908892</v>
      </c>
      <c r="BG13" s="3">
        <v>11108125</v>
      </c>
      <c r="BH13" s="3">
        <v>887272</v>
      </c>
      <c r="BI13" s="3">
        <v>2130464</v>
      </c>
      <c r="BJ13" s="3">
        <v>3372349</v>
      </c>
      <c r="BK13" s="3">
        <f t="shared" si="1"/>
        <v>-1258126</v>
      </c>
      <c r="BL13" s="3">
        <f t="shared" si="2"/>
        <v>-846318</v>
      </c>
      <c r="BM13" s="3">
        <f t="shared" si="3"/>
        <v>-18835</v>
      </c>
      <c r="BN13" s="3">
        <f t="shared" si="4"/>
        <v>2108811</v>
      </c>
      <c r="BO13" s="3">
        <f t="shared" si="5"/>
        <v>14468</v>
      </c>
      <c r="BP13" s="3">
        <v>1682260</v>
      </c>
      <c r="BQ13" s="3">
        <v>12689.92</v>
      </c>
      <c r="BR13" s="3">
        <v>797472</v>
      </c>
      <c r="BS13" s="3">
        <v>132659</v>
      </c>
      <c r="BT13" s="3">
        <v>49494</v>
      </c>
      <c r="BU13" s="3">
        <v>6798</v>
      </c>
      <c r="BV13" s="3">
        <v>219809</v>
      </c>
      <c r="BW13" s="3">
        <v>408760</v>
      </c>
      <c r="BX13" s="3">
        <v>853411</v>
      </c>
      <c r="BY13" s="3">
        <v>784550</v>
      </c>
      <c r="BZ13" s="3">
        <v>265146</v>
      </c>
      <c r="CA13" s="3">
        <v>261973</v>
      </c>
      <c r="CB13" s="3">
        <v>12091</v>
      </c>
      <c r="CC13" s="3">
        <v>3174</v>
      </c>
      <c r="CD13" s="3">
        <v>29114</v>
      </c>
      <c r="CE13" s="3">
        <v>29114</v>
      </c>
      <c r="CF13" s="3">
        <v>10324</v>
      </c>
      <c r="CG13" s="3">
        <v>1216</v>
      </c>
      <c r="CH13" s="3">
        <v>11540</v>
      </c>
      <c r="CI13" s="3">
        <v>19406</v>
      </c>
      <c r="CJ13" s="3">
        <v>7618</v>
      </c>
      <c r="CK13" s="3">
        <v>27024</v>
      </c>
      <c r="CL13" s="3">
        <v>848967</v>
      </c>
      <c r="CM13" s="3">
        <v>842848</v>
      </c>
      <c r="CN13" s="3">
        <v>6119</v>
      </c>
      <c r="CO13" s="3">
        <v>48036</v>
      </c>
      <c r="CP13" s="3">
        <v>31510</v>
      </c>
      <c r="CQ13" s="3">
        <v>260106</v>
      </c>
      <c r="CR13" s="3">
        <v>27372</v>
      </c>
      <c r="CS13" s="3">
        <v>83618</v>
      </c>
      <c r="CT13" s="3">
        <v>84979</v>
      </c>
      <c r="CU13" s="3">
        <v>30122</v>
      </c>
      <c r="CV13" s="3">
        <v>189017</v>
      </c>
      <c r="CW13" s="3">
        <v>75163</v>
      </c>
      <c r="CX13" s="3">
        <v>71359</v>
      </c>
      <c r="CY13" s="3">
        <v>127211</v>
      </c>
      <c r="CZ13" s="3">
        <v>8242</v>
      </c>
      <c r="DA13" s="3">
        <v>60616</v>
      </c>
      <c r="DB13" s="3">
        <v>25656</v>
      </c>
      <c r="DC13" s="3">
        <v>48475</v>
      </c>
      <c r="DD13" s="3">
        <v>136626</v>
      </c>
      <c r="DE13" s="3">
        <v>50711</v>
      </c>
      <c r="DF13" s="3">
        <v>82864</v>
      </c>
      <c r="DG13" s="3">
        <v>68021</v>
      </c>
      <c r="DH13" s="3">
        <v>2055</v>
      </c>
      <c r="DI13" s="3">
        <v>761</v>
      </c>
      <c r="DJ13" s="3">
        <v>69315</v>
      </c>
      <c r="DK13" s="3">
        <v>175247</v>
      </c>
      <c r="DL13" s="3">
        <v>221605</v>
      </c>
      <c r="DM13" s="3">
        <v>-46358</v>
      </c>
      <c r="DN13" s="3">
        <v>320722</v>
      </c>
      <c r="DO13" s="3">
        <v>309043</v>
      </c>
      <c r="DP13" s="3">
        <v>11679</v>
      </c>
      <c r="DQ13" s="3">
        <v>39752</v>
      </c>
      <c r="DR13" s="3">
        <v>30122</v>
      </c>
      <c r="DS13" s="3">
        <v>9630</v>
      </c>
      <c r="DT13" s="3">
        <v>121049</v>
      </c>
      <c r="DU13" s="3">
        <v>75163</v>
      </c>
      <c r="DV13" s="3">
        <v>45886</v>
      </c>
      <c r="DW13" s="3">
        <v>134148</v>
      </c>
      <c r="DX13" s="3">
        <v>154984</v>
      </c>
      <c r="DY13" s="3">
        <v>-20836</v>
      </c>
      <c r="DZ13" s="3">
        <v>484863</v>
      </c>
      <c r="EA13" s="3">
        <v>419543</v>
      </c>
      <c r="EB13" s="3">
        <v>18459</v>
      </c>
      <c r="EC13" s="3">
        <v>43586</v>
      </c>
      <c r="ED13" s="3">
        <v>3274</v>
      </c>
      <c r="EE13" s="3">
        <v>148161</v>
      </c>
      <c r="EF13" s="3">
        <v>123659</v>
      </c>
      <c r="EG13" s="3">
        <v>0</v>
      </c>
      <c r="EH13" s="3">
        <v>24166</v>
      </c>
      <c r="EI13" s="3">
        <v>337</v>
      </c>
      <c r="EJ13" s="3">
        <v>308384</v>
      </c>
      <c r="EK13" s="3">
        <v>49887</v>
      </c>
      <c r="EL13" s="3">
        <v>0</v>
      </c>
      <c r="EM13" s="3">
        <v>260515</v>
      </c>
      <c r="EN13" s="3">
        <v>2018</v>
      </c>
      <c r="EO13" s="3">
        <v>8508</v>
      </c>
      <c r="EP13" s="3">
        <v>7256</v>
      </c>
      <c r="EQ13" s="3">
        <v>-18981</v>
      </c>
      <c r="ER13" s="3">
        <v>-31008</v>
      </c>
      <c r="ES13" s="3">
        <v>34224</v>
      </c>
      <c r="ET13" s="3">
        <v>774686</v>
      </c>
      <c r="EU13" s="3">
        <v>104724</v>
      </c>
      <c r="EV13" s="3">
        <v>253758</v>
      </c>
      <c r="EW13" s="3">
        <v>536165</v>
      </c>
      <c r="EX13" s="3">
        <v>73772</v>
      </c>
      <c r="EY13" s="3">
        <v>171</v>
      </c>
      <c r="EZ13" s="3">
        <v>-1055</v>
      </c>
      <c r="FA13" s="3">
        <v>3915</v>
      </c>
      <c r="FB13" s="3">
        <v>-2334</v>
      </c>
      <c r="FC13" s="3">
        <v>-699</v>
      </c>
      <c r="FD13" s="3">
        <v>3362</v>
      </c>
      <c r="FE13" s="3">
        <v>0</v>
      </c>
      <c r="FF13" s="3">
        <v>4014</v>
      </c>
      <c r="FG13" s="3">
        <v>-6724</v>
      </c>
      <c r="FH13" s="3">
        <v>-652</v>
      </c>
      <c r="FI13" s="3">
        <v>-84864</v>
      </c>
      <c r="FJ13" s="3">
        <v>23099</v>
      </c>
      <c r="FK13" s="3">
        <v>33850</v>
      </c>
      <c r="FL13" s="3">
        <v>83896</v>
      </c>
      <c r="FM13" s="3">
        <v>-55981</v>
      </c>
      <c r="FN13" s="3">
        <v>50986</v>
      </c>
      <c r="FO13" s="3">
        <v>30952</v>
      </c>
      <c r="FP13" s="3">
        <v>253758</v>
      </c>
      <c r="FQ13" s="3">
        <v>128999</v>
      </c>
      <c r="FR13" s="3">
        <v>-55934</v>
      </c>
      <c r="FS13" s="3">
        <v>337846</v>
      </c>
      <c r="FT13" s="3">
        <v>18459</v>
      </c>
      <c r="FU13" s="3">
        <v>775950</v>
      </c>
      <c r="FV13" s="3">
        <v>419543</v>
      </c>
      <c r="FW13" s="3">
        <v>100</v>
      </c>
      <c r="FX13" s="3">
        <v>19583</v>
      </c>
      <c r="FY13" s="3">
        <v>81028</v>
      </c>
      <c r="FZ13" s="3">
        <v>-297087</v>
      </c>
      <c r="GA13" s="3">
        <v>168731</v>
      </c>
      <c r="GB13" s="3">
        <v>27745</v>
      </c>
      <c r="GC13" s="3">
        <v>2464664</v>
      </c>
      <c r="GD13" s="3">
        <v>64721</v>
      </c>
      <c r="GE13" s="3">
        <v>795015</v>
      </c>
      <c r="GF13" s="3">
        <v>2064267</v>
      </c>
      <c r="GG13" s="3">
        <v>161474</v>
      </c>
      <c r="GH13" s="3">
        <v>7258</v>
      </c>
      <c r="GI13" s="3">
        <v>47674</v>
      </c>
      <c r="GJ13" s="3">
        <v>62970</v>
      </c>
      <c r="GK13" s="3">
        <v>113317</v>
      </c>
      <c r="GL13" s="3">
        <v>2497</v>
      </c>
      <c r="GM13" s="3">
        <v>40895</v>
      </c>
      <c r="GN13" s="3">
        <v>112666</v>
      </c>
      <c r="GO13" s="3">
        <v>0.938252211</v>
      </c>
      <c r="GP13" s="3">
        <v>3.5932238999999998E-2</v>
      </c>
      <c r="GQ13" s="3">
        <v>7.4403032999999993E-2</v>
      </c>
      <c r="GR13" s="3">
        <v>9.7217112999999994E-2</v>
      </c>
      <c r="GS13" s="3">
        <v>1.0452380000000001E-2</v>
      </c>
      <c r="GT13" s="3">
        <v>24650</v>
      </c>
      <c r="GU13" s="3">
        <v>66774</v>
      </c>
      <c r="GV13" s="9">
        <v>5427459</v>
      </c>
      <c r="GW13" s="3">
        <v>2850.4880370000001</v>
      </c>
      <c r="GX13" s="3">
        <v>2741.219971</v>
      </c>
      <c r="GY13" s="3">
        <v>1532441</v>
      </c>
      <c r="GZ13" s="3">
        <v>2199528</v>
      </c>
      <c r="HA13" s="3">
        <v>7791604</v>
      </c>
      <c r="HB13" s="3">
        <v>6128569</v>
      </c>
      <c r="HC13" s="3">
        <v>542690</v>
      </c>
      <c r="HD13" s="3">
        <v>887272</v>
      </c>
      <c r="HE13" s="3">
        <v>990322</v>
      </c>
      <c r="HF13" s="3">
        <v>2130464</v>
      </c>
      <c r="HG13" s="3">
        <v>2539809</v>
      </c>
      <c r="HH13" s="3">
        <v>2051034</v>
      </c>
      <c r="HI13" s="3">
        <v>186070</v>
      </c>
      <c r="HJ13" s="3">
        <v>324719</v>
      </c>
      <c r="HK13" s="3">
        <v>671099</v>
      </c>
      <c r="HL13" s="3">
        <v>589370</v>
      </c>
      <c r="HM13" s="3">
        <v>63070</v>
      </c>
      <c r="HN13" s="3">
        <v>-15372</v>
      </c>
      <c r="HO13" s="3">
        <v>56249</v>
      </c>
      <c r="HP13" s="3">
        <v>267749</v>
      </c>
      <c r="HQ13" s="3">
        <v>310257</v>
      </c>
      <c r="HR13" s="3">
        <v>120280</v>
      </c>
      <c r="HS13" s="3">
        <v>102517</v>
      </c>
      <c r="HT13" s="3">
        <v>210836</v>
      </c>
      <c r="HU13" s="3">
        <v>-62895</v>
      </c>
      <c r="HV13" s="3">
        <v>-23296</v>
      </c>
      <c r="HW13" s="3">
        <v>8704</v>
      </c>
      <c r="HX13" s="3">
        <v>-24692</v>
      </c>
      <c r="HY13" s="3">
        <v>6424</v>
      </c>
      <c r="HZ13" s="3">
        <v>-56003</v>
      </c>
      <c r="IA13" s="3">
        <v>-28482</v>
      </c>
      <c r="IB13" s="3">
        <v>183379</v>
      </c>
      <c r="IC13" s="3">
        <v>-80578</v>
      </c>
      <c r="ID13" s="3">
        <v>102.28</v>
      </c>
      <c r="IE13" s="3">
        <v>0.37095800579108401</v>
      </c>
      <c r="IF13" s="3">
        <v>0.58024124252280196</v>
      </c>
      <c r="IG13" s="3">
        <v>0.180061572874262</v>
      </c>
      <c r="IH13" s="3">
        <v>0.45049641943561403</v>
      </c>
      <c r="II13" s="3">
        <v>0.29716671355426699</v>
      </c>
      <c r="IJ13" s="3">
        <v>3.5932362296232402E-2</v>
      </c>
      <c r="IK13" s="3">
        <v>7.4403102403931998E-2</v>
      </c>
      <c r="IL13" s="3">
        <v>2497</v>
      </c>
      <c r="IM13" s="3">
        <v>40786</v>
      </c>
      <c r="IN13" s="3">
        <v>109504</v>
      </c>
      <c r="IO13" s="3">
        <v>99335</v>
      </c>
      <c r="IP13" s="3">
        <v>4.3074466035707401E-2</v>
      </c>
      <c r="IQ13" s="3">
        <v>1</v>
      </c>
      <c r="IR13" s="3">
        <v>3.62791092190217E-2</v>
      </c>
      <c r="IS13" s="3">
        <v>4.6267855265331802E-2</v>
      </c>
      <c r="IT13" s="3">
        <v>4.0847128662456197E-2</v>
      </c>
      <c r="IU13" s="3">
        <v>1.089391</v>
      </c>
      <c r="IV13" s="3">
        <f t="shared" si="0"/>
        <v>307.47185884995872</v>
      </c>
      <c r="IW13" s="3">
        <v>3.6962760713728303E-2</v>
      </c>
      <c r="IX13" s="3">
        <v>3601.0378339373801</v>
      </c>
      <c r="IY13" s="3">
        <v>-23643.283325862401</v>
      </c>
      <c r="IZ13" s="3">
        <v>1292.1047234944199</v>
      </c>
      <c r="JA13" s="3">
        <v>0</v>
      </c>
      <c r="JB13" s="3">
        <v>-19849.85751518</v>
      </c>
      <c r="JC13" s="3">
        <v>-1292.1047234944199</v>
      </c>
      <c r="JD13" s="3">
        <v>0</v>
      </c>
      <c r="JE13" s="3">
        <v>-19690.896724305101</v>
      </c>
      <c r="JF13" s="3">
        <v>10386.908071407801</v>
      </c>
      <c r="JG13" s="3">
        <v>3601.0378339373801</v>
      </c>
      <c r="JH13" s="3">
        <v>-23643.283325862401</v>
      </c>
      <c r="JI13" s="3">
        <v>1292.1047234944199</v>
      </c>
      <c r="JJ13" s="3">
        <v>1193.9998423197201</v>
      </c>
      <c r="JK13" s="3">
        <v>33105.268701996902</v>
      </c>
      <c r="JL13" s="3">
        <v>14897.8941430098</v>
      </c>
      <c r="JM13">
        <v>1</v>
      </c>
      <c r="JN13">
        <v>1</v>
      </c>
      <c r="JO13">
        <v>1</v>
      </c>
      <c r="JP13" s="4">
        <v>407166</v>
      </c>
      <c r="JQ13" s="7">
        <v>0.90343159399999995</v>
      </c>
      <c r="JR13" s="7">
        <v>0.95579647999999995</v>
      </c>
      <c r="JS13" s="4">
        <v>0.92057532099999995</v>
      </c>
      <c r="JT13" s="7">
        <v>0.93843889199999997</v>
      </c>
      <c r="JU13" s="4">
        <v>0.97598832800000002</v>
      </c>
      <c r="JV13" s="7">
        <v>0.938438192</v>
      </c>
      <c r="JW13" s="4">
        <v>0.98124408799999996</v>
      </c>
      <c r="JX13" s="7">
        <v>0.96816749599999996</v>
      </c>
      <c r="JY13" s="4">
        <v>0.898692241</v>
      </c>
      <c r="JZ13" s="4">
        <v>0.92987547999999998</v>
      </c>
      <c r="KA13" s="4">
        <v>0.97423350799999997</v>
      </c>
      <c r="KB13" s="4">
        <v>73772</v>
      </c>
      <c r="KC13" s="4">
        <f t="shared" si="6"/>
        <v>577598</v>
      </c>
      <c r="KD13" s="4">
        <v>47674</v>
      </c>
      <c r="KE13" s="4">
        <v>136764</v>
      </c>
      <c r="KF13" s="4">
        <v>30478</v>
      </c>
      <c r="KG13" s="4">
        <v>362682</v>
      </c>
      <c r="KH13" s="4">
        <v>0.12406414515139</v>
      </c>
      <c r="KI13">
        <v>1.05601906727311</v>
      </c>
      <c r="KJ13">
        <f t="shared" si="7"/>
        <v>5.8090027235005101E-2</v>
      </c>
      <c r="KK13" s="10">
        <v>0.4821606044019342</v>
      </c>
      <c r="KL13" s="12">
        <v>5.1502375000000003E-2</v>
      </c>
      <c r="KM13" s="12">
        <v>4.1799999999999997E-2</v>
      </c>
    </row>
    <row r="14" spans="1:299" x14ac:dyDescent="0.2">
      <c r="A14" s="1">
        <v>2007</v>
      </c>
      <c r="B14" s="3">
        <v>1934044</v>
      </c>
      <c r="C14" s="3">
        <v>2742021</v>
      </c>
      <c r="D14" s="3">
        <v>354756</v>
      </c>
      <c r="E14" s="3">
        <v>1520302</v>
      </c>
      <c r="F14" s="3">
        <v>964440</v>
      </c>
      <c r="G14" s="3">
        <v>2772137</v>
      </c>
      <c r="H14" s="3">
        <v>3325429</v>
      </c>
      <c r="I14" s="3">
        <v>1417997</v>
      </c>
      <c r="J14" s="3">
        <v>21024</v>
      </c>
      <c r="K14" s="3">
        <v>7190</v>
      </c>
      <c r="L14" s="3">
        <v>1157</v>
      </c>
      <c r="M14" s="3">
        <v>1701645</v>
      </c>
      <c r="N14" s="3">
        <v>9821</v>
      </c>
      <c r="O14" s="3">
        <v>1705063</v>
      </c>
      <c r="P14" s="3">
        <v>6402</v>
      </c>
      <c r="Q14" s="7">
        <v>-105023</v>
      </c>
      <c r="R14" s="7">
        <v>169192</v>
      </c>
      <c r="S14" s="7">
        <v>14912</v>
      </c>
      <c r="T14" s="7">
        <v>-17859</v>
      </c>
      <c r="U14" s="7">
        <v>68405</v>
      </c>
      <c r="V14" s="7">
        <v>-33956</v>
      </c>
      <c r="W14" s="7">
        <v>50373</v>
      </c>
      <c r="X14" s="7">
        <v>113210</v>
      </c>
      <c r="Y14" s="3">
        <v>0</v>
      </c>
      <c r="Z14" s="3">
        <v>67997</v>
      </c>
      <c r="AA14" s="3">
        <v>414</v>
      </c>
      <c r="AB14" s="3">
        <v>69607</v>
      </c>
      <c r="AC14" s="3">
        <v>-1195</v>
      </c>
      <c r="AD14" s="3">
        <v>1311999</v>
      </c>
      <c r="AE14" s="3">
        <v>123082</v>
      </c>
      <c r="AF14" s="3">
        <v>27867</v>
      </c>
      <c r="AG14" s="3">
        <v>122987</v>
      </c>
      <c r="AH14" s="3">
        <v>450309</v>
      </c>
      <c r="AI14" s="3">
        <v>1260542</v>
      </c>
      <c r="AJ14" s="3">
        <v>139583</v>
      </c>
      <c r="AK14" s="3">
        <v>-59431</v>
      </c>
      <c r="AL14" s="3">
        <v>219815</v>
      </c>
      <c r="AM14" s="3">
        <v>475734</v>
      </c>
      <c r="AN14" s="3">
        <v>-79258</v>
      </c>
      <c r="AO14" s="3">
        <v>102627</v>
      </c>
      <c r="AP14" s="3">
        <v>14097</v>
      </c>
      <c r="AQ14" s="3">
        <v>-34433</v>
      </c>
      <c r="AR14" s="3">
        <v>58856</v>
      </c>
      <c r="AS14" s="3">
        <v>96729</v>
      </c>
      <c r="AT14" s="3">
        <v>-25909</v>
      </c>
      <c r="AU14" s="3">
        <v>-8931</v>
      </c>
      <c r="AV14" s="3">
        <v>0</v>
      </c>
      <c r="AW14" s="3">
        <v>-42712</v>
      </c>
      <c r="AX14" s="3">
        <v>-422</v>
      </c>
      <c r="AY14" s="3">
        <v>-43136</v>
      </c>
      <c r="AZ14" s="3">
        <v>0</v>
      </c>
      <c r="BA14" s="3">
        <v>3548264</v>
      </c>
      <c r="BB14" s="3">
        <v>11576123</v>
      </c>
      <c r="BC14" s="3">
        <v>902090</v>
      </c>
      <c r="BD14" s="3">
        <v>4288439</v>
      </c>
      <c r="BE14" s="3">
        <v>3855608</v>
      </c>
      <c r="BF14" s="3">
        <v>5032928</v>
      </c>
      <c r="BG14" s="3">
        <v>12239530</v>
      </c>
      <c r="BH14" s="3">
        <v>821838</v>
      </c>
      <c r="BI14" s="3">
        <v>2330821</v>
      </c>
      <c r="BJ14" s="3">
        <v>3745406</v>
      </c>
      <c r="BK14" s="3">
        <f t="shared" si="1"/>
        <v>-1484664</v>
      </c>
      <c r="BL14" s="3">
        <f t="shared" si="2"/>
        <v>-663407</v>
      </c>
      <c r="BM14" s="3">
        <f t="shared" si="3"/>
        <v>80252</v>
      </c>
      <c r="BN14" s="3">
        <f t="shared" si="4"/>
        <v>1957618</v>
      </c>
      <c r="BO14" s="3">
        <f t="shared" si="5"/>
        <v>110202</v>
      </c>
      <c r="BP14" s="3">
        <v>1738845</v>
      </c>
      <c r="BQ14" s="3">
        <v>13075.76</v>
      </c>
      <c r="BR14" s="3">
        <v>825725</v>
      </c>
      <c r="BS14" s="3">
        <v>138590</v>
      </c>
      <c r="BT14" s="3">
        <v>52850</v>
      </c>
      <c r="BU14" s="3">
        <v>8396</v>
      </c>
      <c r="BV14" s="3">
        <v>239706</v>
      </c>
      <c r="BW14" s="3">
        <v>439542</v>
      </c>
      <c r="BX14" s="3">
        <v>895202</v>
      </c>
      <c r="BY14" s="3">
        <v>844823</v>
      </c>
      <c r="BZ14" s="3">
        <v>275984</v>
      </c>
      <c r="CA14" s="3">
        <v>272332</v>
      </c>
      <c r="CB14" s="3">
        <v>13194</v>
      </c>
      <c r="CC14" s="3">
        <v>3652</v>
      </c>
      <c r="CD14" s="3">
        <v>31118</v>
      </c>
      <c r="CE14" s="3">
        <v>31118</v>
      </c>
      <c r="CF14" s="3">
        <v>11469</v>
      </c>
      <c r="CG14" s="3">
        <v>684</v>
      </c>
      <c r="CH14" s="3">
        <v>12153</v>
      </c>
      <c r="CI14" s="3">
        <v>21299</v>
      </c>
      <c r="CJ14" s="3">
        <v>7701</v>
      </c>
      <c r="CK14" s="3">
        <v>29000</v>
      </c>
      <c r="CL14" s="3">
        <v>902639</v>
      </c>
      <c r="CM14" s="3">
        <v>890586</v>
      </c>
      <c r="CN14" s="3">
        <v>12053</v>
      </c>
      <c r="CO14" s="3">
        <v>64619</v>
      </c>
      <c r="CP14" s="3">
        <v>32627</v>
      </c>
      <c r="CQ14" s="3">
        <v>327583</v>
      </c>
      <c r="CR14" s="3">
        <v>35928</v>
      </c>
      <c r="CS14" s="3">
        <v>104623</v>
      </c>
      <c r="CT14" s="3">
        <v>109237</v>
      </c>
      <c r="CU14" s="3">
        <v>28154</v>
      </c>
      <c r="CV14" s="3">
        <v>243005</v>
      </c>
      <c r="CW14" s="3">
        <v>98572</v>
      </c>
      <c r="CX14" s="3">
        <v>86412</v>
      </c>
      <c r="CY14" s="3">
        <v>80083</v>
      </c>
      <c r="CZ14" s="3">
        <v>8589</v>
      </c>
      <c r="DA14" s="3">
        <v>73277</v>
      </c>
      <c r="DB14" s="3">
        <v>21969</v>
      </c>
      <c r="DC14" s="3">
        <v>52022</v>
      </c>
      <c r="DD14" s="3">
        <v>99971</v>
      </c>
      <c r="DE14" s="3">
        <v>47620</v>
      </c>
      <c r="DF14" s="3">
        <v>88348</v>
      </c>
      <c r="DG14" s="3">
        <v>72344</v>
      </c>
      <c r="DH14" s="3">
        <v>2646</v>
      </c>
      <c r="DI14" s="3">
        <v>579</v>
      </c>
      <c r="DJ14" s="3">
        <v>74412</v>
      </c>
      <c r="DK14" s="3">
        <v>144702</v>
      </c>
      <c r="DL14" s="3">
        <v>209208</v>
      </c>
      <c r="DM14" s="3">
        <v>-64506</v>
      </c>
      <c r="DN14" s="3">
        <v>400860</v>
      </c>
      <c r="DO14" s="3">
        <v>365037</v>
      </c>
      <c r="DP14" s="3">
        <v>35823</v>
      </c>
      <c r="DQ14" s="3">
        <v>41216</v>
      </c>
      <c r="DR14" s="3">
        <v>28154</v>
      </c>
      <c r="DS14" s="3">
        <v>13062</v>
      </c>
      <c r="DT14" s="3">
        <v>130241</v>
      </c>
      <c r="DU14" s="3">
        <v>98572</v>
      </c>
      <c r="DV14" s="3">
        <v>31669</v>
      </c>
      <c r="DW14" s="3">
        <v>159291</v>
      </c>
      <c r="DX14" s="3">
        <v>175339</v>
      </c>
      <c r="DY14" s="3">
        <v>-16048</v>
      </c>
      <c r="DZ14" s="3">
        <v>497699</v>
      </c>
      <c r="EA14" s="3">
        <v>439639</v>
      </c>
      <c r="EB14" s="3">
        <v>14385</v>
      </c>
      <c r="EC14" s="3">
        <v>40386</v>
      </c>
      <c r="ED14" s="3">
        <v>3289</v>
      </c>
      <c r="EE14" s="3">
        <v>158843</v>
      </c>
      <c r="EF14" s="3">
        <v>134882</v>
      </c>
      <c r="EG14" s="3">
        <v>0</v>
      </c>
      <c r="EH14" s="3">
        <v>24041</v>
      </c>
      <c r="EI14" s="3">
        <v>-80</v>
      </c>
      <c r="EJ14" s="3">
        <v>311963</v>
      </c>
      <c r="EK14" s="3">
        <v>51444</v>
      </c>
      <c r="EL14" s="3">
        <v>0</v>
      </c>
      <c r="EM14" s="3">
        <v>262717</v>
      </c>
      <c r="EN14" s="3">
        <v>2198</v>
      </c>
      <c r="EO14" s="3">
        <v>14242</v>
      </c>
      <c r="EP14" s="3">
        <v>7113</v>
      </c>
      <c r="EQ14" s="3">
        <v>-23931</v>
      </c>
      <c r="ER14" s="3">
        <v>-32544</v>
      </c>
      <c r="ES14" s="3">
        <v>35119</v>
      </c>
      <c r="ET14" s="3">
        <v>786027</v>
      </c>
      <c r="EU14" s="3">
        <v>145003</v>
      </c>
      <c r="EV14" s="3">
        <v>221302</v>
      </c>
      <c r="EW14" s="3">
        <v>561295</v>
      </c>
      <c r="EX14" s="3">
        <v>83438</v>
      </c>
      <c r="EY14" s="3">
        <v>-243</v>
      </c>
      <c r="EZ14" s="3">
        <v>-1713</v>
      </c>
      <c r="FA14" s="3">
        <v>3871</v>
      </c>
      <c r="FB14" s="3">
        <v>-1418</v>
      </c>
      <c r="FC14" s="3">
        <v>-498</v>
      </c>
      <c r="FD14" s="3">
        <v>1735</v>
      </c>
      <c r="FE14" s="3">
        <v>0</v>
      </c>
      <c r="FF14" s="3">
        <v>1967</v>
      </c>
      <c r="FG14" s="3">
        <v>-3470</v>
      </c>
      <c r="FH14" s="3">
        <v>-233</v>
      </c>
      <c r="FI14" s="3">
        <v>-96829</v>
      </c>
      <c r="FJ14" s="3">
        <v>51457</v>
      </c>
      <c r="FK14" s="3">
        <v>-16501</v>
      </c>
      <c r="FL14" s="3">
        <v>87298</v>
      </c>
      <c r="FM14" s="3">
        <v>-25425</v>
      </c>
      <c r="FN14" s="3">
        <v>43739</v>
      </c>
      <c r="FO14" s="3">
        <v>61565</v>
      </c>
      <c r="FP14" s="3">
        <v>221302</v>
      </c>
      <c r="FQ14" s="3">
        <v>138095</v>
      </c>
      <c r="FR14" s="3">
        <v>-25160</v>
      </c>
      <c r="FS14" s="3">
        <v>347488</v>
      </c>
      <c r="FT14" s="3">
        <v>14385</v>
      </c>
      <c r="FU14" s="3">
        <v>801149</v>
      </c>
      <c r="FV14" s="3">
        <v>439639</v>
      </c>
      <c r="FW14" s="3">
        <v>-363</v>
      </c>
      <c r="FX14" s="3">
        <v>17222</v>
      </c>
      <c r="FY14" s="3">
        <v>90551</v>
      </c>
      <c r="FZ14" s="3">
        <v>-303988</v>
      </c>
      <c r="GA14" s="3">
        <v>167362</v>
      </c>
      <c r="GB14" s="3">
        <v>28852</v>
      </c>
      <c r="GC14" s="3">
        <v>2613076</v>
      </c>
      <c r="GD14" s="3">
        <v>67349</v>
      </c>
      <c r="GE14" s="3">
        <v>832480</v>
      </c>
      <c r="GF14" s="3">
        <v>2182245</v>
      </c>
      <c r="GG14" s="3">
        <v>170597</v>
      </c>
      <c r="GH14" s="3">
        <v>7742</v>
      </c>
      <c r="GI14" s="3">
        <v>51073</v>
      </c>
      <c r="GJ14" s="3">
        <v>68053</v>
      </c>
      <c r="GK14" s="3">
        <v>102941</v>
      </c>
      <c r="GL14" s="3">
        <v>1974</v>
      </c>
      <c r="GM14" s="3">
        <v>35688</v>
      </c>
      <c r="GN14" s="3">
        <v>54484</v>
      </c>
      <c r="GO14" s="3">
        <v>1.239969015</v>
      </c>
      <c r="GP14" s="3">
        <v>2.4556328999999998E-2</v>
      </c>
      <c r="GQ14" s="3">
        <v>6.7250714000000003E-2</v>
      </c>
      <c r="GR14" s="3">
        <v>1.2837360000000001E-2</v>
      </c>
      <c r="GS14" s="3">
        <v>-6.7982629999999997E-3</v>
      </c>
      <c r="GT14" s="3">
        <v>23303</v>
      </c>
      <c r="GU14" s="3">
        <v>84257</v>
      </c>
      <c r="GV14" s="9">
        <v>5447084</v>
      </c>
      <c r="GW14" s="3">
        <v>2881.2380370000001</v>
      </c>
      <c r="GX14" s="3">
        <v>2803.7380370000001</v>
      </c>
      <c r="GY14" s="3">
        <v>1614220</v>
      </c>
      <c r="GZ14" s="3">
        <v>2260791</v>
      </c>
      <c r="HA14" s="3">
        <v>8834102</v>
      </c>
      <c r="HB14" s="3">
        <v>7209038</v>
      </c>
      <c r="HC14" s="3">
        <v>547334</v>
      </c>
      <c r="HD14" s="3">
        <v>821838</v>
      </c>
      <c r="HE14" s="3">
        <v>1066492</v>
      </c>
      <c r="HF14" s="3">
        <v>2330821</v>
      </c>
      <c r="HG14" s="3">
        <v>2881347</v>
      </c>
      <c r="HH14" s="3">
        <v>2321007</v>
      </c>
      <c r="HI14" s="3">
        <v>228104</v>
      </c>
      <c r="HJ14" s="3">
        <v>173539</v>
      </c>
      <c r="HK14" s="3">
        <v>1142935</v>
      </c>
      <c r="HL14" s="3">
        <v>1140691</v>
      </c>
      <c r="HM14" s="3">
        <v>12956</v>
      </c>
      <c r="HN14" s="3">
        <v>-59431</v>
      </c>
      <c r="HO14" s="3">
        <v>72848</v>
      </c>
      <c r="HP14" s="3">
        <v>219815</v>
      </c>
      <c r="HQ14" s="3">
        <v>381619</v>
      </c>
      <c r="HR14" s="3">
        <v>363848</v>
      </c>
      <c r="HS14" s="3">
        <v>-146325</v>
      </c>
      <c r="HT14" s="3">
        <v>-112276</v>
      </c>
      <c r="HU14" s="3">
        <v>-100439</v>
      </c>
      <c r="HV14" s="3">
        <v>-60222</v>
      </c>
      <c r="HW14" s="3">
        <v>-8311</v>
      </c>
      <c r="HX14" s="3">
        <v>-6003</v>
      </c>
      <c r="HY14" s="3">
        <v>3322</v>
      </c>
      <c r="HZ14" s="3">
        <v>-19459</v>
      </c>
      <c r="IA14" s="3">
        <v>-40081</v>
      </c>
      <c r="IB14" s="3">
        <v>-148771</v>
      </c>
      <c r="IC14" s="3">
        <v>-93875</v>
      </c>
      <c r="ID14" s="3">
        <v>105.08</v>
      </c>
      <c r="IE14" s="3">
        <v>0.35451174658191398</v>
      </c>
      <c r="IF14" s="3">
        <v>0.545067672529439</v>
      </c>
      <c r="IG14" s="3">
        <v>-1.08783577998416</v>
      </c>
      <c r="IH14" s="3">
        <v>0.42807678021694301</v>
      </c>
      <c r="II14" s="3">
        <v>0.27169580858088499</v>
      </c>
      <c r="IJ14" s="3">
        <v>2.45562264561557E-2</v>
      </c>
      <c r="IK14" s="3">
        <v>6.7250353576642705E-2</v>
      </c>
      <c r="IL14" s="3">
        <v>1974</v>
      </c>
      <c r="IM14" s="3">
        <v>35688</v>
      </c>
      <c r="IN14" s="3">
        <v>47441</v>
      </c>
      <c r="IO14" s="3">
        <v>79303</v>
      </c>
      <c r="IP14" s="3">
        <v>4.4330036322129701E-2</v>
      </c>
      <c r="IQ14" s="3">
        <v>1</v>
      </c>
      <c r="IR14" s="3">
        <v>4.2256294468219102E-2</v>
      </c>
      <c r="IS14" s="3">
        <v>5.1686079711826802E-2</v>
      </c>
      <c r="IT14" s="3">
        <v>4.2685196238230597E-2</v>
      </c>
      <c r="IU14" s="3">
        <v>1.1103620000000001</v>
      </c>
      <c r="IV14" s="3">
        <f t="shared" si="0"/>
        <v>317.64237180764832</v>
      </c>
      <c r="IW14" s="3">
        <v>3.30778660386368E-2</v>
      </c>
      <c r="IX14" s="3">
        <v>-1754.0553119920301</v>
      </c>
      <c r="IY14" s="3">
        <v>-24624.00040081</v>
      </c>
      <c r="IZ14" s="3">
        <v>1968.055358929</v>
      </c>
      <c r="JA14" s="3">
        <v>0</v>
      </c>
      <c r="JB14" s="3">
        <v>-16647.949831365298</v>
      </c>
      <c r="JC14" s="3">
        <v>-1969.09968896533</v>
      </c>
      <c r="JD14" s="3">
        <v>0</v>
      </c>
      <c r="JE14" s="3">
        <v>-12652.5818615389</v>
      </c>
      <c r="JF14" s="3">
        <v>-4784.4295709935304</v>
      </c>
      <c r="JG14" s="3">
        <v>-1754.0553119920301</v>
      </c>
      <c r="JH14" s="3">
        <v>-24624.00040081</v>
      </c>
      <c r="JI14" s="3">
        <v>1968.055358929</v>
      </c>
      <c r="JJ14" s="3">
        <v>575.322352302289</v>
      </c>
      <c r="JK14" s="3">
        <v>46057.379803168798</v>
      </c>
      <c r="JL14" s="3">
        <v>13831.355668357301</v>
      </c>
      <c r="JM14">
        <v>1</v>
      </c>
      <c r="JN14">
        <v>1</v>
      </c>
      <c r="JO14">
        <v>1</v>
      </c>
      <c r="JP14" s="4">
        <v>423200</v>
      </c>
      <c r="JQ14" s="7">
        <v>0.92540562199999998</v>
      </c>
      <c r="JR14" s="7">
        <v>1.0010249609999999</v>
      </c>
      <c r="JS14" s="4">
        <v>0.93662041399999996</v>
      </c>
      <c r="JT14" s="7">
        <v>0.94969523</v>
      </c>
      <c r="JU14" s="4">
        <v>0.99299758699999996</v>
      </c>
      <c r="JV14" s="7">
        <v>0.94969552899999998</v>
      </c>
      <c r="JW14" s="4">
        <v>1.013057798</v>
      </c>
      <c r="JX14" s="7">
        <v>1.021002287</v>
      </c>
      <c r="JY14" s="4">
        <v>0.92300176199999995</v>
      </c>
      <c r="JZ14" s="4">
        <v>0.96084179000000003</v>
      </c>
      <c r="KA14" s="4">
        <v>1.039440036</v>
      </c>
      <c r="KB14" s="4">
        <v>83438</v>
      </c>
      <c r="KC14" s="4">
        <f t="shared" si="6"/>
        <v>570259</v>
      </c>
      <c r="KD14" s="4">
        <v>51073</v>
      </c>
      <c r="KE14" s="4">
        <v>136047</v>
      </c>
      <c r="KF14" s="4">
        <v>33015</v>
      </c>
      <c r="KG14" s="4">
        <v>350124</v>
      </c>
      <c r="KH14" s="4">
        <v>0.12959750796302999</v>
      </c>
      <c r="KI14">
        <v>1.02222264901133</v>
      </c>
      <c r="KJ14">
        <f t="shared" si="7"/>
        <v>2.2982007656955229E-2</v>
      </c>
      <c r="KK14" s="10">
        <v>0.48001677050730784</v>
      </c>
      <c r="KL14" s="12">
        <v>5.5163374999999994E-2</v>
      </c>
      <c r="KM14" s="12">
        <v>4.5999999999999999E-2</v>
      </c>
    </row>
    <row r="15" spans="1:299" x14ac:dyDescent="0.2">
      <c r="A15" s="1">
        <v>2008</v>
      </c>
      <c r="B15" s="3">
        <v>1036689</v>
      </c>
      <c r="C15" s="3">
        <v>2127699</v>
      </c>
      <c r="D15" s="3">
        <v>361534</v>
      </c>
      <c r="E15" s="3">
        <v>1002474</v>
      </c>
      <c r="F15" s="3">
        <v>749954</v>
      </c>
      <c r="G15" s="3">
        <v>1789001</v>
      </c>
      <c r="H15" s="3">
        <v>2389001</v>
      </c>
      <c r="I15" s="3">
        <v>1100348</v>
      </c>
      <c r="J15" s="3">
        <v>20123</v>
      </c>
      <c r="K15" s="3">
        <v>7183</v>
      </c>
      <c r="L15" s="3">
        <v>1197</v>
      </c>
      <c r="M15" s="3">
        <v>1772874</v>
      </c>
      <c r="N15" s="3">
        <v>10650</v>
      </c>
      <c r="O15" s="3">
        <v>1777073</v>
      </c>
      <c r="P15" s="3">
        <v>6451</v>
      </c>
      <c r="Q15" s="7">
        <v>56967</v>
      </c>
      <c r="R15" s="7">
        <v>-55700</v>
      </c>
      <c r="S15" s="7">
        <v>2280</v>
      </c>
      <c r="T15" s="7">
        <v>39010</v>
      </c>
      <c r="U15" s="7">
        <v>-2195</v>
      </c>
      <c r="V15" s="7">
        <v>119575</v>
      </c>
      <c r="W15" s="7">
        <v>-33068</v>
      </c>
      <c r="X15" s="7">
        <v>-46145</v>
      </c>
      <c r="Y15" s="3">
        <v>0</v>
      </c>
      <c r="Z15" s="3">
        <v>74779</v>
      </c>
      <c r="AA15" s="3">
        <v>221</v>
      </c>
      <c r="AB15" s="3">
        <v>74931</v>
      </c>
      <c r="AC15" s="3">
        <v>69</v>
      </c>
      <c r="AD15" s="3">
        <v>971821</v>
      </c>
      <c r="AE15" s="3">
        <v>-21509</v>
      </c>
      <c r="AF15" s="3">
        <v>162548</v>
      </c>
      <c r="AG15" s="3">
        <v>91275</v>
      </c>
      <c r="AH15" s="3">
        <v>226504</v>
      </c>
      <c r="AI15" s="3">
        <v>895144</v>
      </c>
      <c r="AJ15" s="3">
        <v>-20135</v>
      </c>
      <c r="AK15" s="3">
        <v>105371</v>
      </c>
      <c r="AL15" s="3">
        <v>170776</v>
      </c>
      <c r="AM15" s="3">
        <v>279483</v>
      </c>
      <c r="AN15" s="3">
        <v>-954323</v>
      </c>
      <c r="AO15" s="3">
        <v>-558622</v>
      </c>
      <c r="AP15" s="3">
        <v>4498</v>
      </c>
      <c r="AQ15" s="3">
        <v>-556838</v>
      </c>
      <c r="AR15" s="3">
        <v>-212291</v>
      </c>
      <c r="AS15" s="3">
        <v>-1102712</v>
      </c>
      <c r="AT15" s="3">
        <v>-903360</v>
      </c>
      <c r="AU15" s="3">
        <v>-271504</v>
      </c>
      <c r="AV15" s="3">
        <v>0</v>
      </c>
      <c r="AW15" s="3">
        <v>-3550</v>
      </c>
      <c r="AX15" s="3">
        <v>609</v>
      </c>
      <c r="AY15" s="3">
        <v>-2921</v>
      </c>
      <c r="AZ15" s="3">
        <v>-20</v>
      </c>
      <c r="BA15" s="3">
        <v>2837897</v>
      </c>
      <c r="BB15" s="3">
        <v>12094495</v>
      </c>
      <c r="BC15" s="3">
        <v>1073391</v>
      </c>
      <c r="BD15" s="3">
        <v>3820788</v>
      </c>
      <c r="BE15" s="3">
        <v>3859664</v>
      </c>
      <c r="BF15" s="3">
        <v>4256897</v>
      </c>
      <c r="BG15" s="3">
        <v>12234325</v>
      </c>
      <c r="BH15" s="3">
        <v>953551</v>
      </c>
      <c r="BI15" s="3">
        <v>2484228</v>
      </c>
      <c r="BJ15" s="3">
        <v>3757232</v>
      </c>
      <c r="BK15" s="3">
        <f t="shared" si="1"/>
        <v>-1419000</v>
      </c>
      <c r="BL15" s="3">
        <f t="shared" si="2"/>
        <v>-139830</v>
      </c>
      <c r="BM15" s="3">
        <f t="shared" si="3"/>
        <v>119840</v>
      </c>
      <c r="BN15" s="3">
        <f t="shared" si="4"/>
        <v>1336560</v>
      </c>
      <c r="BO15" s="3">
        <f t="shared" si="5"/>
        <v>102432</v>
      </c>
      <c r="BP15" s="3">
        <v>1801470</v>
      </c>
      <c r="BQ15" s="3">
        <v>13134.12</v>
      </c>
      <c r="BR15" s="3">
        <v>853746</v>
      </c>
      <c r="BS15" s="3">
        <v>129555</v>
      </c>
      <c r="BT15" s="3">
        <v>54029</v>
      </c>
      <c r="BU15" s="3">
        <v>8818</v>
      </c>
      <c r="BV15" s="3">
        <v>239665</v>
      </c>
      <c r="BW15" s="3">
        <v>432066</v>
      </c>
      <c r="BX15" s="3">
        <v>975961</v>
      </c>
      <c r="BY15" s="3">
        <v>912488</v>
      </c>
      <c r="BZ15" s="3">
        <v>266804</v>
      </c>
      <c r="CA15" s="3">
        <v>262978</v>
      </c>
      <c r="CB15" s="3">
        <v>13446</v>
      </c>
      <c r="CC15" s="3">
        <v>3826</v>
      </c>
      <c r="CD15" s="3">
        <v>33488</v>
      </c>
      <c r="CE15" s="3">
        <v>33488</v>
      </c>
      <c r="CF15" s="3">
        <v>10147</v>
      </c>
      <c r="CG15" s="3">
        <v>639</v>
      </c>
      <c r="CH15" s="3">
        <v>10786</v>
      </c>
      <c r="CI15" s="3">
        <v>21573</v>
      </c>
      <c r="CJ15" s="3">
        <v>7320</v>
      </c>
      <c r="CK15" s="3">
        <v>28893</v>
      </c>
      <c r="CL15" s="3">
        <v>949819</v>
      </c>
      <c r="CM15" s="3">
        <v>934703</v>
      </c>
      <c r="CN15" s="3">
        <v>15117</v>
      </c>
      <c r="CO15" s="3">
        <v>81542</v>
      </c>
      <c r="CP15" s="3">
        <v>41927</v>
      </c>
      <c r="CQ15" s="3">
        <v>395962</v>
      </c>
      <c r="CR15" s="3">
        <v>45066</v>
      </c>
      <c r="CS15" s="3">
        <v>109977</v>
      </c>
      <c r="CT15" s="3">
        <v>138013</v>
      </c>
      <c r="CU15" s="3">
        <v>25847</v>
      </c>
      <c r="CV15" s="3">
        <v>292315</v>
      </c>
      <c r="CW15" s="3">
        <v>120471</v>
      </c>
      <c r="CX15" s="3">
        <v>97828</v>
      </c>
      <c r="CY15" s="3">
        <v>84688</v>
      </c>
      <c r="CZ15" s="3">
        <v>8372</v>
      </c>
      <c r="DA15" s="3">
        <v>56260</v>
      </c>
      <c r="DB15" s="3">
        <v>23708</v>
      </c>
      <c r="DC15" s="3">
        <v>35449</v>
      </c>
      <c r="DD15" s="3">
        <v>84562</v>
      </c>
      <c r="DE15" s="3">
        <v>43221</v>
      </c>
      <c r="DF15" s="3">
        <v>80693</v>
      </c>
      <c r="DG15" s="3">
        <v>75304</v>
      </c>
      <c r="DH15" s="3">
        <v>2416</v>
      </c>
      <c r="DI15" s="3">
        <v>394</v>
      </c>
      <c r="DJ15" s="3">
        <v>77327</v>
      </c>
      <c r="DK15" s="3">
        <v>166230</v>
      </c>
      <c r="DL15" s="3">
        <v>222575</v>
      </c>
      <c r="DM15" s="3">
        <v>-56345</v>
      </c>
      <c r="DN15" s="3">
        <v>452222</v>
      </c>
      <c r="DO15" s="3">
        <v>412863</v>
      </c>
      <c r="DP15" s="3">
        <v>39359</v>
      </c>
      <c r="DQ15" s="3">
        <v>50299</v>
      </c>
      <c r="DR15" s="3">
        <v>25847</v>
      </c>
      <c r="DS15" s="3">
        <v>24452</v>
      </c>
      <c r="DT15" s="3">
        <v>144078</v>
      </c>
      <c r="DU15" s="3">
        <v>120471</v>
      </c>
      <c r="DV15" s="3">
        <v>23607</v>
      </c>
      <c r="DW15" s="3">
        <v>147842</v>
      </c>
      <c r="DX15" s="3">
        <v>178915</v>
      </c>
      <c r="DY15" s="3">
        <v>-31073</v>
      </c>
      <c r="DZ15" s="3">
        <v>502745</v>
      </c>
      <c r="EA15" s="3">
        <v>452672</v>
      </c>
      <c r="EB15" s="3">
        <v>5459</v>
      </c>
      <c r="EC15" s="3">
        <v>40483</v>
      </c>
      <c r="ED15" s="3">
        <v>4130</v>
      </c>
      <c r="EE15" s="3">
        <v>162496</v>
      </c>
      <c r="EF15" s="3">
        <v>138939</v>
      </c>
      <c r="EG15" s="3">
        <v>0</v>
      </c>
      <c r="EH15" s="3">
        <v>23756</v>
      </c>
      <c r="EI15" s="3">
        <v>-200</v>
      </c>
      <c r="EJ15" s="3">
        <v>316196</v>
      </c>
      <c r="EK15" s="3">
        <v>49946</v>
      </c>
      <c r="EL15" s="3">
        <v>0</v>
      </c>
      <c r="EM15" s="3">
        <v>268571</v>
      </c>
      <c r="EN15" s="3">
        <v>2320</v>
      </c>
      <c r="EO15" s="3">
        <v>9696</v>
      </c>
      <c r="EP15" s="3">
        <v>11859</v>
      </c>
      <c r="EQ15" s="3">
        <v>-24690</v>
      </c>
      <c r="ER15" s="3">
        <v>-29887</v>
      </c>
      <c r="ES15" s="3">
        <v>33021</v>
      </c>
      <c r="ET15" s="3">
        <v>804717</v>
      </c>
      <c r="EU15" s="3">
        <v>176081</v>
      </c>
      <c r="EV15" s="3">
        <v>238962</v>
      </c>
      <c r="EW15" s="3">
        <v>570789</v>
      </c>
      <c r="EX15" s="3">
        <v>88994</v>
      </c>
      <c r="EY15" s="3">
        <v>10975</v>
      </c>
      <c r="EZ15" s="3">
        <v>-1592</v>
      </c>
      <c r="FA15" s="3">
        <v>239</v>
      </c>
      <c r="FB15" s="3">
        <v>-9170</v>
      </c>
      <c r="FC15" s="3">
        <v>-451</v>
      </c>
      <c r="FD15" s="3">
        <v>886</v>
      </c>
      <c r="FE15" s="3">
        <v>0</v>
      </c>
      <c r="FF15" s="3">
        <v>910</v>
      </c>
      <c r="FG15" s="3">
        <v>-1772</v>
      </c>
      <c r="FH15" s="3">
        <v>-24</v>
      </c>
      <c r="FI15" s="3">
        <v>-79501</v>
      </c>
      <c r="FJ15" s="3">
        <v>76677</v>
      </c>
      <c r="FK15" s="3">
        <v>-1374</v>
      </c>
      <c r="FL15" s="3">
        <v>57177</v>
      </c>
      <c r="FM15" s="3">
        <v>-52979</v>
      </c>
      <c r="FN15" s="3">
        <v>39965</v>
      </c>
      <c r="FO15" s="3">
        <v>87087</v>
      </c>
      <c r="FP15" s="3">
        <v>238962</v>
      </c>
      <c r="FQ15" s="3">
        <v>118604</v>
      </c>
      <c r="FR15" s="3">
        <v>-52552</v>
      </c>
      <c r="FS15" s="3">
        <v>340775</v>
      </c>
      <c r="FT15" s="3">
        <v>5459</v>
      </c>
      <c r="FU15" s="3">
        <v>799211</v>
      </c>
      <c r="FV15" s="3">
        <v>452672</v>
      </c>
      <c r="FW15" s="3">
        <v>304</v>
      </c>
      <c r="FX15" s="3">
        <v>14989</v>
      </c>
      <c r="FY15" s="3">
        <v>100852</v>
      </c>
      <c r="FZ15" s="3">
        <v>-306422</v>
      </c>
      <c r="GA15" s="3">
        <v>163396</v>
      </c>
      <c r="GB15" s="3">
        <v>27182</v>
      </c>
      <c r="GC15" s="3">
        <v>2707857</v>
      </c>
      <c r="GD15" s="3">
        <v>66923</v>
      </c>
      <c r="GE15" s="3">
        <v>850242</v>
      </c>
      <c r="GF15" s="3">
        <v>2254991</v>
      </c>
      <c r="GG15" s="3">
        <v>192003</v>
      </c>
      <c r="GH15" s="3">
        <v>8126</v>
      </c>
      <c r="GI15" s="3">
        <v>53548</v>
      </c>
      <c r="GJ15" s="3">
        <v>73584</v>
      </c>
      <c r="GK15" s="3">
        <v>59744</v>
      </c>
      <c r="GL15" s="3">
        <v>-1118</v>
      </c>
      <c r="GM15" s="3">
        <v>17280</v>
      </c>
      <c r="GN15" s="3">
        <v>22889</v>
      </c>
      <c r="GO15" s="3">
        <v>1.239969015</v>
      </c>
      <c r="GP15" s="3">
        <v>2.0956529000000002E-2</v>
      </c>
      <c r="GQ15" s="3">
        <v>5.6906841999999999E-2</v>
      </c>
      <c r="GR15" s="3">
        <v>-0.360406697</v>
      </c>
      <c r="GS15" s="3">
        <v>-0.191470101</v>
      </c>
      <c r="GT15" s="3">
        <v>18575</v>
      </c>
      <c r="GU15" s="3">
        <v>98970</v>
      </c>
      <c r="GV15" s="9">
        <v>5475791</v>
      </c>
      <c r="GW15" s="3">
        <v>2886.3469239999999</v>
      </c>
      <c r="GX15" s="3">
        <v>2835.218018</v>
      </c>
      <c r="GY15" s="3">
        <v>1801208</v>
      </c>
      <c r="GZ15" s="3">
        <v>2467896</v>
      </c>
      <c r="HA15" s="3">
        <v>9966796</v>
      </c>
      <c r="HB15" s="3">
        <v>8068251</v>
      </c>
      <c r="HC15" s="3">
        <v>711857</v>
      </c>
      <c r="HD15" s="3">
        <v>953551</v>
      </c>
      <c r="HE15" s="3">
        <v>1045440</v>
      </c>
      <c r="HF15" s="3">
        <v>2484228</v>
      </c>
      <c r="HG15" s="3">
        <v>3099060</v>
      </c>
      <c r="HH15" s="3">
        <v>2650433</v>
      </c>
      <c r="HI15" s="3">
        <v>-78477</v>
      </c>
      <c r="HJ15" s="3">
        <v>-139710</v>
      </c>
      <c r="HK15" s="3">
        <v>1027574</v>
      </c>
      <c r="HL15" s="3">
        <v>853334</v>
      </c>
      <c r="HM15" s="3">
        <v>160268</v>
      </c>
      <c r="HN15" s="3">
        <v>105372</v>
      </c>
      <c r="HO15" s="3">
        <v>-22514</v>
      </c>
      <c r="HP15" s="3">
        <v>170775</v>
      </c>
      <c r="HQ15" s="3">
        <v>228531</v>
      </c>
      <c r="HR15" s="3">
        <v>325612</v>
      </c>
      <c r="HS15" s="3">
        <v>265464</v>
      </c>
      <c r="HT15" s="3">
        <v>346816</v>
      </c>
      <c r="HU15" s="3">
        <v>105120</v>
      </c>
      <c r="HV15" s="3">
        <v>5878</v>
      </c>
      <c r="HW15" s="3">
        <v>4256</v>
      </c>
      <c r="HX15" s="3">
        <v>26341</v>
      </c>
      <c r="HY15" s="3">
        <v>1461</v>
      </c>
      <c r="HZ15" s="3">
        <v>-17368</v>
      </c>
      <c r="IA15" s="3">
        <v>-10819</v>
      </c>
      <c r="IB15" s="3">
        <v>302991</v>
      </c>
      <c r="IC15" s="3">
        <v>3814</v>
      </c>
      <c r="ID15" s="3">
        <v>109.73</v>
      </c>
      <c r="IE15" s="3">
        <v>0.26237362554530602</v>
      </c>
      <c r="IF15" s="3">
        <v>0.36530184146922801</v>
      </c>
      <c r="IG15" s="3">
        <v>0.45094616620620298</v>
      </c>
      <c r="IH15" s="3">
        <v>0.46018978928712001</v>
      </c>
      <c r="II15" s="3">
        <v>0.195270356149603</v>
      </c>
      <c r="IJ15" s="3">
        <v>2.09563947319307E-2</v>
      </c>
      <c r="IK15" s="3">
        <v>5.69063263180387E-2</v>
      </c>
      <c r="IL15" s="3">
        <v>-1118</v>
      </c>
      <c r="IM15" s="3">
        <v>17281</v>
      </c>
      <c r="IN15" s="3">
        <v>16775</v>
      </c>
      <c r="IO15" s="3">
        <v>47119</v>
      </c>
      <c r="IP15" s="3">
        <v>4.5351403437878801E-2</v>
      </c>
      <c r="IQ15" s="3">
        <v>1</v>
      </c>
      <c r="IR15" s="3">
        <v>2.75836011631466E-2</v>
      </c>
      <c r="IS15" s="3">
        <v>4.3288297209434799E-2</v>
      </c>
      <c r="IT15" s="3">
        <v>2.8881891777610701E-2</v>
      </c>
      <c r="IU15" s="3">
        <v>1.116609</v>
      </c>
      <c r="IV15" s="3">
        <f t="shared" si="0"/>
        <v>329.67588173672505</v>
      </c>
      <c r="IW15" s="3">
        <v>3.7883830990796598E-2</v>
      </c>
      <c r="IX15" s="3">
        <v>-11769.222860130099</v>
      </c>
      <c r="IY15" s="3">
        <v>-35739.0804745696</v>
      </c>
      <c r="IZ15" s="3">
        <v>1866.94355164589</v>
      </c>
      <c r="JA15" s="3">
        <v>0</v>
      </c>
      <c r="JB15" s="3">
        <v>-8152.0488237437703</v>
      </c>
      <c r="JC15" s="3">
        <v>-1867.98890304933</v>
      </c>
      <c r="JD15" s="3">
        <v>0</v>
      </c>
      <c r="JE15" s="3">
        <v>-22101.160506361201</v>
      </c>
      <c r="JF15" s="3">
        <v>18627.000960547201</v>
      </c>
      <c r="JG15" s="3">
        <v>-11769.222860130099</v>
      </c>
      <c r="JH15" s="3">
        <v>-35739.0804745696</v>
      </c>
      <c r="JI15" s="3">
        <v>1866.94355164589</v>
      </c>
      <c r="JJ15" s="3">
        <v>12843.9557350018</v>
      </c>
      <c r="JK15" s="3">
        <v>25265.1283377662</v>
      </c>
      <c r="JL15" s="3">
        <v>21026.4276314895</v>
      </c>
      <c r="JM15">
        <v>1</v>
      </c>
      <c r="JN15">
        <v>1</v>
      </c>
      <c r="JO15">
        <v>1</v>
      </c>
      <c r="JP15" s="4">
        <v>452185</v>
      </c>
      <c r="JQ15" s="7">
        <v>0.96366822699999999</v>
      </c>
      <c r="JR15" s="7">
        <v>1.0335760119999999</v>
      </c>
      <c r="JS15" s="4">
        <v>0.96367889600000001</v>
      </c>
      <c r="JT15" s="7">
        <v>0.99677497100000001</v>
      </c>
      <c r="JU15" s="4">
        <v>1.0236979719999999</v>
      </c>
      <c r="JV15" s="7">
        <v>0.99677567</v>
      </c>
      <c r="JW15" s="4">
        <v>1.047174345</v>
      </c>
      <c r="JX15" s="7">
        <v>1.057432277</v>
      </c>
      <c r="JY15" s="4">
        <v>0.95514351900000005</v>
      </c>
      <c r="JZ15" s="4">
        <v>0.97909153999999998</v>
      </c>
      <c r="KA15" s="4">
        <v>1.0275880100000001</v>
      </c>
      <c r="KB15" s="4">
        <v>88994</v>
      </c>
      <c r="KC15" s="4">
        <f t="shared" si="6"/>
        <v>591038</v>
      </c>
      <c r="KD15" s="4">
        <v>53548</v>
      </c>
      <c r="KE15" s="4">
        <v>135683</v>
      </c>
      <c r="KF15" s="4">
        <v>41328</v>
      </c>
      <c r="KG15" s="4">
        <v>360479</v>
      </c>
      <c r="KH15" s="4">
        <v>0.129232878607972</v>
      </c>
      <c r="KI15">
        <v>1.00749480836523</v>
      </c>
      <c r="KJ15">
        <f t="shared" si="7"/>
        <v>7.687037889879459E-3</v>
      </c>
      <c r="KK15" s="10">
        <v>0.47780152304126655</v>
      </c>
      <c r="KL15" s="12">
        <v>6.3080375000000008E-2</v>
      </c>
      <c r="KM15" s="12">
        <v>4.36E-2</v>
      </c>
    </row>
    <row r="16" spans="1:299" x14ac:dyDescent="0.2">
      <c r="A16" s="1">
        <v>2009</v>
      </c>
      <c r="B16" s="3">
        <v>1593516</v>
      </c>
      <c r="C16" s="3">
        <v>2454924</v>
      </c>
      <c r="D16" s="3">
        <v>378884</v>
      </c>
      <c r="E16" s="3">
        <v>1288612</v>
      </c>
      <c r="F16" s="3">
        <v>849008</v>
      </c>
      <c r="G16" s="3">
        <v>2186375</v>
      </c>
      <c r="H16" s="3">
        <v>3051786</v>
      </c>
      <c r="I16" s="3">
        <v>1326783</v>
      </c>
      <c r="J16" s="3">
        <v>25927</v>
      </c>
      <c r="K16" s="3">
        <v>6560</v>
      </c>
      <c r="L16" s="3">
        <v>1141</v>
      </c>
      <c r="M16" s="3">
        <v>1903500</v>
      </c>
      <c r="N16" s="3">
        <v>11118</v>
      </c>
      <c r="O16" s="3">
        <v>1908612</v>
      </c>
      <c r="P16" s="3">
        <v>6007</v>
      </c>
      <c r="Q16" s="7">
        <v>124794</v>
      </c>
      <c r="R16" s="7">
        <v>89487</v>
      </c>
      <c r="S16" s="7">
        <v>2741</v>
      </c>
      <c r="T16" s="7">
        <v>35330</v>
      </c>
      <c r="U16" s="7">
        <v>42739</v>
      </c>
      <c r="V16" s="7">
        <v>70338</v>
      </c>
      <c r="W16" s="7">
        <v>137571</v>
      </c>
      <c r="X16" s="7">
        <v>87182</v>
      </c>
      <c r="Y16" s="3">
        <v>0</v>
      </c>
      <c r="Z16" s="3">
        <v>63000</v>
      </c>
      <c r="AA16" s="3">
        <v>334</v>
      </c>
      <c r="AB16" s="3">
        <v>63765</v>
      </c>
      <c r="AC16" s="3">
        <v>-431</v>
      </c>
      <c r="AD16" s="3">
        <v>122718</v>
      </c>
      <c r="AE16" s="3">
        <v>-92941</v>
      </c>
      <c r="AF16" s="3">
        <v>64457</v>
      </c>
      <c r="AG16" s="3">
        <v>110723</v>
      </c>
      <c r="AH16" s="3">
        <v>91909</v>
      </c>
      <c r="AI16" s="3">
        <v>29905</v>
      </c>
      <c r="AJ16" s="3">
        <v>-119640</v>
      </c>
      <c r="AK16" s="3">
        <v>112645</v>
      </c>
      <c r="AL16" s="3">
        <v>122646</v>
      </c>
      <c r="AM16" s="3">
        <v>151310</v>
      </c>
      <c r="AN16" s="3">
        <v>432033</v>
      </c>
      <c r="AO16" s="3">
        <v>237738</v>
      </c>
      <c r="AP16" s="3">
        <v>14609</v>
      </c>
      <c r="AQ16" s="3">
        <v>250808</v>
      </c>
      <c r="AR16" s="3">
        <v>56315</v>
      </c>
      <c r="AS16" s="3">
        <v>327036</v>
      </c>
      <c r="AT16" s="3">
        <v>525213</v>
      </c>
      <c r="AU16" s="3">
        <v>139253</v>
      </c>
      <c r="AV16" s="3">
        <v>0</v>
      </c>
      <c r="AW16" s="3">
        <v>67626</v>
      </c>
      <c r="AX16" s="3">
        <v>134</v>
      </c>
      <c r="AY16" s="3">
        <v>67774</v>
      </c>
      <c r="AZ16" s="3">
        <v>-13</v>
      </c>
      <c r="BA16" s="3">
        <v>3253922</v>
      </c>
      <c r="BB16" s="3">
        <v>12458897</v>
      </c>
      <c r="BC16" s="3">
        <v>1157540</v>
      </c>
      <c r="BD16" s="3">
        <v>4252486</v>
      </c>
      <c r="BE16" s="3">
        <v>3991964</v>
      </c>
      <c r="BF16" s="3">
        <v>4544680</v>
      </c>
      <c r="BG16" s="3">
        <v>12912377</v>
      </c>
      <c r="BH16" s="3">
        <v>1056246</v>
      </c>
      <c r="BI16" s="3">
        <v>2577970</v>
      </c>
      <c r="BJ16" s="3">
        <v>4023537</v>
      </c>
      <c r="BK16" s="3">
        <f t="shared" si="1"/>
        <v>-1290758</v>
      </c>
      <c r="BL16" s="3">
        <f t="shared" si="2"/>
        <v>-453480</v>
      </c>
      <c r="BM16" s="3">
        <f t="shared" si="3"/>
        <v>101294</v>
      </c>
      <c r="BN16" s="3">
        <f t="shared" si="4"/>
        <v>1674516</v>
      </c>
      <c r="BO16" s="3">
        <f t="shared" si="5"/>
        <v>-31573</v>
      </c>
      <c r="BP16" s="3">
        <v>1722143</v>
      </c>
      <c r="BQ16" s="3">
        <v>12563.89</v>
      </c>
      <c r="BR16" s="3">
        <v>834887</v>
      </c>
      <c r="BS16" s="3">
        <v>87673</v>
      </c>
      <c r="BT16" s="3">
        <v>53920</v>
      </c>
      <c r="BU16" s="3">
        <v>10627</v>
      </c>
      <c r="BV16" s="3">
        <v>176509</v>
      </c>
      <c r="BW16" s="3">
        <v>328729</v>
      </c>
      <c r="BX16" s="3">
        <v>811578</v>
      </c>
      <c r="BY16" s="3">
        <v>734132</v>
      </c>
      <c r="BZ16" s="3">
        <v>249923</v>
      </c>
      <c r="CA16" s="3">
        <v>246928</v>
      </c>
      <c r="CB16" s="3">
        <v>13979</v>
      </c>
      <c r="CC16" s="3">
        <v>2995</v>
      </c>
      <c r="CD16" s="3">
        <v>34544</v>
      </c>
      <c r="CE16" s="3">
        <v>34544</v>
      </c>
      <c r="CF16" s="3">
        <v>12209</v>
      </c>
      <c r="CG16" s="3">
        <v>512</v>
      </c>
      <c r="CH16" s="3">
        <v>12721</v>
      </c>
      <c r="CI16" s="3">
        <v>24684</v>
      </c>
      <c r="CJ16" s="3">
        <v>8342</v>
      </c>
      <c r="CK16" s="3">
        <v>33026</v>
      </c>
      <c r="CL16" s="3">
        <v>945677</v>
      </c>
      <c r="CM16" s="3">
        <v>932984</v>
      </c>
      <c r="CN16" s="3">
        <v>12693</v>
      </c>
      <c r="CO16" s="3">
        <v>57039</v>
      </c>
      <c r="CP16" s="3">
        <v>33286</v>
      </c>
      <c r="CQ16" s="3">
        <v>322706</v>
      </c>
      <c r="CR16" s="3">
        <v>28837</v>
      </c>
      <c r="CS16" s="3">
        <v>67055</v>
      </c>
      <c r="CT16" s="3">
        <v>103028</v>
      </c>
      <c r="CU16" s="3">
        <v>33029</v>
      </c>
      <c r="CV16" s="3">
        <v>204818</v>
      </c>
      <c r="CW16" s="3">
        <v>107538</v>
      </c>
      <c r="CX16" s="3">
        <v>60510</v>
      </c>
      <c r="CY16" s="3">
        <v>80713</v>
      </c>
      <c r="CZ16" s="3">
        <v>8092</v>
      </c>
      <c r="DA16" s="3">
        <v>48508</v>
      </c>
      <c r="DB16" s="3">
        <v>19710</v>
      </c>
      <c r="DC16" s="3">
        <v>28174</v>
      </c>
      <c r="DD16" s="3">
        <v>91928</v>
      </c>
      <c r="DE16" s="3">
        <v>33219</v>
      </c>
      <c r="DF16" s="3">
        <v>60052</v>
      </c>
      <c r="DG16" s="3">
        <v>68241</v>
      </c>
      <c r="DH16" s="3">
        <v>1835</v>
      </c>
      <c r="DI16" s="3">
        <v>522</v>
      </c>
      <c r="DJ16" s="3">
        <v>69555</v>
      </c>
      <c r="DK16" s="3">
        <v>137752</v>
      </c>
      <c r="DL16" s="3">
        <v>194956</v>
      </c>
      <c r="DM16" s="3">
        <v>-57204</v>
      </c>
      <c r="DN16" s="3">
        <v>371214</v>
      </c>
      <c r="DO16" s="3">
        <v>307592</v>
      </c>
      <c r="DP16" s="3">
        <v>63622</v>
      </c>
      <c r="DQ16" s="3">
        <v>41378</v>
      </c>
      <c r="DR16" s="3">
        <v>33029</v>
      </c>
      <c r="DS16" s="3">
        <v>8349</v>
      </c>
      <c r="DT16" s="3">
        <v>116788</v>
      </c>
      <c r="DU16" s="3">
        <v>107538</v>
      </c>
      <c r="DV16" s="3">
        <v>9250</v>
      </c>
      <c r="DW16" s="3">
        <v>97064</v>
      </c>
      <c r="DX16" s="3">
        <v>121084</v>
      </c>
      <c r="DY16" s="3">
        <v>-24020</v>
      </c>
      <c r="DZ16" s="3">
        <v>488213</v>
      </c>
      <c r="EA16" s="3">
        <v>451890</v>
      </c>
      <c r="EB16" s="3">
        <v>5753</v>
      </c>
      <c r="EC16" s="3">
        <v>27072</v>
      </c>
      <c r="ED16" s="3">
        <v>3498</v>
      </c>
      <c r="EE16" s="3">
        <v>161428</v>
      </c>
      <c r="EF16" s="3">
        <v>138188</v>
      </c>
      <c r="EG16" s="3">
        <v>0</v>
      </c>
      <c r="EH16" s="3">
        <v>23287</v>
      </c>
      <c r="EI16" s="3">
        <v>-47</v>
      </c>
      <c r="EJ16" s="3">
        <v>345702</v>
      </c>
      <c r="EK16" s="3">
        <v>56541</v>
      </c>
      <c r="EL16" s="3">
        <v>0</v>
      </c>
      <c r="EM16" s="3">
        <v>291387</v>
      </c>
      <c r="EN16" s="3">
        <v>2225</v>
      </c>
      <c r="EO16" s="3">
        <v>13815</v>
      </c>
      <c r="EP16" s="3">
        <v>7846</v>
      </c>
      <c r="EQ16" s="3">
        <v>-22190</v>
      </c>
      <c r="ER16" s="3">
        <v>-35741</v>
      </c>
      <c r="ES16" s="3">
        <v>36270</v>
      </c>
      <c r="ET16" s="3">
        <v>822318</v>
      </c>
      <c r="EU16" s="3">
        <v>186750</v>
      </c>
      <c r="EV16" s="3">
        <v>205314</v>
      </c>
      <c r="EW16" s="3">
        <v>489995</v>
      </c>
      <c r="EX16" s="3">
        <v>81647</v>
      </c>
      <c r="EY16" s="3">
        <v>7353</v>
      </c>
      <c r="EZ16" s="3">
        <v>-1662</v>
      </c>
      <c r="FA16" s="3">
        <v>-1624</v>
      </c>
      <c r="FB16" s="3">
        <v>-4543</v>
      </c>
      <c r="FC16" s="3">
        <v>476</v>
      </c>
      <c r="FD16" s="3">
        <v>680</v>
      </c>
      <c r="FE16" s="3">
        <v>0</v>
      </c>
      <c r="FF16" s="3">
        <v>483</v>
      </c>
      <c r="FG16" s="3">
        <v>-1360</v>
      </c>
      <c r="FH16" s="3">
        <v>197</v>
      </c>
      <c r="FI16" s="3">
        <v>-11923</v>
      </c>
      <c r="FJ16" s="3">
        <v>92813</v>
      </c>
      <c r="FK16" s="3">
        <v>26698</v>
      </c>
      <c r="FL16" s="3">
        <v>-48188</v>
      </c>
      <c r="FM16" s="3">
        <v>-59401</v>
      </c>
      <c r="FN16" s="3">
        <v>69078</v>
      </c>
      <c r="FO16" s="3">
        <v>105103</v>
      </c>
      <c r="FP16" s="3">
        <v>205314</v>
      </c>
      <c r="FQ16" s="3">
        <v>8914</v>
      </c>
      <c r="FR16" s="3">
        <v>-59680</v>
      </c>
      <c r="FS16" s="3">
        <v>311539</v>
      </c>
      <c r="FT16" s="3">
        <v>5753</v>
      </c>
      <c r="FU16" s="3">
        <v>769685</v>
      </c>
      <c r="FV16" s="3">
        <v>451890</v>
      </c>
      <c r="FW16" s="3">
        <v>503</v>
      </c>
      <c r="FX16" s="3">
        <v>23557</v>
      </c>
      <c r="FY16" s="3">
        <v>89493</v>
      </c>
      <c r="FZ16" s="3">
        <v>-340734</v>
      </c>
      <c r="GA16" s="3">
        <v>198089</v>
      </c>
      <c r="GB16" s="3">
        <v>29594</v>
      </c>
      <c r="GC16" s="3">
        <v>2633399</v>
      </c>
      <c r="GD16" s="3">
        <v>68094</v>
      </c>
      <c r="GE16" s="3">
        <v>853281</v>
      </c>
      <c r="GF16" s="3">
        <v>1980634</v>
      </c>
      <c r="GG16" s="3">
        <v>188597</v>
      </c>
      <c r="GH16" s="3">
        <v>8551</v>
      </c>
      <c r="GI16" s="3">
        <v>52695</v>
      </c>
      <c r="GJ16" s="3">
        <v>63558</v>
      </c>
      <c r="GK16" s="3">
        <v>-85033</v>
      </c>
      <c r="GL16" s="3">
        <v>-905</v>
      </c>
      <c r="GM16" s="3">
        <v>1815</v>
      </c>
      <c r="GN16" s="3">
        <v>-294418</v>
      </c>
      <c r="GO16" s="3">
        <v>0.99681520499999998</v>
      </c>
      <c r="GP16" s="3">
        <v>2.995358E-2</v>
      </c>
      <c r="GQ16" s="3">
        <v>5.4574880999999999E-2</v>
      </c>
      <c r="GR16" s="3">
        <v>0.23047129799999999</v>
      </c>
      <c r="GS16" s="3">
        <v>0.12655359499999999</v>
      </c>
      <c r="GT16" s="3">
        <v>27224</v>
      </c>
      <c r="GU16" s="3">
        <v>98723</v>
      </c>
      <c r="GV16" s="9">
        <v>5511451</v>
      </c>
      <c r="GW16" s="3">
        <v>2846.405029</v>
      </c>
      <c r="GX16" s="3">
        <v>2748.501953</v>
      </c>
      <c r="GY16" s="3">
        <v>1660406</v>
      </c>
      <c r="GZ16" s="3">
        <v>2358305</v>
      </c>
      <c r="HA16" s="3">
        <v>10003973</v>
      </c>
      <c r="HB16" s="3">
        <v>7951979</v>
      </c>
      <c r="HC16" s="3">
        <v>778656</v>
      </c>
      <c r="HD16" s="3">
        <v>1056246</v>
      </c>
      <c r="HE16" s="3">
        <v>1060374</v>
      </c>
      <c r="HF16" s="3">
        <v>2577970</v>
      </c>
      <c r="HG16" s="3">
        <v>3131838</v>
      </c>
      <c r="HH16" s="3">
        <v>2690747</v>
      </c>
      <c r="HI16" s="3">
        <v>-217735</v>
      </c>
      <c r="HJ16" s="3">
        <v>-189978</v>
      </c>
      <c r="HK16" s="3">
        <v>22602</v>
      </c>
      <c r="HL16" s="3">
        <v>-182059</v>
      </c>
      <c r="HM16" s="3">
        <v>61717</v>
      </c>
      <c r="HN16" s="3">
        <v>112646</v>
      </c>
      <c r="HO16" s="3">
        <v>12394</v>
      </c>
      <c r="HP16" s="3">
        <v>122646</v>
      </c>
      <c r="HQ16" s="3">
        <v>38208</v>
      </c>
      <c r="HR16" s="3">
        <v>53931</v>
      </c>
      <c r="HS16" s="3">
        <v>76936</v>
      </c>
      <c r="HT16" s="3">
        <v>80387</v>
      </c>
      <c r="HU16" s="3">
        <v>14576</v>
      </c>
      <c r="HV16" s="3">
        <v>65787</v>
      </c>
      <c r="HW16" s="3">
        <v>5084</v>
      </c>
      <c r="HX16" s="3">
        <v>-9951</v>
      </c>
      <c r="HY16" s="3">
        <v>2540</v>
      </c>
      <c r="HZ16" s="3">
        <v>-28905</v>
      </c>
      <c r="IA16" s="3">
        <v>-5430</v>
      </c>
      <c r="IB16" s="3">
        <v>96722</v>
      </c>
      <c r="IC16" s="3">
        <v>-13617</v>
      </c>
      <c r="ID16" s="3">
        <v>107.68</v>
      </c>
      <c r="IE16" s="3">
        <v>0.30302557139517899</v>
      </c>
      <c r="IF16" s="3">
        <v>0.48972163438459798</v>
      </c>
      <c r="IG16" s="3">
        <v>0.16993011365549299</v>
      </c>
      <c r="IH16" s="3">
        <v>0.39026686820130302</v>
      </c>
      <c r="II16" s="3">
        <v>0.23634579442654099</v>
      </c>
      <c r="IJ16" s="3">
        <v>2.9953791309817401E-2</v>
      </c>
      <c r="IK16" s="3">
        <v>5.4575461581245197E-2</v>
      </c>
      <c r="IL16" s="3">
        <v>-905</v>
      </c>
      <c r="IM16" s="3">
        <v>1814</v>
      </c>
      <c r="IN16" s="3">
        <v>-298472</v>
      </c>
      <c r="IO16" s="3">
        <v>-62370</v>
      </c>
      <c r="IP16" s="3">
        <v>3.9140204144680599E-2</v>
      </c>
      <c r="IQ16" s="3">
        <v>1</v>
      </c>
      <c r="IR16" s="3">
        <v>1.8779223179746E-2</v>
      </c>
      <c r="IS16" s="3">
        <v>3.01776203757219E-2</v>
      </c>
      <c r="IT16" s="3">
        <v>2.1908171158269402E-2</v>
      </c>
      <c r="IU16" s="3">
        <v>0.96916310000000006</v>
      </c>
      <c r="IV16" s="3">
        <f t="shared" si="0"/>
        <v>339.4518235585187</v>
      </c>
      <c r="IW16" s="3">
        <v>2.9653190795438801E-2</v>
      </c>
      <c r="IX16" s="3">
        <v>-6412.19646251417</v>
      </c>
      <c r="IY16" s="3">
        <v>-21382.3712477878</v>
      </c>
      <c r="IZ16" s="3">
        <v>1148.65028279648</v>
      </c>
      <c r="JA16" s="3">
        <v>0</v>
      </c>
      <c r="JB16" s="3">
        <v>-10317.8969895179</v>
      </c>
      <c r="JC16" s="3">
        <v>-1149.65028279648</v>
      </c>
      <c r="JD16" s="3">
        <v>0</v>
      </c>
      <c r="JE16" s="3">
        <v>-24384.0034726415</v>
      </c>
      <c r="JF16" s="3">
        <v>8582.2826604678503</v>
      </c>
      <c r="JG16" s="3">
        <v>-6412.19646251417</v>
      </c>
      <c r="JH16" s="3">
        <v>-21382.3712477878</v>
      </c>
      <c r="JI16" s="3">
        <v>1148.65028279648</v>
      </c>
      <c r="JJ16" s="3">
        <v>25908.348082001001</v>
      </c>
      <c r="JK16" s="3">
        <v>23115.985576837898</v>
      </c>
      <c r="JL16" s="3">
        <v>4887.7940893711202</v>
      </c>
      <c r="JM16">
        <v>1</v>
      </c>
      <c r="JN16">
        <v>1</v>
      </c>
      <c r="JO16">
        <v>1</v>
      </c>
      <c r="JP16" s="4">
        <v>481081</v>
      </c>
      <c r="JQ16" s="7">
        <v>0.96876627199999998</v>
      </c>
      <c r="JR16" s="7">
        <v>0.99833482500000004</v>
      </c>
      <c r="JS16" s="4">
        <v>0.97588461599999998</v>
      </c>
      <c r="JT16" s="7">
        <v>0.91311597799999999</v>
      </c>
      <c r="JU16" s="4">
        <v>0.93531352300000004</v>
      </c>
      <c r="JV16" s="7">
        <v>0.91311553400000001</v>
      </c>
      <c r="JW16" s="4">
        <v>1.006383684</v>
      </c>
      <c r="JX16" s="7">
        <v>0.98108504200000002</v>
      </c>
      <c r="JY16" s="4">
        <v>0.98632296699999999</v>
      </c>
      <c r="JZ16" s="4">
        <v>0.95635636999999996</v>
      </c>
      <c r="KA16" s="4">
        <v>0.88768267599999995</v>
      </c>
      <c r="KB16" s="4">
        <v>81647</v>
      </c>
      <c r="KC16" s="4">
        <f t="shared" si="6"/>
        <v>537747</v>
      </c>
      <c r="KD16" s="4">
        <v>52695</v>
      </c>
      <c r="KE16" s="4">
        <v>133886</v>
      </c>
      <c r="KF16" s="4">
        <v>39387</v>
      </c>
      <c r="KG16" s="4">
        <v>311779</v>
      </c>
      <c r="KH16" s="4">
        <v>0.126688792811854</v>
      </c>
      <c r="KI16">
        <v>0.86903987791704296</v>
      </c>
      <c r="KJ16">
        <f t="shared" si="7"/>
        <v>-0.13236061696033377</v>
      </c>
      <c r="KK16" s="10">
        <v>0.45254893030733895</v>
      </c>
      <c r="KL16" s="12">
        <v>5.1394374999999999E-2</v>
      </c>
      <c r="KM16" s="12">
        <v>1.7399999999999999E-2</v>
      </c>
    </row>
    <row r="17" spans="1:299" x14ac:dyDescent="0.2">
      <c r="A17" s="1">
        <v>2010</v>
      </c>
      <c r="B17" s="3">
        <v>1758015</v>
      </c>
      <c r="C17" s="3">
        <v>3154395</v>
      </c>
      <c r="D17" s="3">
        <v>404922</v>
      </c>
      <c r="E17" s="3">
        <v>1469926</v>
      </c>
      <c r="F17" s="3">
        <v>1014171</v>
      </c>
      <c r="G17" s="3">
        <v>2565312</v>
      </c>
      <c r="H17" s="3">
        <v>3640075</v>
      </c>
      <c r="I17" s="3">
        <v>1596042</v>
      </c>
      <c r="J17" s="3">
        <v>26916</v>
      </c>
      <c r="K17" s="3">
        <v>6657</v>
      </c>
      <c r="L17" s="3">
        <v>1134</v>
      </c>
      <c r="M17" s="3">
        <v>2114220</v>
      </c>
      <c r="N17" s="3">
        <v>12396</v>
      </c>
      <c r="O17" s="3">
        <v>2120509</v>
      </c>
      <c r="P17" s="3">
        <v>6107</v>
      </c>
      <c r="Q17" s="7">
        <v>-90509</v>
      </c>
      <c r="R17" s="7">
        <v>353117</v>
      </c>
      <c r="S17" s="7">
        <v>4572</v>
      </c>
      <c r="T17" s="7">
        <v>-61216</v>
      </c>
      <c r="U17" s="7">
        <v>-7567</v>
      </c>
      <c r="V17" s="7">
        <v>72699</v>
      </c>
      <c r="W17" s="7">
        <v>95087</v>
      </c>
      <c r="X17" s="7">
        <v>30611</v>
      </c>
      <c r="Y17" s="3">
        <v>0</v>
      </c>
      <c r="Z17" s="3">
        <v>70628</v>
      </c>
      <c r="AA17" s="3">
        <v>388</v>
      </c>
      <c r="AB17" s="3">
        <v>70911</v>
      </c>
      <c r="AC17" s="3">
        <v>106</v>
      </c>
      <c r="AD17" s="3">
        <v>683669</v>
      </c>
      <c r="AE17" s="3">
        <v>189921</v>
      </c>
      <c r="AF17" s="3">
        <v>27242</v>
      </c>
      <c r="AG17" s="3">
        <v>27592</v>
      </c>
      <c r="AH17" s="3">
        <v>128433</v>
      </c>
      <c r="AI17" s="3">
        <v>581004</v>
      </c>
      <c r="AJ17" s="3">
        <v>129801</v>
      </c>
      <c r="AK17" s="3">
        <v>76323</v>
      </c>
      <c r="AL17" s="3">
        <v>21980</v>
      </c>
      <c r="AM17" s="3">
        <v>247750</v>
      </c>
      <c r="AN17" s="3">
        <v>255008</v>
      </c>
      <c r="AO17" s="3">
        <v>346354</v>
      </c>
      <c r="AP17" s="3">
        <v>21466</v>
      </c>
      <c r="AQ17" s="3">
        <v>242530</v>
      </c>
      <c r="AR17" s="3">
        <v>172730</v>
      </c>
      <c r="AS17" s="3">
        <v>306238</v>
      </c>
      <c r="AT17" s="3">
        <v>493202</v>
      </c>
      <c r="AU17" s="3">
        <v>238648</v>
      </c>
      <c r="AV17" s="3">
        <v>0</v>
      </c>
      <c r="AW17" s="3">
        <v>140092</v>
      </c>
      <c r="AX17" s="3">
        <v>889</v>
      </c>
      <c r="AY17" s="3">
        <v>140986</v>
      </c>
      <c r="AZ17" s="3">
        <v>-6</v>
      </c>
      <c r="BA17" s="3">
        <v>3774625</v>
      </c>
      <c r="BB17" s="3">
        <v>13547940</v>
      </c>
      <c r="BC17" s="3">
        <v>1220183</v>
      </c>
      <c r="BD17" s="3">
        <v>4660287</v>
      </c>
      <c r="BE17" s="3">
        <v>4364691</v>
      </c>
      <c r="BF17" s="3">
        <v>5045442</v>
      </c>
      <c r="BG17" s="3">
        <v>14166254</v>
      </c>
      <c r="BH17" s="3">
        <v>1161006</v>
      </c>
      <c r="BI17" s="3">
        <v>2627045</v>
      </c>
      <c r="BJ17" s="3">
        <v>4567979</v>
      </c>
      <c r="BK17" s="3">
        <f t="shared" si="1"/>
        <v>-1270817</v>
      </c>
      <c r="BL17" s="3">
        <f t="shared" si="2"/>
        <v>-618314</v>
      </c>
      <c r="BM17" s="3">
        <f t="shared" si="3"/>
        <v>59177</v>
      </c>
      <c r="BN17" s="3">
        <f t="shared" si="4"/>
        <v>2033242</v>
      </c>
      <c r="BO17" s="3">
        <f t="shared" si="5"/>
        <v>-203288</v>
      </c>
      <c r="BP17" s="3">
        <v>1810926</v>
      </c>
      <c r="BQ17" s="3">
        <v>12828.84</v>
      </c>
      <c r="BR17" s="3">
        <v>862222</v>
      </c>
      <c r="BS17" s="3">
        <v>80014</v>
      </c>
      <c r="BT17" s="3">
        <v>59592</v>
      </c>
      <c r="BU17" s="3">
        <v>10691</v>
      </c>
      <c r="BV17" s="3">
        <v>177047</v>
      </c>
      <c r="BW17" s="3">
        <v>327344</v>
      </c>
      <c r="BX17" s="3">
        <v>914933</v>
      </c>
      <c r="BY17" s="3">
        <v>789148</v>
      </c>
      <c r="BZ17" s="3">
        <v>260028</v>
      </c>
      <c r="CA17" s="3">
        <v>256754</v>
      </c>
      <c r="CB17" s="3">
        <v>15003</v>
      </c>
      <c r="CC17" s="3">
        <v>3275</v>
      </c>
      <c r="CD17" s="3">
        <v>36541</v>
      </c>
      <c r="CE17" s="3">
        <v>36541</v>
      </c>
      <c r="CF17" s="3">
        <v>11497</v>
      </c>
      <c r="CG17" s="3">
        <v>348</v>
      </c>
      <c r="CH17" s="3">
        <v>11845</v>
      </c>
      <c r="CI17" s="3">
        <v>25194</v>
      </c>
      <c r="CJ17" s="3">
        <v>7051</v>
      </c>
      <c r="CK17" s="3">
        <v>32245</v>
      </c>
      <c r="CL17" s="3">
        <v>953668</v>
      </c>
      <c r="CM17" s="3">
        <v>942942</v>
      </c>
      <c r="CN17" s="3">
        <v>10726</v>
      </c>
      <c r="CO17" s="3">
        <v>13176</v>
      </c>
      <c r="CP17" s="3">
        <v>37725</v>
      </c>
      <c r="CQ17" s="3">
        <v>255762</v>
      </c>
      <c r="CR17" s="3">
        <v>19913</v>
      </c>
      <c r="CS17" s="3">
        <v>54498</v>
      </c>
      <c r="CT17" s="3">
        <v>67738</v>
      </c>
      <c r="CU17" s="3">
        <v>34411</v>
      </c>
      <c r="CV17" s="3">
        <v>145126</v>
      </c>
      <c r="CW17" s="3">
        <v>77797</v>
      </c>
      <c r="CX17" s="3">
        <v>56003</v>
      </c>
      <c r="CY17" s="3">
        <v>55583</v>
      </c>
      <c r="CZ17" s="3">
        <v>4850</v>
      </c>
      <c r="DA17" s="3">
        <v>71226</v>
      </c>
      <c r="DB17" s="3">
        <v>14065</v>
      </c>
      <c r="DC17" s="3">
        <v>41355</v>
      </c>
      <c r="DD17" s="3">
        <v>79656</v>
      </c>
      <c r="DE17" s="3">
        <v>30111</v>
      </c>
      <c r="DF17" s="3">
        <v>77312</v>
      </c>
      <c r="DG17" s="3">
        <v>74045</v>
      </c>
      <c r="DH17" s="3">
        <v>2161</v>
      </c>
      <c r="DI17" s="3">
        <v>922</v>
      </c>
      <c r="DJ17" s="3">
        <v>75284</v>
      </c>
      <c r="DK17" s="3">
        <v>68759</v>
      </c>
      <c r="DL17" s="3">
        <v>147394</v>
      </c>
      <c r="DM17" s="3">
        <v>-78635</v>
      </c>
      <c r="DN17" s="3">
        <v>326988</v>
      </c>
      <c r="DO17" s="3">
        <v>250521</v>
      </c>
      <c r="DP17" s="3">
        <v>76467</v>
      </c>
      <c r="DQ17" s="3">
        <v>42575</v>
      </c>
      <c r="DR17" s="3">
        <v>34411</v>
      </c>
      <c r="DS17" s="3">
        <v>8164</v>
      </c>
      <c r="DT17" s="3">
        <v>108023</v>
      </c>
      <c r="DU17" s="3">
        <v>77797</v>
      </c>
      <c r="DV17" s="3">
        <v>30226</v>
      </c>
      <c r="DW17" s="3">
        <v>98014</v>
      </c>
      <c r="DX17" s="3">
        <v>134237</v>
      </c>
      <c r="DY17" s="3">
        <v>-36223</v>
      </c>
      <c r="DZ17" s="3">
        <v>516653</v>
      </c>
      <c r="EA17" s="3">
        <v>472083</v>
      </c>
      <c r="EB17" s="3">
        <v>8151</v>
      </c>
      <c r="EC17" s="3">
        <v>32720</v>
      </c>
      <c r="ED17" s="3">
        <v>3699</v>
      </c>
      <c r="EE17" s="3">
        <v>147622</v>
      </c>
      <c r="EF17" s="3">
        <v>123163</v>
      </c>
      <c r="EG17" s="3">
        <v>0</v>
      </c>
      <c r="EH17" s="3">
        <v>24363</v>
      </c>
      <c r="EI17" s="3">
        <v>97</v>
      </c>
      <c r="EJ17" s="3">
        <v>364350</v>
      </c>
      <c r="EK17" s="3">
        <v>50264</v>
      </c>
      <c r="EL17" s="3">
        <v>0</v>
      </c>
      <c r="EM17" s="3">
        <v>316344</v>
      </c>
      <c r="EN17" s="3">
        <v>2258</v>
      </c>
      <c r="EO17" s="3">
        <v>13626</v>
      </c>
      <c r="EP17" s="3">
        <v>2812</v>
      </c>
      <c r="EQ17" s="3">
        <v>-20398</v>
      </c>
      <c r="ER17" s="3">
        <v>-33943</v>
      </c>
      <c r="ES17" s="3">
        <v>37903</v>
      </c>
      <c r="ET17" s="3">
        <v>870061</v>
      </c>
      <c r="EU17" s="3">
        <v>187086</v>
      </c>
      <c r="EV17" s="3">
        <v>236711</v>
      </c>
      <c r="EW17" s="3">
        <v>510130</v>
      </c>
      <c r="EX17" s="3">
        <v>72899</v>
      </c>
      <c r="EY17" s="3">
        <v>6263</v>
      </c>
      <c r="EZ17" s="3">
        <v>-831</v>
      </c>
      <c r="FA17" s="3">
        <v>1756</v>
      </c>
      <c r="FB17" s="3">
        <v>-6793</v>
      </c>
      <c r="FC17" s="3">
        <v>-395</v>
      </c>
      <c r="FD17" s="3">
        <v>1375</v>
      </c>
      <c r="FE17" s="3">
        <v>0</v>
      </c>
      <c r="FF17" s="3">
        <v>1300</v>
      </c>
      <c r="FG17" s="3">
        <v>-2750</v>
      </c>
      <c r="FH17" s="3">
        <v>75</v>
      </c>
      <c r="FI17" s="3">
        <v>5612</v>
      </c>
      <c r="FJ17" s="3">
        <v>102665</v>
      </c>
      <c r="FK17" s="3">
        <v>60120</v>
      </c>
      <c r="FL17" s="3">
        <v>-49080</v>
      </c>
      <c r="FM17" s="3">
        <v>-119317</v>
      </c>
      <c r="FN17" s="3">
        <v>80738</v>
      </c>
      <c r="FO17" s="3">
        <v>114188</v>
      </c>
      <c r="FP17" s="3">
        <v>236711</v>
      </c>
      <c r="FQ17" s="3">
        <v>14555</v>
      </c>
      <c r="FR17" s="3">
        <v>-118847</v>
      </c>
      <c r="FS17" s="3">
        <v>329289</v>
      </c>
      <c r="FT17" s="3">
        <v>8151</v>
      </c>
      <c r="FU17" s="3">
        <v>809948</v>
      </c>
      <c r="FV17" s="3">
        <v>472083</v>
      </c>
      <c r="FW17" s="3">
        <v>424</v>
      </c>
      <c r="FX17" s="3">
        <v>23692</v>
      </c>
      <c r="FY17" s="3">
        <v>75711</v>
      </c>
      <c r="FZ17" s="3">
        <v>-362615</v>
      </c>
      <c r="GA17" s="3">
        <v>230354</v>
      </c>
      <c r="GB17" s="3">
        <v>32859</v>
      </c>
      <c r="GC17" s="3">
        <v>2738308</v>
      </c>
      <c r="GD17" s="3">
        <v>71392</v>
      </c>
      <c r="GE17" s="3">
        <v>878054</v>
      </c>
      <c r="GF17" s="3">
        <v>2059066</v>
      </c>
      <c r="GG17" s="3">
        <v>192314</v>
      </c>
      <c r="GH17" s="3">
        <v>9134</v>
      </c>
      <c r="GI17" s="3">
        <v>54634</v>
      </c>
      <c r="GJ17" s="3">
        <v>64602</v>
      </c>
      <c r="GK17" s="3">
        <v>119649</v>
      </c>
      <c r="GL17" s="3">
        <v>1741</v>
      </c>
      <c r="GM17" s="3">
        <v>19816</v>
      </c>
      <c r="GN17" s="3">
        <v>62865</v>
      </c>
      <c r="GO17" s="3">
        <v>1</v>
      </c>
      <c r="GP17" s="3">
        <v>2.0955291000000001E-2</v>
      </c>
      <c r="GQ17" s="3">
        <v>5.8269951E-2</v>
      </c>
      <c r="GR17" s="3">
        <v>0.17012709400000001</v>
      </c>
      <c r="GS17" s="3">
        <v>0.179869696</v>
      </c>
      <c r="GT17" s="3">
        <v>28711</v>
      </c>
      <c r="GU17" s="3">
        <v>78506</v>
      </c>
      <c r="GV17" s="9">
        <v>5534738</v>
      </c>
      <c r="GW17" s="3">
        <v>2798.298096</v>
      </c>
      <c r="GX17" s="3">
        <v>2684.6918949999999</v>
      </c>
      <c r="GY17" s="3">
        <v>2016610</v>
      </c>
      <c r="GZ17" s="3">
        <v>2480130</v>
      </c>
      <c r="HA17" s="3">
        <v>10393545</v>
      </c>
      <c r="HB17" s="3">
        <v>8405670</v>
      </c>
      <c r="HC17" s="3">
        <v>815261</v>
      </c>
      <c r="HD17" s="3">
        <v>1161006</v>
      </c>
      <c r="HE17" s="3">
        <v>1076141</v>
      </c>
      <c r="HF17" s="3">
        <v>2627045</v>
      </c>
      <c r="HG17" s="3">
        <v>3338124</v>
      </c>
      <c r="HH17" s="3">
        <v>2965830</v>
      </c>
      <c r="HI17" s="3">
        <v>280430</v>
      </c>
      <c r="HJ17" s="3">
        <v>57102</v>
      </c>
      <c r="HK17" s="3">
        <v>330546</v>
      </c>
      <c r="HL17" s="3">
        <v>414998</v>
      </c>
      <c r="HM17" s="3">
        <v>22670</v>
      </c>
      <c r="HN17" s="3">
        <v>76323</v>
      </c>
      <c r="HO17" s="3">
        <v>18180</v>
      </c>
      <c r="HP17" s="3">
        <v>21980</v>
      </c>
      <c r="HQ17" s="3">
        <v>135604</v>
      </c>
      <c r="HR17" s="3">
        <v>217025</v>
      </c>
      <c r="HS17" s="3">
        <v>75777</v>
      </c>
      <c r="HT17" s="3">
        <v>64722</v>
      </c>
      <c r="HU17" s="3">
        <v>59027</v>
      </c>
      <c r="HV17" s="3">
        <v>38694</v>
      </c>
      <c r="HW17" s="3">
        <v>13935</v>
      </c>
      <c r="HX17" s="3">
        <v>28436</v>
      </c>
      <c r="HY17" s="3">
        <v>-2413</v>
      </c>
      <c r="HZ17" s="3">
        <v>27096</v>
      </c>
      <c r="IA17" s="3">
        <v>70683</v>
      </c>
      <c r="IB17" s="3">
        <v>144561</v>
      </c>
      <c r="IC17" s="3">
        <v>58058</v>
      </c>
      <c r="ID17" s="3">
        <v>102.57</v>
      </c>
      <c r="IE17" s="3">
        <v>0.31541533815406603</v>
      </c>
      <c r="IF17" s="3">
        <v>0.46574560386793301</v>
      </c>
      <c r="IG17" s="3">
        <v>-0.36484569630362401</v>
      </c>
      <c r="IH17" s="3">
        <v>0.47843817317201998</v>
      </c>
      <c r="II17" s="3">
        <v>0.25695395550580902</v>
      </c>
      <c r="IJ17" s="3">
        <v>2.0955255098115501E-2</v>
      </c>
      <c r="IK17" s="3">
        <v>5.8270267255459203E-2</v>
      </c>
      <c r="IL17" s="3">
        <v>1741</v>
      </c>
      <c r="IM17" s="3">
        <v>19815</v>
      </c>
      <c r="IN17" s="3">
        <v>63020</v>
      </c>
      <c r="IO17" s="3">
        <v>120176</v>
      </c>
      <c r="IP17" s="3">
        <v>3.9444371092710297E-2</v>
      </c>
      <c r="IQ17" s="3">
        <v>1</v>
      </c>
      <c r="IR17" s="3">
        <v>2.11710175525326E-2</v>
      </c>
      <c r="IS17" s="3">
        <v>2.9127022947836801E-2</v>
      </c>
      <c r="IT17" s="3">
        <v>2.1182178030678799E-2</v>
      </c>
      <c r="IU17" s="3">
        <v>1</v>
      </c>
      <c r="IV17" s="3">
        <f t="shared" si="0"/>
        <v>351.22913052188437</v>
      </c>
      <c r="IW17" s="3">
        <v>3.46950764320621E-2</v>
      </c>
      <c r="IX17" s="3">
        <v>-11168.497124372199</v>
      </c>
      <c r="IY17" s="3">
        <v>-25945.1029954978</v>
      </c>
      <c r="IZ17" s="3">
        <v>1037.39981934515</v>
      </c>
      <c r="JA17" s="3">
        <v>0</v>
      </c>
      <c r="JB17" s="3">
        <v>-12938.1931824928</v>
      </c>
      <c r="JC17" s="3">
        <v>-1037.36037497405</v>
      </c>
      <c r="JD17" s="3">
        <v>0</v>
      </c>
      <c r="JE17" s="3">
        <v>-35821.653735685199</v>
      </c>
      <c r="JF17" s="3">
        <v>-14739.0992903807</v>
      </c>
      <c r="JG17" s="3">
        <v>-11168.497124372199</v>
      </c>
      <c r="JH17" s="3">
        <v>-25945.1029954978</v>
      </c>
      <c r="JI17" s="3">
        <v>1037.39981934515</v>
      </c>
      <c r="JJ17" s="3">
        <v>41044.317149363102</v>
      </c>
      <c r="JK17" s="3">
        <v>53622.395468371396</v>
      </c>
      <c r="JL17" s="3">
        <v>5944.8337106942499</v>
      </c>
      <c r="JM17">
        <v>1</v>
      </c>
      <c r="JN17">
        <v>1</v>
      </c>
      <c r="JO17">
        <v>1</v>
      </c>
      <c r="JP17" s="4">
        <v>495575</v>
      </c>
      <c r="JQ17" s="7">
        <v>1</v>
      </c>
      <c r="JR17" s="7">
        <v>1</v>
      </c>
      <c r="JS17" s="4">
        <v>1</v>
      </c>
      <c r="JT17" s="7">
        <v>1</v>
      </c>
      <c r="JU17" s="4">
        <v>1</v>
      </c>
      <c r="JV17" s="7">
        <v>1</v>
      </c>
      <c r="JW17" s="4">
        <v>1</v>
      </c>
      <c r="JX17" s="7">
        <v>1</v>
      </c>
      <c r="JY17" s="4">
        <v>1</v>
      </c>
      <c r="JZ17" s="4">
        <v>1</v>
      </c>
      <c r="KA17" s="4">
        <v>1</v>
      </c>
      <c r="KB17" s="4">
        <v>72899</v>
      </c>
      <c r="KC17" s="4">
        <f t="shared" si="6"/>
        <v>604778</v>
      </c>
      <c r="KD17" s="4">
        <v>54634</v>
      </c>
      <c r="KE17" s="4">
        <v>138622</v>
      </c>
      <c r="KF17" s="4">
        <v>43059</v>
      </c>
      <c r="KG17" s="4">
        <v>368463</v>
      </c>
      <c r="KH17" s="4">
        <v>0.109989688140765</v>
      </c>
      <c r="KI17">
        <v>1.0315724186717099</v>
      </c>
      <c r="KJ17">
        <f t="shared" si="7"/>
        <v>3.181809461010969E-2</v>
      </c>
      <c r="KK17" s="10">
        <v>0.35461522338698986</v>
      </c>
      <c r="KL17" s="12">
        <v>4.5303375E-2</v>
      </c>
      <c r="KM17" s="12">
        <v>1.41E-2</v>
      </c>
    </row>
    <row r="18" spans="1:299" x14ac:dyDescent="0.2">
      <c r="A18" s="1">
        <v>2011</v>
      </c>
      <c r="B18" s="3">
        <v>1642617</v>
      </c>
      <c r="C18" s="3">
        <v>3271192</v>
      </c>
      <c r="D18" s="3">
        <v>411942</v>
      </c>
      <c r="E18" s="3">
        <v>1301447</v>
      </c>
      <c r="F18" s="3">
        <v>952022</v>
      </c>
      <c r="G18" s="3">
        <v>2287720</v>
      </c>
      <c r="H18" s="3">
        <v>3704245</v>
      </c>
      <c r="I18" s="3">
        <v>1587255</v>
      </c>
      <c r="J18" s="3">
        <v>28921</v>
      </c>
      <c r="K18" s="3">
        <v>9222</v>
      </c>
      <c r="L18" s="3">
        <v>1376</v>
      </c>
      <c r="M18" s="3">
        <v>2337115</v>
      </c>
      <c r="N18" s="3">
        <v>14296</v>
      </c>
      <c r="O18" s="3">
        <v>2342756</v>
      </c>
      <c r="P18" s="3">
        <v>8655</v>
      </c>
      <c r="Q18" s="7">
        <v>-4228</v>
      </c>
      <c r="R18" s="7">
        <v>139890</v>
      </c>
      <c r="S18" s="7">
        <v>3403</v>
      </c>
      <c r="T18" s="7">
        <v>-21237</v>
      </c>
      <c r="U18" s="7">
        <v>41879</v>
      </c>
      <c r="V18" s="7">
        <v>-93307</v>
      </c>
      <c r="W18" s="7">
        <v>211818</v>
      </c>
      <c r="X18" s="7">
        <v>41197</v>
      </c>
      <c r="Y18" s="3">
        <v>0</v>
      </c>
      <c r="Z18" s="3">
        <v>51599</v>
      </c>
      <c r="AA18" s="3">
        <v>224</v>
      </c>
      <c r="AB18" s="3">
        <v>49267</v>
      </c>
      <c r="AC18" s="3">
        <v>2554</v>
      </c>
      <c r="AD18" s="3">
        <v>266078</v>
      </c>
      <c r="AE18" s="3">
        <v>-41142</v>
      </c>
      <c r="AF18" s="3">
        <v>32844</v>
      </c>
      <c r="AG18" s="3">
        <v>27366</v>
      </c>
      <c r="AH18" s="3">
        <v>-31246</v>
      </c>
      <c r="AI18" s="3">
        <v>170693</v>
      </c>
      <c r="AJ18" s="3">
        <v>-124078</v>
      </c>
      <c r="AK18" s="3">
        <v>70811</v>
      </c>
      <c r="AL18" s="3">
        <v>40323</v>
      </c>
      <c r="AM18" s="3">
        <v>96150</v>
      </c>
      <c r="AN18" s="3">
        <v>-111170</v>
      </c>
      <c r="AO18" s="3">
        <v>-23093</v>
      </c>
      <c r="AP18" s="3">
        <v>3617</v>
      </c>
      <c r="AQ18" s="3">
        <v>-147243</v>
      </c>
      <c r="AR18" s="3">
        <v>-104028</v>
      </c>
      <c r="AS18" s="3">
        <v>-184284</v>
      </c>
      <c r="AT18" s="3">
        <v>-147648</v>
      </c>
      <c r="AU18" s="3">
        <v>-49984</v>
      </c>
      <c r="AV18" s="3">
        <v>0</v>
      </c>
      <c r="AW18" s="3">
        <v>171296</v>
      </c>
      <c r="AX18" s="3">
        <v>1677</v>
      </c>
      <c r="AY18" s="3">
        <v>172980</v>
      </c>
      <c r="AZ18" s="3">
        <v>-7</v>
      </c>
      <c r="BA18" s="3">
        <v>3775810</v>
      </c>
      <c r="BB18" s="3">
        <v>13935192</v>
      </c>
      <c r="BC18" s="3">
        <v>1276561</v>
      </c>
      <c r="BD18" s="3">
        <v>4712157</v>
      </c>
      <c r="BE18" s="3">
        <v>4242557</v>
      </c>
      <c r="BF18" s="3">
        <v>4867950</v>
      </c>
      <c r="BG18" s="3">
        <v>14396781</v>
      </c>
      <c r="BH18" s="3">
        <v>1297261</v>
      </c>
      <c r="BI18" s="3">
        <v>2667936</v>
      </c>
      <c r="BJ18" s="3">
        <v>4712350</v>
      </c>
      <c r="BK18" s="3">
        <f t="shared" si="1"/>
        <v>-1092140</v>
      </c>
      <c r="BL18" s="3">
        <f t="shared" si="2"/>
        <v>-461589</v>
      </c>
      <c r="BM18" s="3">
        <f t="shared" si="3"/>
        <v>-20700</v>
      </c>
      <c r="BN18" s="3">
        <f t="shared" si="4"/>
        <v>2044221</v>
      </c>
      <c r="BO18" s="3">
        <f t="shared" si="5"/>
        <v>-469793</v>
      </c>
      <c r="BP18" s="3">
        <v>1846854</v>
      </c>
      <c r="BQ18" s="3">
        <v>13046.51</v>
      </c>
      <c r="BR18" s="3">
        <v>884899</v>
      </c>
      <c r="BS18" s="3">
        <v>92620</v>
      </c>
      <c r="BT18" s="3">
        <v>61357</v>
      </c>
      <c r="BU18" s="3">
        <v>10822</v>
      </c>
      <c r="BV18" s="3">
        <v>188448</v>
      </c>
      <c r="BW18" s="3">
        <v>353247</v>
      </c>
      <c r="BX18" s="3">
        <v>993979</v>
      </c>
      <c r="BY18" s="3">
        <v>875882</v>
      </c>
      <c r="BZ18" s="3">
        <v>265569</v>
      </c>
      <c r="CA18" s="3">
        <v>262358</v>
      </c>
      <c r="CB18" s="3">
        <v>15660</v>
      </c>
      <c r="CC18" s="3">
        <v>3211</v>
      </c>
      <c r="CD18" s="3">
        <v>38611</v>
      </c>
      <c r="CE18" s="3">
        <v>38611</v>
      </c>
      <c r="CF18" s="3">
        <v>12317</v>
      </c>
      <c r="CG18" s="3">
        <v>140</v>
      </c>
      <c r="CH18" s="3">
        <v>12457</v>
      </c>
      <c r="CI18" s="3">
        <v>26641</v>
      </c>
      <c r="CJ18" s="3">
        <v>7165</v>
      </c>
      <c r="CK18" s="3">
        <v>33806</v>
      </c>
      <c r="CL18" s="3">
        <v>966474</v>
      </c>
      <c r="CM18" s="3">
        <v>955756</v>
      </c>
      <c r="CN18" s="3">
        <v>10718</v>
      </c>
      <c r="CO18" s="3">
        <v>36844</v>
      </c>
      <c r="CP18" s="3">
        <v>41383</v>
      </c>
      <c r="CQ18" s="3">
        <v>249420</v>
      </c>
      <c r="CR18" s="3">
        <v>22783</v>
      </c>
      <c r="CS18" s="3">
        <v>59935</v>
      </c>
      <c r="CT18" s="3">
        <v>72600</v>
      </c>
      <c r="CU18" s="3">
        <v>36401</v>
      </c>
      <c r="CV18" s="3">
        <v>154385</v>
      </c>
      <c r="CW18" s="3">
        <v>76518</v>
      </c>
      <c r="CX18" s="3">
        <v>70460</v>
      </c>
      <c r="CY18" s="3">
        <v>85036</v>
      </c>
      <c r="CZ18" s="3">
        <v>6560</v>
      </c>
      <c r="DA18" s="3">
        <v>70825</v>
      </c>
      <c r="DB18" s="3">
        <v>16838</v>
      </c>
      <c r="DC18" s="3">
        <v>41684</v>
      </c>
      <c r="DD18" s="3">
        <v>107874</v>
      </c>
      <c r="DE18" s="3">
        <v>34811</v>
      </c>
      <c r="DF18" s="3">
        <v>78258</v>
      </c>
      <c r="DG18" s="3">
        <v>65945</v>
      </c>
      <c r="DH18" s="3">
        <v>2648</v>
      </c>
      <c r="DI18" s="3">
        <v>1117</v>
      </c>
      <c r="DJ18" s="3">
        <v>67476</v>
      </c>
      <c r="DK18" s="3">
        <v>121880</v>
      </c>
      <c r="DL18" s="3">
        <v>180474</v>
      </c>
      <c r="DM18" s="3">
        <v>-58594</v>
      </c>
      <c r="DN18" s="3">
        <v>320245</v>
      </c>
      <c r="DO18" s="3">
        <v>256672</v>
      </c>
      <c r="DP18" s="3">
        <v>63573</v>
      </c>
      <c r="DQ18" s="3">
        <v>47943</v>
      </c>
      <c r="DR18" s="3">
        <v>36401</v>
      </c>
      <c r="DS18" s="3">
        <v>11542</v>
      </c>
      <c r="DT18" s="3">
        <v>105566</v>
      </c>
      <c r="DU18" s="3">
        <v>76518</v>
      </c>
      <c r="DV18" s="3">
        <v>29048</v>
      </c>
      <c r="DW18" s="3">
        <v>104267</v>
      </c>
      <c r="DX18" s="3">
        <v>149835</v>
      </c>
      <c r="DY18" s="3">
        <v>-45568</v>
      </c>
      <c r="DZ18" s="3">
        <v>524822</v>
      </c>
      <c r="EA18" s="3">
        <v>480741</v>
      </c>
      <c r="EB18" s="3">
        <v>6041</v>
      </c>
      <c r="EC18" s="3">
        <v>34134</v>
      </c>
      <c r="ED18" s="3">
        <v>3905</v>
      </c>
      <c r="EE18" s="3">
        <v>133390</v>
      </c>
      <c r="EF18" s="3">
        <v>108361</v>
      </c>
      <c r="EG18" s="3">
        <v>0</v>
      </c>
      <c r="EH18" s="3">
        <v>24750</v>
      </c>
      <c r="EI18" s="3">
        <v>278</v>
      </c>
      <c r="EJ18" s="3">
        <v>372400</v>
      </c>
      <c r="EK18" s="3">
        <v>50288</v>
      </c>
      <c r="EL18" s="3">
        <v>0</v>
      </c>
      <c r="EM18" s="3">
        <v>324555</v>
      </c>
      <c r="EN18" s="3">
        <v>2442</v>
      </c>
      <c r="EO18" s="3">
        <v>10638</v>
      </c>
      <c r="EP18" s="3">
        <v>3512</v>
      </c>
      <c r="EQ18" s="3">
        <v>-19065</v>
      </c>
      <c r="ER18" s="3">
        <v>-31686</v>
      </c>
      <c r="ES18" s="3">
        <v>36600</v>
      </c>
      <c r="ET18" s="3">
        <v>900004</v>
      </c>
      <c r="EU18" s="3">
        <v>159249</v>
      </c>
      <c r="EV18" s="3">
        <v>269035</v>
      </c>
      <c r="EW18" s="3">
        <v>522095</v>
      </c>
      <c r="EX18" s="3">
        <v>58074</v>
      </c>
      <c r="EY18" s="3">
        <v>7516</v>
      </c>
      <c r="EZ18" s="3">
        <v>5031</v>
      </c>
      <c r="FA18" s="3">
        <v>2873</v>
      </c>
      <c r="FB18" s="3">
        <v>-10159</v>
      </c>
      <c r="FC18" s="3">
        <v>-5261</v>
      </c>
      <c r="FD18" s="3">
        <v>1032</v>
      </c>
      <c r="FE18" s="3">
        <v>0</v>
      </c>
      <c r="FF18" s="3">
        <v>524</v>
      </c>
      <c r="FG18" s="3">
        <v>-2064</v>
      </c>
      <c r="FH18" s="3">
        <v>508</v>
      </c>
      <c r="FI18" s="3">
        <v>-12957</v>
      </c>
      <c r="FJ18" s="3">
        <v>95384</v>
      </c>
      <c r="FK18" s="3">
        <v>82935</v>
      </c>
      <c r="FL18" s="3">
        <v>-37967</v>
      </c>
      <c r="FM18" s="3">
        <v>-127396</v>
      </c>
      <c r="FN18" s="3">
        <v>73179</v>
      </c>
      <c r="FO18" s="3">
        <v>101175</v>
      </c>
      <c r="FP18" s="3">
        <v>269035</v>
      </c>
      <c r="FQ18" s="3">
        <v>31485</v>
      </c>
      <c r="FR18" s="3">
        <v>-121627</v>
      </c>
      <c r="FS18" s="3">
        <v>338314</v>
      </c>
      <c r="FT18" s="3">
        <v>6041</v>
      </c>
      <c r="FU18" s="3">
        <v>825791</v>
      </c>
      <c r="FV18" s="3">
        <v>480741</v>
      </c>
      <c r="FW18" s="3">
        <v>694</v>
      </c>
      <c r="FX18" s="3">
        <v>27198</v>
      </c>
      <c r="FY18" s="3">
        <v>61585</v>
      </c>
      <c r="FZ18" s="3">
        <v>-370449</v>
      </c>
      <c r="GA18" s="3">
        <v>249648</v>
      </c>
      <c r="GB18" s="3">
        <v>32015</v>
      </c>
      <c r="GC18" s="3">
        <v>2802269</v>
      </c>
      <c r="GD18" s="3">
        <v>73812</v>
      </c>
      <c r="GE18" s="3">
        <v>907224</v>
      </c>
      <c r="GF18" s="3">
        <v>2139055</v>
      </c>
      <c r="GG18" s="3">
        <v>193068</v>
      </c>
      <c r="GH18" s="3">
        <v>9794</v>
      </c>
      <c r="GI18" s="3">
        <v>55210</v>
      </c>
      <c r="GJ18" s="3">
        <v>66046</v>
      </c>
      <c r="GK18" s="3">
        <v>75343</v>
      </c>
      <c r="GL18" s="3">
        <v>1392</v>
      </c>
      <c r="GM18" s="3">
        <v>23023</v>
      </c>
      <c r="GN18" s="3">
        <v>64545</v>
      </c>
      <c r="GO18" s="3">
        <v>1.0184570550000001</v>
      </c>
      <c r="GP18" s="3">
        <v>2.2993689000000001E-2</v>
      </c>
      <c r="GQ18" s="3">
        <v>4.9032210999999999E-2</v>
      </c>
      <c r="GR18" s="3">
        <v>-5.9013999999999997E-2</v>
      </c>
      <c r="GS18" s="3">
        <v>-3.1317469000000001E-2</v>
      </c>
      <c r="GT18" s="3">
        <v>29671</v>
      </c>
      <c r="GU18" s="3">
        <v>77251</v>
      </c>
      <c r="GV18" s="9">
        <v>5560628</v>
      </c>
      <c r="GW18" s="3">
        <v>2797.195068</v>
      </c>
      <c r="GX18" s="3">
        <v>2688.8740229999999</v>
      </c>
      <c r="GY18" s="3">
        <v>2133193</v>
      </c>
      <c r="GZ18" s="3">
        <v>2580230</v>
      </c>
      <c r="HA18" s="3">
        <v>10664000</v>
      </c>
      <c r="HB18" s="3">
        <v>8349780</v>
      </c>
      <c r="HC18" s="3">
        <v>864619</v>
      </c>
      <c r="HD18" s="3">
        <v>1297261</v>
      </c>
      <c r="HE18" s="3">
        <v>1073595</v>
      </c>
      <c r="HF18" s="3">
        <v>2667936</v>
      </c>
      <c r="HG18" s="3">
        <v>3276239</v>
      </c>
      <c r="HH18" s="3">
        <v>3116440</v>
      </c>
      <c r="HI18" s="3">
        <v>-36914</v>
      </c>
      <c r="HJ18" s="3">
        <v>-30770</v>
      </c>
      <c r="HK18" s="3">
        <v>126690</v>
      </c>
      <c r="HL18" s="3">
        <v>-89892</v>
      </c>
      <c r="HM18" s="3">
        <v>29442</v>
      </c>
      <c r="HN18" s="3">
        <v>70811</v>
      </c>
      <c r="HO18" s="3">
        <v>-2996</v>
      </c>
      <c r="HP18" s="3">
        <v>40324</v>
      </c>
      <c r="HQ18" s="3">
        <v>-72848</v>
      </c>
      <c r="HR18" s="3">
        <v>52900</v>
      </c>
      <c r="HS18" s="3">
        <v>153497</v>
      </c>
      <c r="HT18" s="3">
        <v>130870</v>
      </c>
      <c r="HU18" s="3">
        <v>143768</v>
      </c>
      <c r="HV18" s="3">
        <v>34002</v>
      </c>
      <c r="HW18" s="3">
        <v>19916</v>
      </c>
      <c r="HX18" s="3">
        <v>65446</v>
      </c>
      <c r="HY18" s="3">
        <v>451</v>
      </c>
      <c r="HZ18" s="3">
        <v>568</v>
      </c>
      <c r="IA18" s="3">
        <v>10962</v>
      </c>
      <c r="IB18" s="3">
        <v>147871</v>
      </c>
      <c r="IC18" s="3">
        <v>97710</v>
      </c>
      <c r="ID18" s="3">
        <v>101.75</v>
      </c>
      <c r="IE18" s="3">
        <v>0.27618922714162503</v>
      </c>
      <c r="IF18" s="3">
        <v>0.43503698544153402</v>
      </c>
      <c r="IG18" s="3">
        <v>-0.179198555408358</v>
      </c>
      <c r="IH18" s="3">
        <v>0.38682809805832502</v>
      </c>
      <c r="II18" s="3">
        <v>0.25729675265602697</v>
      </c>
      <c r="IJ18" s="3">
        <v>2.2993731092033402E-2</v>
      </c>
      <c r="IK18" s="3">
        <v>4.9032544256354102E-2</v>
      </c>
      <c r="IL18" s="3">
        <v>1392</v>
      </c>
      <c r="IM18" s="3">
        <v>23023</v>
      </c>
      <c r="IN18" s="3">
        <v>53415</v>
      </c>
      <c r="IO18" s="3">
        <v>68581</v>
      </c>
      <c r="IP18" s="3">
        <v>3.1820661925980903E-2</v>
      </c>
      <c r="IQ18" s="3">
        <v>1</v>
      </c>
      <c r="IR18" s="3">
        <v>1.6297579627326801E-2</v>
      </c>
      <c r="IS18" s="3">
        <v>2.4296309956460701E-2</v>
      </c>
      <c r="IT18" s="3">
        <v>1.7485478268715899E-2</v>
      </c>
      <c r="IU18" s="3">
        <v>1.025909</v>
      </c>
      <c r="IV18" s="3">
        <f t="shared" si="0"/>
        <v>355.44841142600455</v>
      </c>
      <c r="IW18" s="3">
        <v>1.20129013725337E-2</v>
      </c>
      <c r="IX18" s="3">
        <v>-18410.997787753498</v>
      </c>
      <c r="IY18" s="3">
        <v>-23194.614695747401</v>
      </c>
      <c r="IZ18" s="3">
        <v>1330.8798571474999</v>
      </c>
      <c r="JA18" s="3">
        <v>0</v>
      </c>
      <c r="JB18" s="3">
        <v>-16961.0831691883</v>
      </c>
      <c r="JC18" s="3">
        <v>-1330.8798571474999</v>
      </c>
      <c r="JD18" s="3">
        <v>0</v>
      </c>
      <c r="JE18" s="3">
        <v>-23920.506946681198</v>
      </c>
      <c r="JF18" s="3">
        <v>-7025.8974518430496</v>
      </c>
      <c r="JG18" s="3">
        <v>-18410.997787753498</v>
      </c>
      <c r="JH18" s="3">
        <v>-23194.614695747401</v>
      </c>
      <c r="JI18" s="3">
        <v>1330.8798571474999</v>
      </c>
      <c r="JJ18" s="3">
        <v>32044.002483756201</v>
      </c>
      <c r="JK18" s="3">
        <v>47181.595316778803</v>
      </c>
      <c r="JL18" s="3">
        <v>10288.502250678501</v>
      </c>
      <c r="JM18">
        <v>1</v>
      </c>
      <c r="JN18">
        <v>1</v>
      </c>
      <c r="JO18">
        <v>1</v>
      </c>
      <c r="JP18" s="4">
        <v>490610</v>
      </c>
      <c r="JQ18" s="7">
        <v>1.0063860419999999</v>
      </c>
      <c r="JR18" s="7">
        <v>1.0233169790000001</v>
      </c>
      <c r="JS18" s="4">
        <v>1.0234789849999999</v>
      </c>
      <c r="JT18" s="7">
        <v>1.0134780409999999</v>
      </c>
      <c r="JU18" s="4">
        <v>1.033015013</v>
      </c>
      <c r="JV18" s="7">
        <v>1.01347729</v>
      </c>
      <c r="JW18" s="4">
        <v>1.0072455769999999</v>
      </c>
      <c r="JX18" s="7">
        <v>1.028669805</v>
      </c>
      <c r="JY18" s="4">
        <v>0.99623525800000001</v>
      </c>
      <c r="JZ18" s="4">
        <v>1.02504788</v>
      </c>
      <c r="KA18" s="4">
        <v>1.0739599470000001</v>
      </c>
      <c r="KB18" s="4">
        <v>58074</v>
      </c>
      <c r="KC18" s="4">
        <f t="shared" si="6"/>
        <v>622461</v>
      </c>
      <c r="KD18" s="4">
        <v>55211</v>
      </c>
      <c r="KE18" s="4">
        <v>146292</v>
      </c>
      <c r="KF18" s="4">
        <v>40131</v>
      </c>
      <c r="KG18" s="4">
        <v>380827</v>
      </c>
      <c r="KH18" s="4">
        <v>9.6607336334613797E-2</v>
      </c>
      <c r="KI18">
        <v>1.02561084367388</v>
      </c>
      <c r="KJ18">
        <f t="shared" si="7"/>
        <v>2.5941373418821932E-2</v>
      </c>
      <c r="KK18" s="10">
        <v>0.30533182547136661</v>
      </c>
      <c r="KL18" s="12">
        <v>4.0218375000000001E-2</v>
      </c>
      <c r="KM18" s="12">
        <v>8.3999999999999995E-3</v>
      </c>
    </row>
    <row r="19" spans="1:299" x14ac:dyDescent="0.2">
      <c r="A19" s="1">
        <v>2012</v>
      </c>
      <c r="B19" s="3">
        <v>1759195</v>
      </c>
      <c r="C19" s="3">
        <v>3613427</v>
      </c>
      <c r="D19" s="3">
        <v>415251</v>
      </c>
      <c r="E19" s="3">
        <v>1504446</v>
      </c>
      <c r="F19" s="3">
        <v>1126363</v>
      </c>
      <c r="G19" s="3">
        <v>2802104</v>
      </c>
      <c r="H19" s="3">
        <v>3751606</v>
      </c>
      <c r="I19" s="3">
        <v>1864972</v>
      </c>
      <c r="J19" s="3">
        <v>28780</v>
      </c>
      <c r="K19" s="3">
        <v>9607</v>
      </c>
      <c r="L19" s="3">
        <v>1398</v>
      </c>
      <c r="M19" s="3">
        <v>2563886</v>
      </c>
      <c r="N19" s="3">
        <v>15266</v>
      </c>
      <c r="O19" s="3">
        <v>2570188</v>
      </c>
      <c r="P19" s="3">
        <v>8964</v>
      </c>
      <c r="Q19" s="7">
        <v>39007</v>
      </c>
      <c r="R19" s="7">
        <v>292541</v>
      </c>
      <c r="S19" s="7">
        <v>6929</v>
      </c>
      <c r="T19" s="7">
        <v>18009</v>
      </c>
      <c r="U19" s="7">
        <v>175432</v>
      </c>
      <c r="V19" s="7">
        <v>33245</v>
      </c>
      <c r="W19" s="7">
        <v>203530</v>
      </c>
      <c r="X19" s="7">
        <v>295143</v>
      </c>
      <c r="Y19" s="3">
        <v>0</v>
      </c>
      <c r="Z19" s="3">
        <v>32781</v>
      </c>
      <c r="AA19" s="3">
        <v>6</v>
      </c>
      <c r="AB19" s="3">
        <v>32472</v>
      </c>
      <c r="AC19" s="3">
        <v>315</v>
      </c>
      <c r="AD19" s="3">
        <v>400585</v>
      </c>
      <c r="AE19" s="3">
        <v>172761</v>
      </c>
      <c r="AF19" s="3">
        <v>-39403</v>
      </c>
      <c r="AG19" s="3">
        <v>83010</v>
      </c>
      <c r="AH19" s="3">
        <v>227387</v>
      </c>
      <c r="AI19" s="3">
        <v>321253</v>
      </c>
      <c r="AJ19" s="3">
        <v>77270</v>
      </c>
      <c r="AK19" s="3">
        <v>26741</v>
      </c>
      <c r="AL19" s="3">
        <v>72201</v>
      </c>
      <c r="AM19" s="3">
        <v>346875</v>
      </c>
      <c r="AN19" s="3">
        <v>77571</v>
      </c>
      <c r="AO19" s="3">
        <v>49695</v>
      </c>
      <c r="AP19" s="3">
        <v>-3620</v>
      </c>
      <c r="AQ19" s="3">
        <v>184990</v>
      </c>
      <c r="AR19" s="3">
        <v>-1091</v>
      </c>
      <c r="AS19" s="3">
        <v>481139</v>
      </c>
      <c r="AT19" s="3">
        <v>-156169</v>
      </c>
      <c r="AU19" s="3">
        <v>-17426</v>
      </c>
      <c r="AV19" s="3">
        <v>0</v>
      </c>
      <c r="AW19" s="3">
        <v>193991</v>
      </c>
      <c r="AX19" s="3">
        <v>965</v>
      </c>
      <c r="AY19" s="3">
        <v>194960</v>
      </c>
      <c r="AZ19" s="3">
        <v>-5</v>
      </c>
      <c r="BA19" s="3">
        <v>3908689</v>
      </c>
      <c r="BB19" s="3">
        <v>14574330</v>
      </c>
      <c r="BC19" s="3">
        <v>1232707</v>
      </c>
      <c r="BD19" s="3">
        <v>5170131</v>
      </c>
      <c r="BE19" s="3">
        <v>4469352</v>
      </c>
      <c r="BF19" s="3">
        <v>5438853</v>
      </c>
      <c r="BG19" s="3">
        <v>14763194</v>
      </c>
      <c r="BH19" s="3">
        <v>1357276</v>
      </c>
      <c r="BI19" s="3">
        <v>2676491</v>
      </c>
      <c r="BJ19" s="3">
        <v>5119394</v>
      </c>
      <c r="BK19" s="3">
        <f t="shared" si="1"/>
        <v>-1530164</v>
      </c>
      <c r="BL19" s="3">
        <f t="shared" si="2"/>
        <v>-188864</v>
      </c>
      <c r="BM19" s="3">
        <f t="shared" si="3"/>
        <v>-124569</v>
      </c>
      <c r="BN19" s="3">
        <f t="shared" si="4"/>
        <v>2493640</v>
      </c>
      <c r="BO19" s="3">
        <f t="shared" si="5"/>
        <v>-650042</v>
      </c>
      <c r="BP19" s="3">
        <v>1895002</v>
      </c>
      <c r="BQ19" s="3">
        <v>12990.66</v>
      </c>
      <c r="BR19" s="3">
        <v>910399</v>
      </c>
      <c r="BS19" s="3">
        <v>84756</v>
      </c>
      <c r="BT19" s="3">
        <v>71808</v>
      </c>
      <c r="BU19" s="3">
        <v>15458</v>
      </c>
      <c r="BV19" s="3">
        <v>196867</v>
      </c>
      <c r="BW19" s="3">
        <v>368889</v>
      </c>
      <c r="BX19" s="3">
        <v>1035249</v>
      </c>
      <c r="BY19" s="3">
        <v>921170</v>
      </c>
      <c r="BZ19" s="3">
        <v>272919</v>
      </c>
      <c r="CA19" s="3">
        <v>269923</v>
      </c>
      <c r="CB19" s="3">
        <v>15976</v>
      </c>
      <c r="CC19" s="3">
        <v>2995</v>
      </c>
      <c r="CD19" s="3">
        <v>39526</v>
      </c>
      <c r="CE19" s="3">
        <v>39526</v>
      </c>
      <c r="CF19" s="3">
        <v>13856</v>
      </c>
      <c r="CG19" s="3">
        <v>147</v>
      </c>
      <c r="CH19" s="3">
        <v>14003</v>
      </c>
      <c r="CI19" s="3">
        <v>27162</v>
      </c>
      <c r="CJ19" s="3">
        <v>7129</v>
      </c>
      <c r="CK19" s="3">
        <v>34291</v>
      </c>
      <c r="CL19" s="3">
        <v>977516</v>
      </c>
      <c r="CM19" s="3">
        <v>967110</v>
      </c>
      <c r="CN19" s="3">
        <v>10405</v>
      </c>
      <c r="CO19" s="3">
        <v>26432</v>
      </c>
      <c r="CP19" s="3">
        <v>36664</v>
      </c>
      <c r="CQ19" s="3">
        <v>214938</v>
      </c>
      <c r="CR19" s="3">
        <v>17497</v>
      </c>
      <c r="CS19" s="3">
        <v>52537</v>
      </c>
      <c r="CT19" s="3">
        <v>59885</v>
      </c>
      <c r="CU19" s="3">
        <v>34287</v>
      </c>
      <c r="CV19" s="3">
        <v>123706</v>
      </c>
      <c r="CW19" s="3">
        <v>64821</v>
      </c>
      <c r="CX19" s="3">
        <v>65370</v>
      </c>
      <c r="CY19" s="3">
        <v>72277</v>
      </c>
      <c r="CZ19" s="3">
        <v>7167</v>
      </c>
      <c r="DA19" s="3">
        <v>53531</v>
      </c>
      <c r="DB19" s="3">
        <v>15259</v>
      </c>
      <c r="DC19" s="3">
        <v>33909</v>
      </c>
      <c r="DD19" s="3">
        <v>84244</v>
      </c>
      <c r="DE19" s="3">
        <v>26229</v>
      </c>
      <c r="DF19" s="3">
        <v>71671</v>
      </c>
      <c r="DG19" s="3">
        <v>69073</v>
      </c>
      <c r="DH19" s="3">
        <v>2687</v>
      </c>
      <c r="DI19" s="3">
        <v>1009</v>
      </c>
      <c r="DJ19" s="3">
        <v>70751</v>
      </c>
      <c r="DK19" s="3">
        <v>98709</v>
      </c>
      <c r="DL19" s="3">
        <v>144129</v>
      </c>
      <c r="DM19" s="3">
        <v>-45420</v>
      </c>
      <c r="DN19" s="3">
        <v>268469</v>
      </c>
      <c r="DO19" s="3">
        <v>220686</v>
      </c>
      <c r="DP19" s="3">
        <v>47783</v>
      </c>
      <c r="DQ19" s="3">
        <v>43831</v>
      </c>
      <c r="DR19" s="3">
        <v>34287</v>
      </c>
      <c r="DS19" s="3">
        <v>9544</v>
      </c>
      <c r="DT19" s="3">
        <v>101829</v>
      </c>
      <c r="DU19" s="3">
        <v>64821</v>
      </c>
      <c r="DV19" s="3">
        <v>37008</v>
      </c>
      <c r="DW19" s="3">
        <v>89133</v>
      </c>
      <c r="DX19" s="3">
        <v>138050</v>
      </c>
      <c r="DY19" s="3">
        <v>-48917</v>
      </c>
      <c r="DZ19" s="3">
        <v>552605</v>
      </c>
      <c r="EA19" s="3">
        <v>499255</v>
      </c>
      <c r="EB19" s="3">
        <v>7775</v>
      </c>
      <c r="EC19" s="3">
        <v>41591</v>
      </c>
      <c r="ED19" s="3">
        <v>3984</v>
      </c>
      <c r="EE19" s="3">
        <v>132842</v>
      </c>
      <c r="EF19" s="3">
        <v>109326</v>
      </c>
      <c r="EG19" s="3">
        <v>0</v>
      </c>
      <c r="EH19" s="3">
        <v>22986</v>
      </c>
      <c r="EI19" s="3">
        <v>530</v>
      </c>
      <c r="EJ19" s="3">
        <v>381379</v>
      </c>
      <c r="EK19" s="3">
        <v>49614</v>
      </c>
      <c r="EL19" s="3">
        <v>0</v>
      </c>
      <c r="EM19" s="3">
        <v>334346</v>
      </c>
      <c r="EN19" s="3">
        <v>2581</v>
      </c>
      <c r="EO19" s="3">
        <v>11913</v>
      </c>
      <c r="EP19" s="3">
        <v>5925</v>
      </c>
      <c r="EQ19" s="3">
        <v>-18866</v>
      </c>
      <c r="ER19" s="3">
        <v>-37681</v>
      </c>
      <c r="ES19" s="3">
        <v>38708</v>
      </c>
      <c r="ET19" s="3">
        <v>919050</v>
      </c>
      <c r="EU19" s="3">
        <v>155180</v>
      </c>
      <c r="EV19" s="3">
        <v>288262</v>
      </c>
      <c r="EW19" s="3">
        <v>537465</v>
      </c>
      <c r="EX19" s="3">
        <v>59712</v>
      </c>
      <c r="EY19" s="3">
        <v>28118</v>
      </c>
      <c r="EZ19" s="3">
        <v>-678</v>
      </c>
      <c r="FA19" s="3">
        <v>4902</v>
      </c>
      <c r="FB19" s="3">
        <v>-31997</v>
      </c>
      <c r="FC19" s="3">
        <v>-345</v>
      </c>
      <c r="FD19" s="3">
        <v>915</v>
      </c>
      <c r="FE19" s="3">
        <v>0</v>
      </c>
      <c r="FF19" s="3">
        <v>807</v>
      </c>
      <c r="FG19" s="3">
        <v>-1829</v>
      </c>
      <c r="FH19" s="3">
        <v>108</v>
      </c>
      <c r="FI19" s="3">
        <v>10809</v>
      </c>
      <c r="FJ19" s="3">
        <v>79332</v>
      </c>
      <c r="FK19" s="3">
        <v>95490</v>
      </c>
      <c r="FL19" s="3">
        <v>-66144</v>
      </c>
      <c r="FM19" s="3">
        <v>-119488</v>
      </c>
      <c r="FN19" s="3">
        <v>68363</v>
      </c>
      <c r="FO19" s="3">
        <v>95468</v>
      </c>
      <c r="FP19" s="3">
        <v>288262</v>
      </c>
      <c r="FQ19" s="3">
        <v>35831</v>
      </c>
      <c r="FR19" s="3">
        <v>-119035</v>
      </c>
      <c r="FS19" s="3">
        <v>354036</v>
      </c>
      <c r="FT19" s="3">
        <v>7775</v>
      </c>
      <c r="FU19" s="3">
        <v>862054</v>
      </c>
      <c r="FV19" s="3">
        <v>499255</v>
      </c>
      <c r="FW19" s="3">
        <v>989</v>
      </c>
      <c r="FX19" s="3">
        <v>29428</v>
      </c>
      <c r="FY19" s="3">
        <v>65637</v>
      </c>
      <c r="FZ19" s="3">
        <v>-390059</v>
      </c>
      <c r="GA19" s="3">
        <v>260450</v>
      </c>
      <c r="GB19" s="3">
        <v>34543</v>
      </c>
      <c r="GC19" s="3">
        <v>2843533</v>
      </c>
      <c r="GD19" s="3">
        <v>78872</v>
      </c>
      <c r="GE19" s="3">
        <v>931989</v>
      </c>
      <c r="GF19" s="3">
        <v>2192819</v>
      </c>
      <c r="GG19" s="3">
        <v>198656</v>
      </c>
      <c r="GH19" s="3">
        <v>10641</v>
      </c>
      <c r="GI19" s="3">
        <v>55926</v>
      </c>
      <c r="GJ19" s="3">
        <v>67249</v>
      </c>
      <c r="GK19" s="3">
        <v>48374</v>
      </c>
      <c r="GL19" s="3">
        <v>243</v>
      </c>
      <c r="GM19" s="3">
        <v>8880</v>
      </c>
      <c r="GN19" s="3">
        <v>43989</v>
      </c>
      <c r="GO19" s="3">
        <v>1.0184570550000001</v>
      </c>
      <c r="GP19" s="3">
        <v>1.8436819E-2</v>
      </c>
      <c r="GQ19" s="3">
        <v>4.5154239999999998E-2</v>
      </c>
      <c r="GR19" s="3">
        <v>6.010944E-2</v>
      </c>
      <c r="GS19" s="3">
        <v>-1.0978699999999999E-2</v>
      </c>
      <c r="GT19" s="3">
        <v>28721</v>
      </c>
      <c r="GU19" s="3">
        <v>68154</v>
      </c>
      <c r="GV19" s="9">
        <v>5580516</v>
      </c>
      <c r="GW19" s="3">
        <v>2793.2958979999999</v>
      </c>
      <c r="GX19" s="3">
        <v>2675.0061040000001</v>
      </c>
      <c r="GY19" s="3">
        <v>2149494</v>
      </c>
      <c r="GZ19" s="3">
        <v>2636749</v>
      </c>
      <c r="HA19" s="3">
        <v>10960903</v>
      </c>
      <c r="HB19" s="3">
        <v>8441400</v>
      </c>
      <c r="HC19" s="3">
        <v>817456</v>
      </c>
      <c r="HD19" s="3">
        <v>1357276</v>
      </c>
      <c r="HE19" s="3">
        <v>1101799</v>
      </c>
      <c r="HF19" s="3">
        <v>2676491</v>
      </c>
      <c r="HG19" s="3">
        <v>3327723</v>
      </c>
      <c r="HH19" s="3">
        <v>3245458</v>
      </c>
      <c r="HI19" s="3">
        <v>133754</v>
      </c>
      <c r="HJ19" s="3">
        <v>44026</v>
      </c>
      <c r="HK19" s="3">
        <v>107988</v>
      </c>
      <c r="HL19" s="3">
        <v>85196</v>
      </c>
      <c r="HM19" s="3">
        <v>-46331</v>
      </c>
      <c r="HN19" s="3">
        <v>26741</v>
      </c>
      <c r="HO19" s="3">
        <v>32221</v>
      </c>
      <c r="HP19" s="3">
        <v>72201</v>
      </c>
      <c r="HQ19" s="3">
        <v>51893</v>
      </c>
      <c r="HR19" s="3">
        <v>51361</v>
      </c>
      <c r="HS19" s="3">
        <v>-117452</v>
      </c>
      <c r="HT19" s="3">
        <v>12493</v>
      </c>
      <c r="HU19" s="3">
        <v>188914</v>
      </c>
      <c r="HV19" s="3">
        <v>6425</v>
      </c>
      <c r="HW19" s="3">
        <v>-831</v>
      </c>
      <c r="HX19" s="3">
        <v>33276</v>
      </c>
      <c r="HY19" s="3">
        <v>-4017</v>
      </c>
      <c r="HZ19" s="3">
        <v>-63645</v>
      </c>
      <c r="IA19" s="3">
        <v>-411</v>
      </c>
      <c r="IB19" s="3">
        <v>7060</v>
      </c>
      <c r="IC19" s="3">
        <v>77657</v>
      </c>
      <c r="ID19" s="3">
        <v>100.9</v>
      </c>
      <c r="IE19" s="3">
        <v>0.29098798463713899</v>
      </c>
      <c r="IF19" s="3">
        <v>0.450072901681356</v>
      </c>
      <c r="IG19" s="3">
        <v>7.6059550205891599E-2</v>
      </c>
      <c r="IH19" s="3">
        <v>0.24676683578988501</v>
      </c>
      <c r="II19" s="3">
        <v>0.25411885801947698</v>
      </c>
      <c r="IJ19" s="3">
        <v>1.8436856690584799E-2</v>
      </c>
      <c r="IK19" s="3">
        <v>4.5154055271522199E-2</v>
      </c>
      <c r="IL19" s="3">
        <v>243</v>
      </c>
      <c r="IM19" s="3">
        <v>8883</v>
      </c>
      <c r="IN19" s="3">
        <v>36257</v>
      </c>
      <c r="IO19" s="3">
        <v>43053</v>
      </c>
      <c r="IP19" s="3">
        <v>3.0199901312812701E-2</v>
      </c>
      <c r="IQ19" s="3">
        <v>1</v>
      </c>
      <c r="IR19" s="3">
        <v>1.7161932439582899E-2</v>
      </c>
      <c r="IS19" s="3">
        <v>2.0113648803601399E-2</v>
      </c>
      <c r="IT19" s="3">
        <v>1.5188691802389199E-2</v>
      </c>
      <c r="IU19" s="3">
        <v>1.043309</v>
      </c>
      <c r="IV19" s="3">
        <f t="shared" si="0"/>
        <v>361.53562362114144</v>
      </c>
      <c r="IW19" s="3">
        <v>1.7125444929450999E-2</v>
      </c>
      <c r="IX19" s="3">
        <v>-15627.1619418625</v>
      </c>
      <c r="IY19" s="3">
        <v>-26050.300213869701</v>
      </c>
      <c r="IZ19" s="3">
        <v>1507.64235669442</v>
      </c>
      <c r="JA19" s="3">
        <v>0</v>
      </c>
      <c r="JB19" s="3">
        <v>-8735.5918293915202</v>
      </c>
      <c r="JC19" s="3">
        <v>-1507.64235669442</v>
      </c>
      <c r="JD19" s="3">
        <v>0</v>
      </c>
      <c r="JE19" s="3">
        <v>-25600.341362216601</v>
      </c>
      <c r="JF19" s="3">
        <v>-501.24405716655502</v>
      </c>
      <c r="JG19" s="3">
        <v>-15627.1619418625</v>
      </c>
      <c r="JH19" s="3">
        <v>-26050.300213869701</v>
      </c>
      <c r="JI19" s="3">
        <v>1507.64235669442</v>
      </c>
      <c r="JJ19" s="3">
        <v>31320.571389395001</v>
      </c>
      <c r="JK19" s="3">
        <v>35286.136100427801</v>
      </c>
      <c r="JL19" s="3">
        <v>9905.9494001624207</v>
      </c>
      <c r="JM19">
        <v>1</v>
      </c>
      <c r="JN19">
        <v>1</v>
      </c>
      <c r="JO19">
        <v>1</v>
      </c>
      <c r="JP19" s="4">
        <v>501635</v>
      </c>
      <c r="JQ19" s="7">
        <v>1.0302900079999999</v>
      </c>
      <c r="JR19" s="7">
        <v>1.0446549650000001</v>
      </c>
      <c r="JS19" s="4">
        <v>1.047603965</v>
      </c>
      <c r="JT19" s="7">
        <v>1.0434299709999999</v>
      </c>
      <c r="JU19" s="4">
        <v>1.0577720399999999</v>
      </c>
      <c r="JV19" s="7">
        <v>1.043430539</v>
      </c>
      <c r="JW19" s="4">
        <v>1.030497556</v>
      </c>
      <c r="JX19" s="7">
        <v>1.054835601</v>
      </c>
      <c r="JY19" s="4">
        <v>1.0109634320000001</v>
      </c>
      <c r="JZ19" s="4">
        <v>1.0407939100000001</v>
      </c>
      <c r="KA19" s="4">
        <v>1.0630209450000001</v>
      </c>
      <c r="KB19" s="4">
        <v>59712</v>
      </c>
      <c r="KC19" s="4">
        <f t="shared" si="6"/>
        <v>653335</v>
      </c>
      <c r="KD19" s="4">
        <v>55926</v>
      </c>
      <c r="KE19" s="4">
        <v>153737</v>
      </c>
      <c r="KF19" s="4">
        <v>49534</v>
      </c>
      <c r="KG19" s="4">
        <v>394138</v>
      </c>
      <c r="KH19" s="4">
        <v>9.3662505596469006E-2</v>
      </c>
      <c r="KI19">
        <v>1.0168124078973799</v>
      </c>
      <c r="KJ19">
        <f t="shared" si="7"/>
        <v>1.6950008298056853E-2</v>
      </c>
      <c r="KK19" s="10">
        <v>0.28228154763219543</v>
      </c>
      <c r="KL19" s="12">
        <v>3.4094375000000003E-2</v>
      </c>
      <c r="KM19" s="12">
        <v>2.0701999999999999E-3</v>
      </c>
    </row>
    <row r="20" spans="1:299" x14ac:dyDescent="0.2">
      <c r="A20" s="1">
        <v>2013</v>
      </c>
      <c r="B20" s="3">
        <v>2122645</v>
      </c>
      <c r="C20" s="3">
        <v>4082114</v>
      </c>
      <c r="D20" s="3">
        <v>415768</v>
      </c>
      <c r="E20" s="3">
        <v>1649847</v>
      </c>
      <c r="F20" s="3">
        <v>1314050</v>
      </c>
      <c r="G20" s="3">
        <v>3430370</v>
      </c>
      <c r="H20" s="3">
        <v>4075528</v>
      </c>
      <c r="I20" s="3">
        <v>2078526</v>
      </c>
      <c r="J20" s="3">
        <v>31200</v>
      </c>
      <c r="K20" s="3">
        <v>11242</v>
      </c>
      <c r="L20" s="3">
        <v>1547</v>
      </c>
      <c r="M20" s="3">
        <v>2584561</v>
      </c>
      <c r="N20" s="3">
        <v>15013</v>
      </c>
      <c r="O20" s="3">
        <v>2589097</v>
      </c>
      <c r="P20" s="3">
        <v>10476</v>
      </c>
      <c r="Q20" s="7">
        <v>-141706</v>
      </c>
      <c r="R20" s="7">
        <v>248867</v>
      </c>
      <c r="S20" s="7">
        <v>3422</v>
      </c>
      <c r="T20" s="7">
        <v>3577</v>
      </c>
      <c r="U20" s="7">
        <v>56622</v>
      </c>
      <c r="V20" s="7">
        <v>5477</v>
      </c>
      <c r="W20" s="7">
        <v>56082</v>
      </c>
      <c r="X20" s="7">
        <v>109224</v>
      </c>
      <c r="Y20" s="3">
        <v>0</v>
      </c>
      <c r="Z20" s="3">
        <v>25002</v>
      </c>
      <c r="AA20" s="3">
        <v>141</v>
      </c>
      <c r="AB20" s="3">
        <v>23629</v>
      </c>
      <c r="AC20" s="3">
        <v>1514</v>
      </c>
      <c r="AD20" s="3">
        <v>180058</v>
      </c>
      <c r="AE20" s="3">
        <v>-83177</v>
      </c>
      <c r="AF20" s="3">
        <v>-30433</v>
      </c>
      <c r="AG20" s="3">
        <v>-6365</v>
      </c>
      <c r="AH20" s="3">
        <v>52779</v>
      </c>
      <c r="AI20" s="3">
        <v>106963</v>
      </c>
      <c r="AJ20" s="3">
        <v>-169589</v>
      </c>
      <c r="AK20" s="3">
        <v>-6589</v>
      </c>
      <c r="AL20" s="3">
        <v>-19834</v>
      </c>
      <c r="AM20" s="3">
        <v>201913</v>
      </c>
      <c r="AN20" s="3">
        <v>505156</v>
      </c>
      <c r="AO20" s="3">
        <v>219819</v>
      </c>
      <c r="AP20" s="3">
        <v>-2906</v>
      </c>
      <c r="AQ20" s="3">
        <v>141824</v>
      </c>
      <c r="AR20" s="3">
        <v>131065</v>
      </c>
      <c r="AS20" s="3">
        <v>622789</v>
      </c>
      <c r="AT20" s="3">
        <v>267840</v>
      </c>
      <c r="AU20" s="3">
        <v>104330</v>
      </c>
      <c r="AV20" s="3">
        <v>0</v>
      </c>
      <c r="AW20" s="3">
        <v>-4328</v>
      </c>
      <c r="AX20" s="3">
        <v>-395</v>
      </c>
      <c r="AY20" s="3">
        <v>-4720</v>
      </c>
      <c r="AZ20" s="3">
        <v>-2</v>
      </c>
      <c r="BA20" s="3">
        <v>4302169</v>
      </c>
      <c r="BB20" s="3">
        <v>14906311</v>
      </c>
      <c r="BC20" s="3">
        <v>1204473</v>
      </c>
      <c r="BD20" s="3">
        <v>5297264</v>
      </c>
      <c r="BE20" s="3">
        <v>4571188</v>
      </c>
      <c r="BF20" s="3">
        <v>6046311</v>
      </c>
      <c r="BG20" s="3">
        <v>15027912</v>
      </c>
      <c r="BH20" s="3">
        <v>1284528</v>
      </c>
      <c r="BI20" s="3">
        <v>2659196</v>
      </c>
      <c r="BJ20" s="3">
        <v>5263456</v>
      </c>
      <c r="BK20" s="3">
        <f t="shared" si="1"/>
        <v>-1744142</v>
      </c>
      <c r="BL20" s="3">
        <f t="shared" si="2"/>
        <v>-121601</v>
      </c>
      <c r="BM20" s="3">
        <f t="shared" si="3"/>
        <v>-80055</v>
      </c>
      <c r="BN20" s="3">
        <f t="shared" si="4"/>
        <v>2638068</v>
      </c>
      <c r="BO20" s="3">
        <f t="shared" si="5"/>
        <v>-692268</v>
      </c>
      <c r="BP20" s="3">
        <v>1929677</v>
      </c>
      <c r="BQ20" s="3">
        <v>13027.29</v>
      </c>
      <c r="BR20" s="3">
        <v>920344</v>
      </c>
      <c r="BS20" s="3">
        <v>79064</v>
      </c>
      <c r="BT20" s="3">
        <v>70689</v>
      </c>
      <c r="BU20" s="3">
        <v>10768</v>
      </c>
      <c r="BV20" s="3">
        <v>219448</v>
      </c>
      <c r="BW20" s="3">
        <v>379969</v>
      </c>
      <c r="BX20" s="3">
        <v>1058019</v>
      </c>
      <c r="BY20" s="3">
        <v>930516</v>
      </c>
      <c r="BZ20" s="3">
        <v>275178</v>
      </c>
      <c r="CA20" s="3">
        <v>272304</v>
      </c>
      <c r="CB20" s="3">
        <v>18410</v>
      </c>
      <c r="CC20" s="3">
        <v>2874</v>
      </c>
      <c r="CD20" s="3">
        <v>44838</v>
      </c>
      <c r="CE20" s="3">
        <v>44838</v>
      </c>
      <c r="CF20" s="3">
        <v>14936</v>
      </c>
      <c r="CG20" s="3">
        <v>22</v>
      </c>
      <c r="CH20" s="3">
        <v>14958</v>
      </c>
      <c r="CI20" s="3">
        <v>26488</v>
      </c>
      <c r="CJ20" s="3">
        <v>7339</v>
      </c>
      <c r="CK20" s="3">
        <v>33827</v>
      </c>
      <c r="CL20" s="3">
        <v>993804</v>
      </c>
      <c r="CM20" s="3">
        <v>984325</v>
      </c>
      <c r="CN20" s="3">
        <v>9479</v>
      </c>
      <c r="CO20" s="3">
        <v>83600</v>
      </c>
      <c r="CP20" s="3">
        <v>30374</v>
      </c>
      <c r="CQ20" s="3">
        <v>184851</v>
      </c>
      <c r="CR20" s="3">
        <v>18909</v>
      </c>
      <c r="CS20" s="3">
        <v>47091</v>
      </c>
      <c r="CT20" s="3">
        <v>96732</v>
      </c>
      <c r="CU20" s="3">
        <v>32099</v>
      </c>
      <c r="CV20" s="3">
        <v>114067</v>
      </c>
      <c r="CW20" s="3">
        <v>53834</v>
      </c>
      <c r="CX20" s="3">
        <v>68094</v>
      </c>
      <c r="CY20" s="3">
        <v>67671</v>
      </c>
      <c r="CZ20" s="3">
        <v>7618</v>
      </c>
      <c r="DA20" s="3">
        <v>100720</v>
      </c>
      <c r="DB20" s="3">
        <v>18171</v>
      </c>
      <c r="DC20" s="3">
        <v>47830</v>
      </c>
      <c r="DD20" s="3">
        <v>97296</v>
      </c>
      <c r="DE20" s="3">
        <v>50423</v>
      </c>
      <c r="DF20" s="3">
        <v>94290</v>
      </c>
      <c r="DG20" s="3">
        <v>66479</v>
      </c>
      <c r="DH20" s="3">
        <v>2368</v>
      </c>
      <c r="DI20" s="3">
        <v>996</v>
      </c>
      <c r="DJ20" s="3">
        <v>67851</v>
      </c>
      <c r="DK20" s="3">
        <v>151271</v>
      </c>
      <c r="DL20" s="3">
        <v>194028</v>
      </c>
      <c r="DM20" s="3">
        <v>-42757</v>
      </c>
      <c r="DN20" s="3">
        <v>285571</v>
      </c>
      <c r="DO20" s="3">
        <v>232341</v>
      </c>
      <c r="DP20" s="3">
        <v>53230</v>
      </c>
      <c r="DQ20" s="3">
        <v>37992</v>
      </c>
      <c r="DR20" s="3">
        <v>32099</v>
      </c>
      <c r="DS20" s="3">
        <v>5893</v>
      </c>
      <c r="DT20" s="3">
        <v>103559</v>
      </c>
      <c r="DU20" s="3">
        <v>53834</v>
      </c>
      <c r="DV20" s="3">
        <v>49725</v>
      </c>
      <c r="DW20" s="3">
        <v>97289</v>
      </c>
      <c r="DX20" s="3">
        <v>163380</v>
      </c>
      <c r="DY20" s="3">
        <v>-66091</v>
      </c>
      <c r="DZ20" s="3">
        <v>582715</v>
      </c>
      <c r="EA20" s="3">
        <v>523355</v>
      </c>
      <c r="EB20" s="3">
        <v>8386</v>
      </c>
      <c r="EC20" s="3">
        <v>45571</v>
      </c>
      <c r="ED20" s="3">
        <v>5403</v>
      </c>
      <c r="EE20" s="3">
        <v>154925</v>
      </c>
      <c r="EF20" s="3">
        <v>133385</v>
      </c>
      <c r="EG20" s="3">
        <v>0</v>
      </c>
      <c r="EH20" s="3">
        <v>20793</v>
      </c>
      <c r="EI20" s="3">
        <v>747</v>
      </c>
      <c r="EJ20" s="3">
        <v>400706</v>
      </c>
      <c r="EK20" s="3">
        <v>60566</v>
      </c>
      <c r="EL20" s="3">
        <v>0</v>
      </c>
      <c r="EM20" s="3">
        <v>342952</v>
      </c>
      <c r="EN20" s="3">
        <v>2812</v>
      </c>
      <c r="EO20" s="3">
        <v>22033</v>
      </c>
      <c r="EP20" s="3">
        <v>-2613</v>
      </c>
      <c r="EQ20" s="3">
        <v>-23442</v>
      </c>
      <c r="ER20" s="3">
        <v>-36704</v>
      </c>
      <c r="ES20" s="3">
        <v>40725</v>
      </c>
      <c r="ET20" s="3">
        <v>936812</v>
      </c>
      <c r="EU20" s="3">
        <v>157877</v>
      </c>
      <c r="EV20" s="3">
        <v>295473</v>
      </c>
      <c r="EW20" s="3">
        <v>561735</v>
      </c>
      <c r="EX20" s="3">
        <v>72820</v>
      </c>
      <c r="EY20" s="3">
        <v>4338</v>
      </c>
      <c r="EZ20" s="3">
        <v>-1195</v>
      </c>
      <c r="FA20" s="3">
        <v>12027</v>
      </c>
      <c r="FB20" s="3">
        <v>-15216</v>
      </c>
      <c r="FC20" s="3">
        <v>45</v>
      </c>
      <c r="FD20" s="3">
        <v>1093</v>
      </c>
      <c r="FE20" s="3">
        <v>0</v>
      </c>
      <c r="FF20" s="3">
        <v>1639</v>
      </c>
      <c r="FG20" s="3">
        <v>-2186</v>
      </c>
      <c r="FH20" s="3">
        <v>-546</v>
      </c>
      <c r="FI20" s="3">
        <v>13469</v>
      </c>
      <c r="FJ20" s="3">
        <v>73095</v>
      </c>
      <c r="FK20" s="3">
        <v>86412</v>
      </c>
      <c r="FL20" s="3">
        <v>-23844</v>
      </c>
      <c r="FM20" s="3">
        <v>-149132</v>
      </c>
      <c r="FN20" s="3">
        <v>89287</v>
      </c>
      <c r="FO20" s="3">
        <v>85058</v>
      </c>
      <c r="FP20" s="3">
        <v>295473</v>
      </c>
      <c r="FQ20" s="3">
        <v>59874</v>
      </c>
      <c r="FR20" s="3">
        <v>-149723</v>
      </c>
      <c r="FS20" s="3">
        <v>365587</v>
      </c>
      <c r="FT20" s="3">
        <v>8386</v>
      </c>
      <c r="FU20" s="3">
        <v>899857</v>
      </c>
      <c r="FV20" s="3">
        <v>523355</v>
      </c>
      <c r="FW20" s="3">
        <v>2529</v>
      </c>
      <c r="FX20" s="3">
        <v>25343</v>
      </c>
      <c r="FY20" s="3">
        <v>70206</v>
      </c>
      <c r="FZ20" s="3">
        <v>-400287</v>
      </c>
      <c r="GA20" s="3">
        <v>267814</v>
      </c>
      <c r="GB20" s="3">
        <v>36923</v>
      </c>
      <c r="GC20" s="3">
        <v>2879976</v>
      </c>
      <c r="GD20" s="3">
        <v>78464</v>
      </c>
      <c r="GE20" s="3">
        <v>944225</v>
      </c>
      <c r="GF20" s="3">
        <v>2223992</v>
      </c>
      <c r="GG20" s="3">
        <v>199038</v>
      </c>
      <c r="GH20" s="3">
        <v>11290</v>
      </c>
      <c r="GI20" s="3">
        <v>56270</v>
      </c>
      <c r="GJ20" s="3">
        <v>67236</v>
      </c>
      <c r="GK20" s="3">
        <v>23455</v>
      </c>
      <c r="GL20" s="3">
        <v>114</v>
      </c>
      <c r="GM20" s="3">
        <v>-2185</v>
      </c>
      <c r="GN20" s="3">
        <v>24242</v>
      </c>
      <c r="GO20" s="3">
        <v>0.99299502399999995</v>
      </c>
      <c r="GP20" s="3">
        <v>2.2539711E-2</v>
      </c>
      <c r="GQ20" s="3">
        <v>5.0558648999999997E-2</v>
      </c>
      <c r="GR20" s="3">
        <v>0.15015530599999999</v>
      </c>
      <c r="GS20" s="3">
        <v>5.5941861000000002E-2</v>
      </c>
      <c r="GT20" s="3">
        <v>28278</v>
      </c>
      <c r="GU20" s="3">
        <v>60292</v>
      </c>
      <c r="GV20" s="9">
        <v>5602628</v>
      </c>
      <c r="GW20" s="3">
        <v>2792.2709960000002</v>
      </c>
      <c r="GX20" s="3">
        <v>2674.7871089999999</v>
      </c>
      <c r="GY20" s="3">
        <v>2179524</v>
      </c>
      <c r="GZ20" s="3">
        <v>2615941</v>
      </c>
      <c r="HA20" s="3">
        <v>10824197</v>
      </c>
      <c r="HB20" s="3">
        <v>8363287</v>
      </c>
      <c r="HC20" s="3">
        <v>788705</v>
      </c>
      <c r="HD20" s="3">
        <v>1284528</v>
      </c>
      <c r="HE20" s="3">
        <v>1062856</v>
      </c>
      <c r="HF20" s="3">
        <v>2659196</v>
      </c>
      <c r="HG20" s="3">
        <v>3242125</v>
      </c>
      <c r="HH20" s="3">
        <v>3174454</v>
      </c>
      <c r="HI20" s="3">
        <v>58530</v>
      </c>
      <c r="HJ20" s="3">
        <v>-175066</v>
      </c>
      <c r="HK20" s="3">
        <v>-68410</v>
      </c>
      <c r="HL20" s="3">
        <v>27650</v>
      </c>
      <c r="HM20" s="3">
        <v>-33856</v>
      </c>
      <c r="HN20" s="3">
        <v>-6589</v>
      </c>
      <c r="HO20" s="3">
        <v>-34943</v>
      </c>
      <c r="HP20" s="3">
        <v>-19834</v>
      </c>
      <c r="HQ20" s="3">
        <v>-3585</v>
      </c>
      <c r="HR20" s="3">
        <v>91574</v>
      </c>
      <c r="HS20" s="3">
        <v>-28499</v>
      </c>
      <c r="HT20" s="3">
        <v>154258</v>
      </c>
      <c r="HU20" s="3">
        <v>-68295</v>
      </c>
      <c r="HV20" s="3">
        <v>-105764</v>
      </c>
      <c r="HW20" s="3">
        <v>5104</v>
      </c>
      <c r="HX20" s="3">
        <v>-66161</v>
      </c>
      <c r="HY20" s="3">
        <v>-4000</v>
      </c>
      <c r="HZ20" s="3">
        <v>2540</v>
      </c>
      <c r="IA20" s="3">
        <v>-82012</v>
      </c>
      <c r="IB20" s="3">
        <v>119183</v>
      </c>
      <c r="IC20" s="3">
        <v>-162578</v>
      </c>
      <c r="ID20" s="3">
        <v>104.07</v>
      </c>
      <c r="IE20" s="3">
        <v>0.31145266688615098</v>
      </c>
      <c r="IF20" s="3">
        <v>0.49338949725127001</v>
      </c>
      <c r="IG20" s="3">
        <v>5.8106856836530801E-2</v>
      </c>
      <c r="IH20" s="3">
        <v>0.161381313538809</v>
      </c>
      <c r="II20" s="3">
        <v>0.271197222874342</v>
      </c>
      <c r="IJ20" s="3">
        <v>2.2539752292976001E-2</v>
      </c>
      <c r="IK20" s="3">
        <v>5.0558399804393798E-2</v>
      </c>
      <c r="IL20" s="3">
        <v>114</v>
      </c>
      <c r="IM20" s="3">
        <v>-2183</v>
      </c>
      <c r="IN20" s="3">
        <v>19345</v>
      </c>
      <c r="IO20" s="3">
        <v>16033</v>
      </c>
      <c r="IP20" s="3">
        <v>2.6399236164825202E-2</v>
      </c>
      <c r="IQ20" s="3">
        <v>1</v>
      </c>
      <c r="IR20" s="3">
        <v>1.55420866043942E-2</v>
      </c>
      <c r="IS20" s="3">
        <v>1.9135483055780701E-2</v>
      </c>
      <c r="IT20" s="3">
        <v>1.4894825971129099E-2</v>
      </c>
      <c r="IU20" s="3">
        <v>1.052449</v>
      </c>
      <c r="IV20" s="3">
        <f t="shared" si="0"/>
        <v>368.00125015108262</v>
      </c>
      <c r="IW20" s="3">
        <v>1.7883788228616099E-2</v>
      </c>
      <c r="IX20" s="3">
        <v>-22252.497731123502</v>
      </c>
      <c r="IY20" s="3">
        <v>-29811.936098637201</v>
      </c>
      <c r="IZ20" s="3">
        <v>1205.63201368927</v>
      </c>
      <c r="JA20" s="3">
        <v>0</v>
      </c>
      <c r="JB20" s="3">
        <v>-15738.8401781586</v>
      </c>
      <c r="JC20" s="3">
        <v>-1205.63201368926</v>
      </c>
      <c r="JD20" s="3">
        <v>0</v>
      </c>
      <c r="JE20" s="3">
        <v>-7042.1145161928798</v>
      </c>
      <c r="JF20" s="3">
        <v>-7859.7441552952396</v>
      </c>
      <c r="JG20" s="3">
        <v>-22252.497731123502</v>
      </c>
      <c r="JH20" s="3">
        <v>-29811.936098637201</v>
      </c>
      <c r="JI20" s="3">
        <v>1205.63201368927</v>
      </c>
      <c r="JJ20" s="3">
        <v>21508.5569094928</v>
      </c>
      <c r="JK20" s="3">
        <v>53411.5204320911</v>
      </c>
      <c r="JL20" s="3">
        <v>7785.0401491318198</v>
      </c>
      <c r="JM20">
        <v>1</v>
      </c>
      <c r="JN20">
        <v>1</v>
      </c>
      <c r="JO20">
        <v>1</v>
      </c>
      <c r="JP20" s="4">
        <v>501861</v>
      </c>
      <c r="JQ20" s="7">
        <v>1.039440989</v>
      </c>
      <c r="JR20" s="7">
        <v>1.0407439469999999</v>
      </c>
      <c r="JS20" s="4">
        <v>1.056097031</v>
      </c>
      <c r="JT20" s="7">
        <v>1.0494689939999999</v>
      </c>
      <c r="JU20" s="4">
        <v>1.0530179740000001</v>
      </c>
      <c r="JV20" s="7">
        <v>1.049468976</v>
      </c>
      <c r="JW20" s="4">
        <v>1.0347578390000001</v>
      </c>
      <c r="JX20" s="7">
        <v>1.0551592590000001</v>
      </c>
      <c r="JY20" s="4">
        <v>1.0124268460000001</v>
      </c>
      <c r="JZ20" s="4">
        <v>1.0466201500000001</v>
      </c>
      <c r="KA20" s="4">
        <v>1.076912045</v>
      </c>
      <c r="KB20" s="4">
        <v>72820</v>
      </c>
      <c r="KC20" s="4">
        <f t="shared" si="6"/>
        <v>664641</v>
      </c>
      <c r="KD20" s="4">
        <v>56270</v>
      </c>
      <c r="KE20" s="4">
        <v>158302</v>
      </c>
      <c r="KF20" s="4">
        <v>42827</v>
      </c>
      <c r="KG20" s="4">
        <v>407242</v>
      </c>
      <c r="KH20" s="4">
        <v>0.10610095016594</v>
      </c>
      <c r="KI20">
        <v>1.00877464736985</v>
      </c>
      <c r="KJ20">
        <f t="shared" si="7"/>
        <v>8.8219775549190343E-3</v>
      </c>
      <c r="KK20" s="10">
        <v>0.27355023846948839</v>
      </c>
      <c r="KL20" s="12">
        <v>3.6110099999999999E-2</v>
      </c>
      <c r="KM20" s="12">
        <v>1.5123000000000001E-3</v>
      </c>
    </row>
    <row r="21" spans="1:299" x14ac:dyDescent="0.2">
      <c r="A21" s="1">
        <v>2014</v>
      </c>
      <c r="B21" s="3">
        <v>2151273</v>
      </c>
      <c r="C21" s="3">
        <v>4654041</v>
      </c>
      <c r="D21" s="3">
        <v>424975</v>
      </c>
      <c r="E21" s="3">
        <v>1793969</v>
      </c>
      <c r="F21" s="3">
        <v>1581452</v>
      </c>
      <c r="G21" s="3">
        <v>3652211</v>
      </c>
      <c r="H21" s="3">
        <v>4610685</v>
      </c>
      <c r="I21" s="3">
        <v>2342814</v>
      </c>
      <c r="J21" s="3">
        <v>26409</v>
      </c>
      <c r="K21" s="3">
        <v>8934</v>
      </c>
      <c r="L21" s="3">
        <v>1323</v>
      </c>
      <c r="M21" s="3">
        <v>2862865</v>
      </c>
      <c r="N21" s="3">
        <v>16724</v>
      </c>
      <c r="O21" s="3">
        <v>2871269</v>
      </c>
      <c r="P21" s="3">
        <v>8319</v>
      </c>
      <c r="Q21" s="7">
        <v>-59300</v>
      </c>
      <c r="R21" s="7">
        <v>134995</v>
      </c>
      <c r="S21" s="7">
        <v>73</v>
      </c>
      <c r="T21" s="7">
        <v>2633</v>
      </c>
      <c r="U21" s="7">
        <v>36641</v>
      </c>
      <c r="V21" s="7">
        <v>12825</v>
      </c>
      <c r="W21" s="7">
        <v>-18879</v>
      </c>
      <c r="X21" s="7">
        <v>121096</v>
      </c>
      <c r="Y21" s="3">
        <v>0</v>
      </c>
      <c r="Z21" s="3">
        <v>17201</v>
      </c>
      <c r="AA21" s="3">
        <v>241</v>
      </c>
      <c r="AB21" s="3">
        <v>19564</v>
      </c>
      <c r="AC21" s="3">
        <v>-2123</v>
      </c>
      <c r="AD21" s="3">
        <v>282198</v>
      </c>
      <c r="AE21" s="3">
        <v>-59511</v>
      </c>
      <c r="AF21" s="3">
        <v>45524</v>
      </c>
      <c r="AG21" s="3">
        <v>17635</v>
      </c>
      <c r="AH21" s="3">
        <v>-35141</v>
      </c>
      <c r="AI21" s="3">
        <v>225184</v>
      </c>
      <c r="AJ21" s="3">
        <v>-182732</v>
      </c>
      <c r="AK21" s="3">
        <v>24446</v>
      </c>
      <c r="AL21" s="3">
        <v>47083</v>
      </c>
      <c r="AM21" s="3">
        <v>136726</v>
      </c>
      <c r="AN21" s="3">
        <v>87928</v>
      </c>
      <c r="AO21" s="3">
        <v>436932</v>
      </c>
      <c r="AP21" s="3">
        <v>9134</v>
      </c>
      <c r="AQ21" s="3">
        <v>141489</v>
      </c>
      <c r="AR21" s="3">
        <v>230761</v>
      </c>
      <c r="AS21" s="3">
        <v>209016</v>
      </c>
      <c r="AT21" s="3">
        <v>554036</v>
      </c>
      <c r="AU21" s="3">
        <v>143191</v>
      </c>
      <c r="AV21" s="3">
        <v>0</v>
      </c>
      <c r="AW21" s="3">
        <v>261103</v>
      </c>
      <c r="AX21" s="3">
        <v>1470</v>
      </c>
      <c r="AY21" s="3">
        <v>262606</v>
      </c>
      <c r="AZ21" s="3">
        <v>-34</v>
      </c>
      <c r="BA21" s="3">
        <v>4393530</v>
      </c>
      <c r="BB21" s="3">
        <v>15902713</v>
      </c>
      <c r="BC21" s="3">
        <v>1260818</v>
      </c>
      <c r="BD21" s="3">
        <v>5723016</v>
      </c>
      <c r="BE21" s="3">
        <v>4963470</v>
      </c>
      <c r="BF21" s="3">
        <v>6271523</v>
      </c>
      <c r="BG21" s="3">
        <v>16126851</v>
      </c>
      <c r="BH21" s="3">
        <v>1362157</v>
      </c>
      <c r="BI21" s="3">
        <v>2696288</v>
      </c>
      <c r="BJ21" s="3">
        <v>5786726</v>
      </c>
      <c r="BK21" s="3">
        <f t="shared" si="1"/>
        <v>-1877993</v>
      </c>
      <c r="BL21" s="3">
        <f t="shared" si="2"/>
        <v>-224138</v>
      </c>
      <c r="BM21" s="3">
        <f t="shared" si="3"/>
        <v>-101339</v>
      </c>
      <c r="BN21" s="3">
        <f t="shared" si="4"/>
        <v>3026728</v>
      </c>
      <c r="BO21" s="3">
        <f t="shared" si="5"/>
        <v>-823256</v>
      </c>
      <c r="BP21" s="3">
        <v>1977255</v>
      </c>
      <c r="BQ21" s="3">
        <v>13255.51</v>
      </c>
      <c r="BR21" s="3">
        <v>932460</v>
      </c>
      <c r="BS21" s="3">
        <v>86156</v>
      </c>
      <c r="BT21" s="3">
        <v>76354</v>
      </c>
      <c r="BU21" s="3">
        <v>10702</v>
      </c>
      <c r="BV21" s="3">
        <v>222082</v>
      </c>
      <c r="BW21" s="3">
        <v>395294</v>
      </c>
      <c r="BX21" s="3">
        <v>1077957</v>
      </c>
      <c r="BY21" s="3">
        <v>940365</v>
      </c>
      <c r="BZ21" s="3">
        <v>278457</v>
      </c>
      <c r="CA21" s="3">
        <v>275423</v>
      </c>
      <c r="CB21" s="3">
        <v>19474</v>
      </c>
      <c r="CC21" s="3">
        <v>3034</v>
      </c>
      <c r="CD21" s="3">
        <v>46204</v>
      </c>
      <c r="CE21" s="3">
        <v>46204</v>
      </c>
      <c r="CF21" s="3">
        <v>16272</v>
      </c>
      <c r="CG21" s="3">
        <v>124</v>
      </c>
      <c r="CH21" s="3">
        <v>16396</v>
      </c>
      <c r="CI21" s="3">
        <v>24717</v>
      </c>
      <c r="CJ21" s="3">
        <v>7383</v>
      </c>
      <c r="CK21" s="3">
        <v>32100</v>
      </c>
      <c r="CL21" s="3">
        <v>1019230</v>
      </c>
      <c r="CM21" s="3">
        <v>1009752</v>
      </c>
      <c r="CN21" s="3">
        <v>9478</v>
      </c>
      <c r="CO21" s="3">
        <v>50509</v>
      </c>
      <c r="CP21" s="3">
        <v>25615</v>
      </c>
      <c r="CQ21" s="3">
        <v>184245</v>
      </c>
      <c r="CR21" s="3">
        <v>16519</v>
      </c>
      <c r="CS21" s="3">
        <v>40192</v>
      </c>
      <c r="CT21" s="3">
        <v>64252</v>
      </c>
      <c r="CU21" s="3">
        <v>29154</v>
      </c>
      <c r="CV21" s="3">
        <v>106783</v>
      </c>
      <c r="CW21" s="3">
        <v>50885</v>
      </c>
      <c r="CX21" s="3">
        <v>66005</v>
      </c>
      <c r="CY21" s="3">
        <v>121394</v>
      </c>
      <c r="CZ21" s="3">
        <v>4404</v>
      </c>
      <c r="DA21" s="3">
        <v>90896</v>
      </c>
      <c r="DB21" s="3">
        <v>25657</v>
      </c>
      <c r="DC21" s="3">
        <v>50468</v>
      </c>
      <c r="DD21" s="3">
        <v>125596</v>
      </c>
      <c r="DE21" s="3">
        <v>63977</v>
      </c>
      <c r="DF21" s="3">
        <v>103246</v>
      </c>
      <c r="DG21" s="3">
        <v>68056</v>
      </c>
      <c r="DH21" s="3">
        <v>3038</v>
      </c>
      <c r="DI21" s="3">
        <v>1137</v>
      </c>
      <c r="DJ21" s="3">
        <v>69957</v>
      </c>
      <c r="DK21" s="3">
        <v>171903</v>
      </c>
      <c r="DL21" s="3">
        <v>189848</v>
      </c>
      <c r="DM21" s="3">
        <v>-17945</v>
      </c>
      <c r="DN21" s="3">
        <v>275141</v>
      </c>
      <c r="DO21" s="3">
        <v>240717</v>
      </c>
      <c r="DP21" s="3">
        <v>34424</v>
      </c>
      <c r="DQ21" s="3">
        <v>30019</v>
      </c>
      <c r="DR21" s="3">
        <v>29154</v>
      </c>
      <c r="DS21" s="3">
        <v>865</v>
      </c>
      <c r="DT21" s="3">
        <v>110232</v>
      </c>
      <c r="DU21" s="3">
        <v>50885</v>
      </c>
      <c r="DV21" s="3">
        <v>59347</v>
      </c>
      <c r="DW21" s="3">
        <v>93698</v>
      </c>
      <c r="DX21" s="3">
        <v>170388</v>
      </c>
      <c r="DY21" s="3">
        <v>-76690</v>
      </c>
      <c r="DZ21" s="3">
        <v>656035</v>
      </c>
      <c r="EA21" s="3">
        <v>593924</v>
      </c>
      <c r="EB21" s="3">
        <v>10359</v>
      </c>
      <c r="EC21" s="3">
        <v>45316</v>
      </c>
      <c r="ED21" s="3">
        <v>6436</v>
      </c>
      <c r="EE21" s="3">
        <v>121522</v>
      </c>
      <c r="EF21" s="3">
        <v>100413</v>
      </c>
      <c r="EG21" s="3">
        <v>0</v>
      </c>
      <c r="EH21" s="3">
        <v>20368</v>
      </c>
      <c r="EI21" s="3">
        <v>742</v>
      </c>
      <c r="EJ21" s="3">
        <v>418889</v>
      </c>
      <c r="EK21" s="3">
        <v>73898</v>
      </c>
      <c r="EL21" s="3">
        <v>0</v>
      </c>
      <c r="EM21" s="3">
        <v>347870</v>
      </c>
      <c r="EN21" s="3">
        <v>2880</v>
      </c>
      <c r="EO21" s="3">
        <v>20541</v>
      </c>
      <c r="EP21" s="3">
        <v>904</v>
      </c>
      <c r="EQ21" s="3">
        <v>-22018</v>
      </c>
      <c r="ER21" s="3">
        <v>-35556</v>
      </c>
      <c r="ES21" s="3">
        <v>36129</v>
      </c>
      <c r="ET21" s="3">
        <v>957082</v>
      </c>
      <c r="EU21" s="3">
        <v>100565</v>
      </c>
      <c r="EV21" s="3">
        <v>325817</v>
      </c>
      <c r="EW21" s="3">
        <v>632164</v>
      </c>
      <c r="EX21" s="3">
        <v>26515</v>
      </c>
      <c r="EY21" s="3">
        <v>6407</v>
      </c>
      <c r="EZ21" s="3">
        <v>-6334</v>
      </c>
      <c r="FA21" s="3">
        <v>20332</v>
      </c>
      <c r="FB21" s="3">
        <v>-24490</v>
      </c>
      <c r="FC21" s="3">
        <v>4086</v>
      </c>
      <c r="FD21" s="3">
        <v>835</v>
      </c>
      <c r="FE21" s="3">
        <v>0</v>
      </c>
      <c r="FF21" s="3">
        <v>847</v>
      </c>
      <c r="FG21" s="3">
        <v>-1670</v>
      </c>
      <c r="FH21" s="3">
        <v>-12</v>
      </c>
      <c r="FI21" s="3">
        <v>-29448</v>
      </c>
      <c r="FJ21" s="3">
        <v>57014</v>
      </c>
      <c r="FK21" s="3">
        <v>123220</v>
      </c>
      <c r="FL21" s="3">
        <v>21080</v>
      </c>
      <c r="FM21" s="3">
        <v>-171866</v>
      </c>
      <c r="FN21" s="3">
        <v>51137</v>
      </c>
      <c r="FO21" s="3">
        <v>74050</v>
      </c>
      <c r="FP21" s="3">
        <v>325817</v>
      </c>
      <c r="FQ21" s="3">
        <v>120255</v>
      </c>
      <c r="FR21" s="3">
        <v>-175964</v>
      </c>
      <c r="FS21" s="3">
        <v>369977</v>
      </c>
      <c r="FT21" s="3">
        <v>10359</v>
      </c>
      <c r="FU21" s="3">
        <v>977662</v>
      </c>
      <c r="FV21" s="3">
        <v>593924</v>
      </c>
      <c r="FW21" s="3">
        <v>3402</v>
      </c>
      <c r="FX21" s="3">
        <v>26478</v>
      </c>
      <c r="FY21" s="3">
        <v>27419</v>
      </c>
      <c r="FZ21" s="3">
        <v>-404047</v>
      </c>
      <c r="GA21" s="3">
        <v>317908</v>
      </c>
      <c r="GB21" s="3">
        <v>32244</v>
      </c>
      <c r="GC21" s="3">
        <v>2930049</v>
      </c>
      <c r="GD21" s="3">
        <v>77700</v>
      </c>
      <c r="GE21" s="3">
        <v>955374</v>
      </c>
      <c r="GF21" s="3">
        <v>2287148</v>
      </c>
      <c r="GG21" s="3">
        <v>198594</v>
      </c>
      <c r="GH21" s="3">
        <v>11188</v>
      </c>
      <c r="GI21" s="3">
        <v>57684</v>
      </c>
      <c r="GJ21" s="3">
        <v>67515</v>
      </c>
      <c r="GK21" s="3">
        <v>18035</v>
      </c>
      <c r="GL21" s="3">
        <v>-740</v>
      </c>
      <c r="GM21" s="3">
        <v>-4471</v>
      </c>
      <c r="GN21" s="3">
        <v>43460</v>
      </c>
      <c r="GO21" s="3">
        <v>0.99299508299999995</v>
      </c>
      <c r="GP21" s="3">
        <v>2.5375999999999999E-2</v>
      </c>
      <c r="GQ21" s="3">
        <v>4.9961269000000003E-2</v>
      </c>
      <c r="GR21" s="3">
        <v>0.110392697</v>
      </c>
      <c r="GS21" s="3">
        <v>6.8860336999999994E-2</v>
      </c>
      <c r="GT21" s="3">
        <v>26059</v>
      </c>
      <c r="GU21" s="3">
        <v>57602</v>
      </c>
      <c r="GV21" s="9">
        <v>5627235</v>
      </c>
      <c r="GW21" s="3">
        <v>2810.6210940000001</v>
      </c>
      <c r="GX21" s="3">
        <v>2704.0458979999999</v>
      </c>
      <c r="GY21" s="3">
        <v>2242257</v>
      </c>
      <c r="GZ21" s="3">
        <v>2619312</v>
      </c>
      <c r="HA21" s="3">
        <v>11248672</v>
      </c>
      <c r="HB21" s="3">
        <v>8644897</v>
      </c>
      <c r="HC21" s="3">
        <v>835843</v>
      </c>
      <c r="HD21" s="3">
        <v>1362157</v>
      </c>
      <c r="HE21" s="3">
        <v>1066182</v>
      </c>
      <c r="HF21" s="3">
        <v>2696288</v>
      </c>
      <c r="HG21" s="3">
        <v>3365294</v>
      </c>
      <c r="HH21" s="3">
        <v>3435593</v>
      </c>
      <c r="HI21" s="3">
        <v>-210</v>
      </c>
      <c r="HJ21" s="3">
        <v>-195558</v>
      </c>
      <c r="HK21" s="3">
        <v>146082</v>
      </c>
      <c r="HL21" s="3">
        <v>223376</v>
      </c>
      <c r="HM21" s="3">
        <v>45451</v>
      </c>
      <c r="HN21" s="3">
        <v>24445</v>
      </c>
      <c r="HO21" s="3">
        <v>-2199</v>
      </c>
      <c r="HP21" s="3">
        <v>47083</v>
      </c>
      <c r="HQ21" s="3">
        <v>-73145</v>
      </c>
      <c r="HR21" s="3">
        <v>16631</v>
      </c>
      <c r="HS21" s="3">
        <v>62945</v>
      </c>
      <c r="HT21" s="3">
        <v>198929</v>
      </c>
      <c r="HU21" s="3">
        <v>278394</v>
      </c>
      <c r="HV21" s="3">
        <v>58235</v>
      </c>
      <c r="HW21" s="3">
        <v>1685</v>
      </c>
      <c r="HX21" s="3">
        <v>53183</v>
      </c>
      <c r="HY21" s="3">
        <v>5525</v>
      </c>
      <c r="HZ21" s="3">
        <v>-9992</v>
      </c>
      <c r="IA21" s="3">
        <v>196314</v>
      </c>
      <c r="IB21" s="3">
        <v>326944</v>
      </c>
      <c r="IC21" s="3">
        <v>244508</v>
      </c>
      <c r="ID21" s="3">
        <v>102.44</v>
      </c>
      <c r="IE21" s="3">
        <v>0.31346566216135002</v>
      </c>
      <c r="IF21" s="3">
        <v>0.48964568353920401</v>
      </c>
      <c r="IG21" s="3">
        <v>-0.43491906177733702</v>
      </c>
      <c r="IH21" s="3">
        <v>0.141546386662497</v>
      </c>
      <c r="II21" s="3">
        <v>0.28590113469765399</v>
      </c>
      <c r="IJ21" s="3">
        <v>2.5256538258313602E-2</v>
      </c>
      <c r="IK21" s="3">
        <v>4.9672700750435603E-2</v>
      </c>
      <c r="IL21" s="3">
        <v>-278</v>
      </c>
      <c r="IM21" s="3">
        <v>-7521</v>
      </c>
      <c r="IN21" s="3">
        <v>44515</v>
      </c>
      <c r="IO21" s="3">
        <v>26585</v>
      </c>
      <c r="IP21" s="3">
        <v>2.7019845142920398E-2</v>
      </c>
      <c r="IQ21" s="3">
        <v>1</v>
      </c>
      <c r="IR21" s="3">
        <v>1.24040736009424E-2</v>
      </c>
      <c r="IS21" s="3">
        <v>1.62775638210754E-2</v>
      </c>
      <c r="IT21" s="3">
        <v>1.28741396932802E-2</v>
      </c>
      <c r="IU21" s="3">
        <v>1.07328</v>
      </c>
      <c r="IV21" s="3">
        <f t="shared" si="0"/>
        <v>373.42265556470227</v>
      </c>
      <c r="IW21" s="3">
        <v>1.47320298814036E-2</v>
      </c>
      <c r="IX21" s="3">
        <v>-26820.947768292201</v>
      </c>
      <c r="IY21" s="3">
        <v>-33469.982658437402</v>
      </c>
      <c r="IZ21" s="3">
        <v>1778.4109625865699</v>
      </c>
      <c r="JA21" s="3">
        <v>0</v>
      </c>
      <c r="JB21" s="3">
        <v>-16012.423875864</v>
      </c>
      <c r="JC21" s="3">
        <v>-1778.43798243171</v>
      </c>
      <c r="JD21" s="3">
        <v>0</v>
      </c>
      <c r="JE21" s="3">
        <v>-5453.8527297933397</v>
      </c>
      <c r="JF21" s="3">
        <v>22729.746095270599</v>
      </c>
      <c r="JG21" s="3">
        <v>-26820.947768292201</v>
      </c>
      <c r="JH21" s="3">
        <v>-33469.982658437402</v>
      </c>
      <c r="JI21" s="3">
        <v>1778.4109625865699</v>
      </c>
      <c r="JJ21" s="3">
        <v>30218.380310140899</v>
      </c>
      <c r="JK21" s="3">
        <v>26752.6604390307</v>
      </c>
      <c r="JL21" s="3">
        <v>2057.4052931187398</v>
      </c>
      <c r="JM21">
        <v>1</v>
      </c>
      <c r="JN21">
        <v>1</v>
      </c>
      <c r="JO21">
        <v>1</v>
      </c>
      <c r="JP21" s="4">
        <v>511909</v>
      </c>
      <c r="JQ21" s="7">
        <v>1.0501689910000001</v>
      </c>
      <c r="JR21" s="7">
        <v>1.0453859569999999</v>
      </c>
      <c r="JS21" s="4">
        <v>1.0624690059999999</v>
      </c>
      <c r="JT21" s="7">
        <v>1.0406719449999999</v>
      </c>
      <c r="JU21" s="4">
        <v>1.0282549860000001</v>
      </c>
      <c r="JV21" s="7">
        <v>1.031920943</v>
      </c>
      <c r="JW21" s="4">
        <v>1.029755422</v>
      </c>
      <c r="JX21" s="7">
        <v>1.061632497</v>
      </c>
      <c r="JY21" s="4">
        <v>1.0202573020000001</v>
      </c>
      <c r="JZ21" s="4">
        <v>1.05619324</v>
      </c>
      <c r="KA21" s="4">
        <v>1.134935021</v>
      </c>
      <c r="KB21" s="4">
        <v>26515</v>
      </c>
      <c r="KC21" s="4">
        <f t="shared" si="6"/>
        <v>681861</v>
      </c>
      <c r="KD21" s="4">
        <v>57684</v>
      </c>
      <c r="KE21" s="4">
        <v>164001</v>
      </c>
      <c r="KF21" s="4">
        <v>49081</v>
      </c>
      <c r="KG21" s="4">
        <v>411095</v>
      </c>
      <c r="KH21" s="4">
        <v>7.8350337329014405E-2</v>
      </c>
      <c r="KI21">
        <v>1.0198494359085899</v>
      </c>
      <c r="KJ21">
        <f t="shared" si="7"/>
        <v>2.0015809409386364E-2</v>
      </c>
      <c r="KK21" s="10">
        <v>0.28939944077430158</v>
      </c>
      <c r="KL21" s="12">
        <v>2.6418799999999996E-2</v>
      </c>
      <c r="KM21" s="12">
        <v>1.7569999999999999E-3</v>
      </c>
    </row>
    <row r="22" spans="1:299" x14ac:dyDescent="0.2">
      <c r="A22" s="1">
        <v>2015</v>
      </c>
      <c r="B22" s="3">
        <v>2563893</v>
      </c>
      <c r="C22" s="3">
        <v>4892043</v>
      </c>
      <c r="D22" s="3">
        <v>421798</v>
      </c>
      <c r="E22" s="3">
        <v>2003267</v>
      </c>
      <c r="F22" s="3">
        <v>2060943</v>
      </c>
      <c r="G22" s="3">
        <v>4486889</v>
      </c>
      <c r="H22" s="3">
        <v>4839064</v>
      </c>
      <c r="I22" s="3">
        <v>2615992</v>
      </c>
      <c r="J22" s="3">
        <v>29339</v>
      </c>
      <c r="K22" s="3">
        <v>6987</v>
      </c>
      <c r="L22" s="3">
        <v>1521</v>
      </c>
      <c r="M22" s="3">
        <v>2982018</v>
      </c>
      <c r="N22" s="3">
        <v>17489</v>
      </c>
      <c r="O22" s="3">
        <v>2993180</v>
      </c>
      <c r="P22" s="3">
        <v>6326</v>
      </c>
      <c r="Q22" s="7">
        <v>378526</v>
      </c>
      <c r="R22" s="7">
        <v>119147</v>
      </c>
      <c r="S22" s="7">
        <v>7237</v>
      </c>
      <c r="T22" s="7">
        <v>37939</v>
      </c>
      <c r="U22" s="7">
        <v>12791</v>
      </c>
      <c r="V22" s="7">
        <v>217930</v>
      </c>
      <c r="W22" s="7">
        <v>159151</v>
      </c>
      <c r="X22" s="7">
        <v>178558</v>
      </c>
      <c r="Y22" s="3">
        <v>0</v>
      </c>
      <c r="Z22" s="3">
        <v>56535</v>
      </c>
      <c r="AA22" s="3">
        <v>174</v>
      </c>
      <c r="AB22" s="3">
        <v>58707</v>
      </c>
      <c r="AC22" s="3">
        <v>-1998</v>
      </c>
      <c r="AD22" s="3">
        <v>-267214</v>
      </c>
      <c r="AE22" s="3">
        <v>779552</v>
      </c>
      <c r="AF22" s="3">
        <v>-89595</v>
      </c>
      <c r="AG22" s="3">
        <v>107932</v>
      </c>
      <c r="AH22" s="3">
        <v>-151523</v>
      </c>
      <c r="AI22" s="3">
        <v>-320228</v>
      </c>
      <c r="AJ22" s="3">
        <v>648289</v>
      </c>
      <c r="AK22" s="3">
        <v>-53986</v>
      </c>
      <c r="AL22" s="3">
        <v>78203</v>
      </c>
      <c r="AM22" s="3">
        <v>26873</v>
      </c>
      <c r="AN22" s="3">
        <v>34094</v>
      </c>
      <c r="AO22" s="3">
        <v>118855</v>
      </c>
      <c r="AP22" s="3">
        <v>-10413</v>
      </c>
      <c r="AQ22" s="3">
        <v>171359</v>
      </c>
      <c r="AR22" s="3">
        <v>466701</v>
      </c>
      <c r="AS22" s="3">
        <v>616748</v>
      </c>
      <c r="AT22" s="3">
        <v>69227</v>
      </c>
      <c r="AU22" s="3">
        <v>94620</v>
      </c>
      <c r="AV22" s="3">
        <v>0</v>
      </c>
      <c r="AW22" s="3">
        <v>62618</v>
      </c>
      <c r="AX22" s="3">
        <v>591</v>
      </c>
      <c r="AY22" s="3">
        <v>63205</v>
      </c>
      <c r="AZ22" s="3">
        <v>4</v>
      </c>
      <c r="BA22" s="3">
        <v>5051894</v>
      </c>
      <c r="BB22" s="3">
        <v>15651082</v>
      </c>
      <c r="BC22" s="3">
        <v>1187471</v>
      </c>
      <c r="BD22" s="3">
        <v>6063860</v>
      </c>
      <c r="BE22" s="3">
        <v>5248412</v>
      </c>
      <c r="BF22" s="3">
        <v>7355269</v>
      </c>
      <c r="BG22" s="3">
        <v>15963751</v>
      </c>
      <c r="BH22" s="3">
        <v>1296909</v>
      </c>
      <c r="BI22" s="3">
        <v>2706809</v>
      </c>
      <c r="BJ22" s="3">
        <v>5879980</v>
      </c>
      <c r="BK22" s="3">
        <f t="shared" si="1"/>
        <v>-2303375</v>
      </c>
      <c r="BL22" s="3">
        <f t="shared" si="2"/>
        <v>-312669</v>
      </c>
      <c r="BM22" s="3">
        <f t="shared" si="3"/>
        <v>-109438</v>
      </c>
      <c r="BN22" s="3">
        <f t="shared" si="4"/>
        <v>3357051</v>
      </c>
      <c r="BO22" s="3">
        <f t="shared" si="5"/>
        <v>-631568</v>
      </c>
      <c r="BP22" s="3">
        <v>2027171</v>
      </c>
      <c r="BQ22" s="3">
        <v>13561.11</v>
      </c>
      <c r="BR22" s="3">
        <v>955867</v>
      </c>
      <c r="BS22" s="3">
        <v>87460</v>
      </c>
      <c r="BT22" s="3">
        <v>73292</v>
      </c>
      <c r="BU22" s="3">
        <v>11373</v>
      </c>
      <c r="BV22" s="3">
        <v>228342</v>
      </c>
      <c r="BW22" s="3">
        <v>400468</v>
      </c>
      <c r="BX22" s="3">
        <v>1119546</v>
      </c>
      <c r="BY22" s="3">
        <v>969507</v>
      </c>
      <c r="BZ22" s="3">
        <v>285510</v>
      </c>
      <c r="CA22" s="3">
        <v>282192</v>
      </c>
      <c r="CB22" s="3">
        <v>19356</v>
      </c>
      <c r="CC22" s="3">
        <v>3319</v>
      </c>
      <c r="CD22" s="3">
        <v>47698</v>
      </c>
      <c r="CE22" s="3">
        <v>47698</v>
      </c>
      <c r="CF22" s="3">
        <v>17786</v>
      </c>
      <c r="CG22" s="3">
        <v>119</v>
      </c>
      <c r="CH22" s="3">
        <v>17905</v>
      </c>
      <c r="CI22" s="3">
        <v>23308</v>
      </c>
      <c r="CJ22" s="3">
        <v>7285</v>
      </c>
      <c r="CK22" s="3">
        <v>30593</v>
      </c>
      <c r="CL22" s="3">
        <v>1049056</v>
      </c>
      <c r="CM22" s="3">
        <v>1038827</v>
      </c>
      <c r="CN22" s="3">
        <v>10229</v>
      </c>
      <c r="CO22" s="3">
        <v>37205</v>
      </c>
      <c r="CP22" s="3">
        <v>15038</v>
      </c>
      <c r="CQ22" s="3">
        <v>170718</v>
      </c>
      <c r="CR22" s="3">
        <v>13225</v>
      </c>
      <c r="CS22" s="3">
        <v>38046</v>
      </c>
      <c r="CT22" s="3">
        <v>47088</v>
      </c>
      <c r="CU22" s="3">
        <v>31841</v>
      </c>
      <c r="CV22" s="3">
        <v>91390</v>
      </c>
      <c r="CW22" s="3">
        <v>43889</v>
      </c>
      <c r="CX22" s="3">
        <v>60024</v>
      </c>
      <c r="CY22" s="3">
        <v>147805</v>
      </c>
      <c r="CZ22" s="3">
        <v>4686</v>
      </c>
      <c r="DA22" s="3">
        <v>98691</v>
      </c>
      <c r="DB22" s="3">
        <v>31315</v>
      </c>
      <c r="DC22" s="3">
        <v>65469</v>
      </c>
      <c r="DD22" s="3">
        <v>161653</v>
      </c>
      <c r="DE22" s="3">
        <v>67736</v>
      </c>
      <c r="DF22" s="3">
        <v>118576</v>
      </c>
      <c r="DG22" s="3">
        <v>80939</v>
      </c>
      <c r="DH22" s="3">
        <v>2623</v>
      </c>
      <c r="DI22" s="3">
        <v>1616</v>
      </c>
      <c r="DJ22" s="3">
        <v>81945</v>
      </c>
      <c r="DK22" s="3">
        <v>185010</v>
      </c>
      <c r="DL22" s="3">
        <v>208741</v>
      </c>
      <c r="DM22" s="3">
        <v>-23731</v>
      </c>
      <c r="DN22" s="3">
        <v>269409</v>
      </c>
      <c r="DO22" s="3">
        <v>241071</v>
      </c>
      <c r="DP22" s="3">
        <v>28338</v>
      </c>
      <c r="DQ22" s="3">
        <v>19724</v>
      </c>
      <c r="DR22" s="3">
        <v>31841</v>
      </c>
      <c r="DS22" s="3">
        <v>-12117</v>
      </c>
      <c r="DT22" s="3">
        <v>125479</v>
      </c>
      <c r="DU22" s="3">
        <v>43889</v>
      </c>
      <c r="DV22" s="3">
        <v>81590</v>
      </c>
      <c r="DW22" s="3">
        <v>106138</v>
      </c>
      <c r="DX22" s="3">
        <v>180216</v>
      </c>
      <c r="DY22" s="3">
        <v>-74078</v>
      </c>
      <c r="DZ22" s="3">
        <v>616572</v>
      </c>
      <c r="EA22" s="3">
        <v>553757</v>
      </c>
      <c r="EB22" s="3">
        <v>10359</v>
      </c>
      <c r="EC22" s="3">
        <v>42613</v>
      </c>
      <c r="ED22" s="3">
        <v>9844</v>
      </c>
      <c r="EE22" s="3">
        <v>165900</v>
      </c>
      <c r="EF22" s="3">
        <v>145022</v>
      </c>
      <c r="EG22" s="3">
        <v>0</v>
      </c>
      <c r="EH22" s="3">
        <v>20195</v>
      </c>
      <c r="EI22" s="3">
        <v>683</v>
      </c>
      <c r="EJ22" s="3">
        <v>418132</v>
      </c>
      <c r="EK22" s="3">
        <v>68599</v>
      </c>
      <c r="EL22" s="3">
        <v>0</v>
      </c>
      <c r="EM22" s="3">
        <v>352425</v>
      </c>
      <c r="EN22" s="3">
        <v>2891</v>
      </c>
      <c r="EO22" s="3">
        <v>19702</v>
      </c>
      <c r="EP22" s="3">
        <v>-890</v>
      </c>
      <c r="EQ22" s="3">
        <v>-20357</v>
      </c>
      <c r="ER22" s="3">
        <v>-37106</v>
      </c>
      <c r="ES22" s="3">
        <v>38651</v>
      </c>
      <c r="ET22" s="3">
        <v>991706</v>
      </c>
      <c r="EU22" s="3">
        <v>142140</v>
      </c>
      <c r="EV22" s="3">
        <v>346210</v>
      </c>
      <c r="EW22" s="3">
        <v>582670</v>
      </c>
      <c r="EX22" s="3">
        <v>76423</v>
      </c>
      <c r="EY22" s="3">
        <v>6758</v>
      </c>
      <c r="EZ22" s="3">
        <v>-1330</v>
      </c>
      <c r="FA22" s="3">
        <v>15062</v>
      </c>
      <c r="FB22" s="3">
        <v>-27849</v>
      </c>
      <c r="FC22" s="3">
        <v>7359</v>
      </c>
      <c r="FD22" s="3">
        <v>1830</v>
      </c>
      <c r="FE22" s="3">
        <v>0</v>
      </c>
      <c r="FF22" s="3">
        <v>1667</v>
      </c>
      <c r="FG22" s="3">
        <v>-3660</v>
      </c>
      <c r="FH22" s="3">
        <v>163</v>
      </c>
      <c r="FI22" s="3">
        <v>29729</v>
      </c>
      <c r="FJ22" s="3">
        <v>53014</v>
      </c>
      <c r="FK22" s="3">
        <v>131263</v>
      </c>
      <c r="FL22" s="3">
        <v>-35609</v>
      </c>
      <c r="FM22" s="3">
        <v>-178397</v>
      </c>
      <c r="FN22" s="3">
        <v>112261</v>
      </c>
      <c r="FO22" s="3">
        <v>65717</v>
      </c>
      <c r="FP22" s="3">
        <v>346210</v>
      </c>
      <c r="FQ22" s="3">
        <v>61873</v>
      </c>
      <c r="FR22" s="3">
        <v>-185593</v>
      </c>
      <c r="FS22" s="3">
        <v>375821</v>
      </c>
      <c r="FT22" s="3">
        <v>10359</v>
      </c>
      <c r="FU22" s="3">
        <v>946462</v>
      </c>
      <c r="FV22" s="3">
        <v>553757</v>
      </c>
      <c r="FW22" s="3">
        <v>6525</v>
      </c>
      <c r="FX22" s="3">
        <v>28141</v>
      </c>
      <c r="FY22" s="3">
        <v>75533</v>
      </c>
      <c r="FZ22" s="3">
        <v>-410430</v>
      </c>
      <c r="GA22" s="3">
        <v>271934</v>
      </c>
      <c r="GB22" s="3">
        <v>34821</v>
      </c>
      <c r="GC22" s="3">
        <v>2983899</v>
      </c>
      <c r="GD22" s="3">
        <v>78182</v>
      </c>
      <c r="GE22" s="3">
        <v>961096</v>
      </c>
      <c r="GF22" s="3">
        <v>2360004</v>
      </c>
      <c r="GG22" s="3">
        <v>200194</v>
      </c>
      <c r="GH22" s="3">
        <v>11383</v>
      </c>
      <c r="GI22" s="3">
        <v>58754</v>
      </c>
      <c r="GJ22" s="3">
        <v>68158</v>
      </c>
      <c r="GK22" s="3">
        <v>39661</v>
      </c>
      <c r="GL22" s="3">
        <v>308</v>
      </c>
      <c r="GM22" s="3">
        <v>-1229</v>
      </c>
      <c r="GN22" s="3">
        <v>47570</v>
      </c>
      <c r="GO22" s="3">
        <v>0.99299508299999995</v>
      </c>
      <c r="GP22" s="3">
        <v>2.788204E-2</v>
      </c>
      <c r="GQ22" s="3">
        <v>4.8855040000000002E-2</v>
      </c>
      <c r="GR22" s="3">
        <v>8.9502752000000005E-2</v>
      </c>
      <c r="GS22" s="3">
        <v>3.8007597999999997E-2</v>
      </c>
      <c r="GT22" s="3">
        <v>29415</v>
      </c>
      <c r="GU22" s="3">
        <v>51258</v>
      </c>
      <c r="GV22" s="9">
        <v>5659715</v>
      </c>
      <c r="GW22" s="3">
        <v>2839.110107</v>
      </c>
      <c r="GX22" s="3">
        <v>2737.1259770000001</v>
      </c>
      <c r="GY22" s="3">
        <v>2488001</v>
      </c>
      <c r="GZ22" s="3">
        <v>2868380</v>
      </c>
      <c r="HA22" s="3">
        <v>10759039</v>
      </c>
      <c r="HB22" s="3">
        <v>8131507</v>
      </c>
      <c r="HC22" s="3">
        <v>765673</v>
      </c>
      <c r="HD22" s="3">
        <v>1296909</v>
      </c>
      <c r="HE22" s="3">
        <v>1078575</v>
      </c>
      <c r="HF22" s="3">
        <v>2706809</v>
      </c>
      <c r="HG22" s="3">
        <v>3169980</v>
      </c>
      <c r="HH22" s="3">
        <v>3257662</v>
      </c>
      <c r="HI22" s="3">
        <v>401026</v>
      </c>
      <c r="HJ22" s="3">
        <v>430358</v>
      </c>
      <c r="HK22" s="3">
        <v>-387791</v>
      </c>
      <c r="HL22" s="3">
        <v>-539433</v>
      </c>
      <c r="HM22" s="3">
        <v>-96832</v>
      </c>
      <c r="HN22" s="3">
        <v>-53986</v>
      </c>
      <c r="HO22" s="3">
        <v>13457</v>
      </c>
      <c r="HP22" s="3">
        <v>78203</v>
      </c>
      <c r="HQ22" s="3">
        <v>-165833</v>
      </c>
      <c r="HR22" s="3">
        <v>-151117</v>
      </c>
      <c r="HS22" s="3">
        <v>-155284</v>
      </c>
      <c r="HT22" s="3">
        <v>-181291</v>
      </c>
      <c r="HU22" s="3">
        <v>-101840</v>
      </c>
      <c r="HV22" s="3">
        <v>26043</v>
      </c>
      <c r="HW22" s="3">
        <v>26662</v>
      </c>
      <c r="HX22" s="3">
        <v>-11262</v>
      </c>
      <c r="HY22" s="3">
        <v>-1064</v>
      </c>
      <c r="HZ22" s="3">
        <v>-67683</v>
      </c>
      <c r="IA22" s="3">
        <v>-29481</v>
      </c>
      <c r="IB22" s="3">
        <v>-167769</v>
      </c>
      <c r="IC22" s="3">
        <v>-26814</v>
      </c>
      <c r="ID22" s="3">
        <v>99.49</v>
      </c>
      <c r="IE22" s="3">
        <v>0.33036168381196102</v>
      </c>
      <c r="IF22" s="3">
        <v>0.50751124231822697</v>
      </c>
      <c r="IG22" s="3">
        <v>0.10061233528074801</v>
      </c>
      <c r="IH22" s="3">
        <v>0.340777576853526</v>
      </c>
      <c r="II22" s="3">
        <v>0.30312825600950499</v>
      </c>
      <c r="IJ22" s="3">
        <v>2.7761332104385601E-2</v>
      </c>
      <c r="IK22" s="3">
        <v>5.06126393303096E-2</v>
      </c>
      <c r="IL22" s="3">
        <v>492</v>
      </c>
      <c r="IM22" s="3">
        <v>-8816</v>
      </c>
      <c r="IN22" s="3">
        <v>53554</v>
      </c>
      <c r="IO22" s="3">
        <v>25702</v>
      </c>
      <c r="IP22" s="3">
        <v>2.85396457106596E-2</v>
      </c>
      <c r="IQ22" s="3">
        <v>1</v>
      </c>
      <c r="IR22" s="3">
        <v>1.0704865215678001E-2</v>
      </c>
      <c r="IS22" s="3">
        <v>1.41096028570911E-2</v>
      </c>
      <c r="IT22" s="3">
        <v>1.2141826394855299E-2</v>
      </c>
      <c r="IU22" s="3">
        <v>1.098025</v>
      </c>
      <c r="IV22" s="3">
        <f t="shared" si="0"/>
        <v>379.53203788544511</v>
      </c>
      <c r="IW22" s="3">
        <v>1.63605025825335E-2</v>
      </c>
      <c r="IX22" s="3">
        <v>-21072.960853701999</v>
      </c>
      <c r="IY22" s="3">
        <v>-31970.576666340701</v>
      </c>
      <c r="IZ22" s="3">
        <v>767.12427780190501</v>
      </c>
      <c r="JA22" s="3">
        <v>0</v>
      </c>
      <c r="JB22" s="3">
        <v>-18487.9691939726</v>
      </c>
      <c r="JC22" s="3">
        <v>-766.15281744761103</v>
      </c>
      <c r="JD22" s="3">
        <v>0</v>
      </c>
      <c r="JE22" s="3">
        <v>-4243.5537417984797</v>
      </c>
      <c r="JF22" s="3">
        <v>20708.1661750311</v>
      </c>
      <c r="JG22" s="3">
        <v>-21072.960853701999</v>
      </c>
      <c r="JH22" s="3">
        <v>-31970.576666340701</v>
      </c>
      <c r="JI22" s="3">
        <v>767.12427780190501</v>
      </c>
      <c r="JJ22" s="3">
        <v>36128.8492789835</v>
      </c>
      <c r="JK22" s="3">
        <v>29751.379685282202</v>
      </c>
      <c r="JL22" s="3">
        <v>-10812.347557622599</v>
      </c>
      <c r="JM22">
        <v>1</v>
      </c>
      <c r="JN22">
        <v>1</v>
      </c>
      <c r="JO22">
        <v>1</v>
      </c>
      <c r="JP22" s="4">
        <v>520797</v>
      </c>
      <c r="JQ22" s="7">
        <v>1.057531953</v>
      </c>
      <c r="JR22" s="7">
        <v>1.0531539919999999</v>
      </c>
      <c r="JS22" s="4">
        <v>1.069507003</v>
      </c>
      <c r="JT22" s="7">
        <v>1.06061995</v>
      </c>
      <c r="JU22" s="4">
        <v>1.0488389730000001</v>
      </c>
      <c r="JV22" s="7">
        <v>1.0524383230000001</v>
      </c>
      <c r="JW22" s="4">
        <v>1.0401284390000001</v>
      </c>
      <c r="JX22" s="7">
        <v>1.076207546</v>
      </c>
      <c r="JY22" s="4">
        <v>1.0318287719999999</v>
      </c>
      <c r="JZ22" s="4">
        <v>1.06534061</v>
      </c>
      <c r="KA22" s="4">
        <v>1.2055469750000001</v>
      </c>
      <c r="KB22" s="4">
        <v>76423</v>
      </c>
      <c r="KC22" s="4">
        <f t="shared" si="6"/>
        <v>693404</v>
      </c>
      <c r="KD22" s="4">
        <v>58754</v>
      </c>
      <c r="KE22" s="4">
        <v>153111</v>
      </c>
      <c r="KF22" s="4">
        <v>48628</v>
      </c>
      <c r="KG22" s="4">
        <v>432911</v>
      </c>
      <c r="KH22" s="4">
        <v>0.107346541034331</v>
      </c>
      <c r="KI22">
        <v>1.0232192330204399</v>
      </c>
      <c r="KJ22">
        <f t="shared" si="7"/>
        <v>2.3415187823437749E-2</v>
      </c>
      <c r="KK22" s="10">
        <v>0.30267161823359845</v>
      </c>
      <c r="KL22" s="12">
        <v>2.9568219999999999E-2</v>
      </c>
      <c r="KM22" s="12">
        <v>-1.2614E-3</v>
      </c>
    </row>
    <row r="23" spans="1:299" x14ac:dyDescent="0.2">
      <c r="A23" s="1">
        <v>2016</v>
      </c>
      <c r="B23" s="3">
        <v>2799058</v>
      </c>
      <c r="C23" s="3">
        <v>4983639</v>
      </c>
      <c r="D23" s="3">
        <v>465196</v>
      </c>
      <c r="E23" s="3">
        <v>1986963</v>
      </c>
      <c r="F23" s="3">
        <v>1957020</v>
      </c>
      <c r="G23" s="3">
        <v>4422312</v>
      </c>
      <c r="H23" s="3">
        <v>4864374</v>
      </c>
      <c r="I23" s="3">
        <v>2905189</v>
      </c>
      <c r="J23" s="3">
        <v>26243</v>
      </c>
      <c r="K23" s="3">
        <v>6543</v>
      </c>
      <c r="L23" s="3">
        <v>1421</v>
      </c>
      <c r="M23" s="3">
        <v>3102076</v>
      </c>
      <c r="N23" s="3">
        <v>18170</v>
      </c>
      <c r="O23" s="3">
        <v>3114331</v>
      </c>
      <c r="P23" s="3">
        <v>5913</v>
      </c>
      <c r="Q23" s="7">
        <v>867935</v>
      </c>
      <c r="R23" s="7">
        <v>-410939</v>
      </c>
      <c r="S23" s="7">
        <v>-11393</v>
      </c>
      <c r="T23" s="7">
        <v>60819</v>
      </c>
      <c r="U23" s="7">
        <v>36995</v>
      </c>
      <c r="V23" s="7">
        <v>612693</v>
      </c>
      <c r="W23" s="7">
        <v>-301588</v>
      </c>
      <c r="X23" s="7">
        <v>232311</v>
      </c>
      <c r="Y23" s="3">
        <v>0</v>
      </c>
      <c r="Z23" s="3">
        <v>23151</v>
      </c>
      <c r="AA23" s="3">
        <v>-114</v>
      </c>
      <c r="AB23" s="3">
        <v>23451</v>
      </c>
      <c r="AC23" s="3">
        <v>-415</v>
      </c>
      <c r="AD23" s="3">
        <v>-1032</v>
      </c>
      <c r="AE23" s="3">
        <v>791948</v>
      </c>
      <c r="AF23" s="3">
        <v>-37241</v>
      </c>
      <c r="AG23" s="3">
        <v>123927</v>
      </c>
      <c r="AH23" s="3">
        <v>-123640</v>
      </c>
      <c r="AI23" s="3">
        <v>-53620</v>
      </c>
      <c r="AJ23" s="3">
        <v>703300</v>
      </c>
      <c r="AK23" s="3">
        <v>-24351</v>
      </c>
      <c r="AL23" s="3">
        <v>88410</v>
      </c>
      <c r="AM23" s="3">
        <v>40222</v>
      </c>
      <c r="AN23" s="3">
        <v>-632770</v>
      </c>
      <c r="AO23" s="3">
        <v>502534</v>
      </c>
      <c r="AP23" s="3">
        <v>54790</v>
      </c>
      <c r="AQ23" s="3">
        <v>-77123</v>
      </c>
      <c r="AR23" s="3">
        <v>-140918</v>
      </c>
      <c r="AS23" s="3">
        <v>-677270</v>
      </c>
      <c r="AT23" s="3">
        <v>326898</v>
      </c>
      <c r="AU23" s="3">
        <v>56886</v>
      </c>
      <c r="AV23" s="3">
        <v>0</v>
      </c>
      <c r="AW23" s="3">
        <v>96906</v>
      </c>
      <c r="AX23" s="3">
        <v>795</v>
      </c>
      <c r="AY23" s="3">
        <v>97699</v>
      </c>
      <c r="AZ23" s="3">
        <v>2</v>
      </c>
      <c r="BA23" s="3">
        <v>5363546</v>
      </c>
      <c r="BB23" s="3">
        <v>16249537</v>
      </c>
      <c r="BC23" s="3">
        <v>1194704</v>
      </c>
      <c r="BD23" s="3">
        <v>6221360</v>
      </c>
      <c r="BE23" s="3">
        <v>5225521</v>
      </c>
      <c r="BF23" s="3">
        <v>7372568</v>
      </c>
      <c r="BG23" s="3">
        <v>16487150</v>
      </c>
      <c r="BH23" s="3">
        <v>1288241</v>
      </c>
      <c r="BI23" s="3">
        <v>2756217</v>
      </c>
      <c r="BJ23" s="3">
        <v>6350491</v>
      </c>
      <c r="BK23" s="3">
        <f t="shared" si="1"/>
        <v>-2009022</v>
      </c>
      <c r="BL23" s="3">
        <f t="shared" si="2"/>
        <v>-237613</v>
      </c>
      <c r="BM23" s="3">
        <f t="shared" si="3"/>
        <v>-93537</v>
      </c>
      <c r="BN23" s="3">
        <f t="shared" si="4"/>
        <v>3465143</v>
      </c>
      <c r="BO23" s="3">
        <f t="shared" si="5"/>
        <v>-1124970</v>
      </c>
      <c r="BP23" s="3">
        <v>2064847</v>
      </c>
      <c r="BQ23" s="3">
        <v>13823.32</v>
      </c>
      <c r="BR23" s="3">
        <v>980770</v>
      </c>
      <c r="BS23" s="3">
        <v>93601</v>
      </c>
      <c r="BT23" s="3">
        <v>76698</v>
      </c>
      <c r="BU23" s="3">
        <v>7387</v>
      </c>
      <c r="BV23" s="3">
        <v>242088</v>
      </c>
      <c r="BW23" s="3">
        <v>419775</v>
      </c>
      <c r="BX23" s="3">
        <v>1101724</v>
      </c>
      <c r="BY23" s="3">
        <v>962911</v>
      </c>
      <c r="BZ23" s="3">
        <v>294039</v>
      </c>
      <c r="CA23" s="3">
        <v>290937</v>
      </c>
      <c r="CB23" s="3">
        <v>17216</v>
      </c>
      <c r="CC23" s="3">
        <v>3103</v>
      </c>
      <c r="CD23" s="3">
        <v>47350</v>
      </c>
      <c r="CE23" s="3">
        <v>47350</v>
      </c>
      <c r="CF23" s="3">
        <v>17495</v>
      </c>
      <c r="CG23" s="3">
        <v>68</v>
      </c>
      <c r="CH23" s="3">
        <v>17563</v>
      </c>
      <c r="CI23" s="3">
        <v>21204</v>
      </c>
      <c r="CJ23" s="3">
        <v>6804</v>
      </c>
      <c r="CK23" s="3">
        <v>28008</v>
      </c>
      <c r="CL23" s="3">
        <v>1082441</v>
      </c>
      <c r="CM23" s="3">
        <v>1071403</v>
      </c>
      <c r="CN23" s="3">
        <v>11037</v>
      </c>
      <c r="CO23" s="3">
        <v>67622</v>
      </c>
      <c r="CP23" s="3">
        <v>14096</v>
      </c>
      <c r="CQ23" s="3">
        <v>147529</v>
      </c>
      <c r="CR23" s="3">
        <v>11546</v>
      </c>
      <c r="CS23" s="3">
        <v>34189</v>
      </c>
      <c r="CT23" s="3">
        <v>63841</v>
      </c>
      <c r="CU23" s="3">
        <v>28053</v>
      </c>
      <c r="CV23" s="3">
        <v>89083</v>
      </c>
      <c r="CW23" s="3">
        <v>38192</v>
      </c>
      <c r="CX23" s="3">
        <v>55812</v>
      </c>
      <c r="CY23" s="3">
        <v>132296</v>
      </c>
      <c r="CZ23" s="3">
        <v>4722</v>
      </c>
      <c r="DA23" s="3">
        <v>50876</v>
      </c>
      <c r="DB23" s="3">
        <v>30215</v>
      </c>
      <c r="DC23" s="3">
        <v>65280</v>
      </c>
      <c r="DD23" s="3">
        <v>155317</v>
      </c>
      <c r="DE23" s="3">
        <v>21409</v>
      </c>
      <c r="DF23" s="3">
        <v>106665</v>
      </c>
      <c r="DG23" s="3">
        <v>55247</v>
      </c>
      <c r="DH23" s="3">
        <v>2914</v>
      </c>
      <c r="DI23" s="3">
        <v>1538</v>
      </c>
      <c r="DJ23" s="3">
        <v>56623</v>
      </c>
      <c r="DK23" s="3">
        <v>199918</v>
      </c>
      <c r="DL23" s="3">
        <v>219158</v>
      </c>
      <c r="DM23" s="3">
        <v>-19240</v>
      </c>
      <c r="DN23" s="3">
        <v>198405</v>
      </c>
      <c r="DO23" s="3">
        <v>167115</v>
      </c>
      <c r="DP23" s="3">
        <v>31290</v>
      </c>
      <c r="DQ23" s="3">
        <v>18818</v>
      </c>
      <c r="DR23" s="3">
        <v>28053</v>
      </c>
      <c r="DS23" s="3">
        <v>-9235</v>
      </c>
      <c r="DT23" s="3">
        <v>97008</v>
      </c>
      <c r="DU23" s="3">
        <v>38192</v>
      </c>
      <c r="DV23" s="3">
        <v>58816</v>
      </c>
      <c r="DW23" s="3">
        <v>102383</v>
      </c>
      <c r="DX23" s="3">
        <v>164015</v>
      </c>
      <c r="DY23" s="3">
        <v>-61632</v>
      </c>
      <c r="DZ23" s="3">
        <v>614827</v>
      </c>
      <c r="EA23" s="3">
        <v>549823</v>
      </c>
      <c r="EB23" s="3">
        <v>10359</v>
      </c>
      <c r="EC23" s="3">
        <v>45637</v>
      </c>
      <c r="ED23" s="3">
        <v>9008</v>
      </c>
      <c r="EE23" s="3">
        <v>155718</v>
      </c>
      <c r="EF23" s="3">
        <v>135073</v>
      </c>
      <c r="EG23" s="3">
        <v>0</v>
      </c>
      <c r="EH23" s="3">
        <v>20005</v>
      </c>
      <c r="EI23" s="3">
        <v>640</v>
      </c>
      <c r="EJ23" s="3">
        <f>1.005*EJ22</f>
        <v>420222.66</v>
      </c>
      <c r="EK23" s="3">
        <v>57721</v>
      </c>
      <c r="EL23" s="3">
        <v>0</v>
      </c>
      <c r="EM23" s="3">
        <v>354845</v>
      </c>
      <c r="EN23" s="3">
        <v>2933</v>
      </c>
      <c r="EO23" s="3">
        <v>20806</v>
      </c>
      <c r="EP23" s="3">
        <v>-1608</v>
      </c>
      <c r="EQ23" s="3">
        <v>-20292</v>
      </c>
      <c r="ER23" s="3">
        <v>-33713</v>
      </c>
      <c r="ES23" s="3">
        <v>34807</v>
      </c>
      <c r="ET23" s="3">
        <v>1026557</v>
      </c>
      <c r="EU23" s="3">
        <v>138656</v>
      </c>
      <c r="EV23" s="3">
        <v>329107</v>
      </c>
      <c r="EW23" s="3">
        <v>595518</v>
      </c>
      <c r="EX23" s="3">
        <v>77352</v>
      </c>
      <c r="EY23" s="3">
        <v>4680</v>
      </c>
      <c r="EZ23" s="3">
        <v>-1330</v>
      </c>
      <c r="FA23" s="3">
        <v>5457</v>
      </c>
      <c r="FB23" s="3">
        <v>-8818</v>
      </c>
      <c r="FC23" s="3">
        <v>10</v>
      </c>
      <c r="FD23" s="3">
        <v>-1299</v>
      </c>
      <c r="FE23" s="3">
        <v>0</v>
      </c>
      <c r="FF23" s="3">
        <v>3828</v>
      </c>
      <c r="FG23" s="3">
        <v>-2598</v>
      </c>
      <c r="FH23" s="3">
        <v>69</v>
      </c>
      <c r="FI23" s="3">
        <v>35517</v>
      </c>
      <c r="FJ23" s="3">
        <v>52588</v>
      </c>
      <c r="FK23" s="3">
        <v>88648</v>
      </c>
      <c r="FL23" s="3">
        <v>-12890</v>
      </c>
      <c r="FM23" s="3">
        <v>-163863</v>
      </c>
      <c r="FN23" s="3">
        <v>123139</v>
      </c>
      <c r="FO23" s="3">
        <v>61304</v>
      </c>
      <c r="FP23" s="3">
        <v>329107</v>
      </c>
      <c r="FQ23" s="3">
        <v>70028</v>
      </c>
      <c r="FR23" s="3">
        <v>-163804</v>
      </c>
      <c r="FS23" s="3">
        <v>387026</v>
      </c>
      <c r="FT23" s="3">
        <v>10359</v>
      </c>
      <c r="FU23" s="3">
        <v>953114</v>
      </c>
      <c r="FV23" s="3">
        <v>549823</v>
      </c>
      <c r="FW23" s="3">
        <v>5905</v>
      </c>
      <c r="FX23" s="3">
        <v>25279</v>
      </c>
      <c r="FY23" s="3">
        <v>75744</v>
      </c>
      <c r="FZ23" s="3">
        <v>-407252</v>
      </c>
      <c r="GA23" s="3">
        <v>274721</v>
      </c>
      <c r="GB23" s="3">
        <v>31508</v>
      </c>
      <c r="GC23" s="3">
        <v>3038355</v>
      </c>
      <c r="GD23" s="3">
        <v>82998</v>
      </c>
      <c r="GE23" s="3">
        <v>982820</v>
      </c>
      <c r="GF23" s="3">
        <v>2370832</v>
      </c>
      <c r="GG23" s="3">
        <v>206105</v>
      </c>
      <c r="GH23" s="3">
        <v>3662</v>
      </c>
      <c r="GI23" s="3">
        <v>58892</v>
      </c>
      <c r="GJ23" s="3">
        <v>77267</v>
      </c>
      <c r="GK23" s="3">
        <v>18473</v>
      </c>
      <c r="GL23" s="3">
        <v>1091</v>
      </c>
      <c r="GM23" s="3">
        <v>3918</v>
      </c>
      <c r="GN23" s="3">
        <v>-5506</v>
      </c>
      <c r="GO23" s="3">
        <v>0.99299508299999995</v>
      </c>
      <c r="GP23" s="3">
        <v>2.7448829000000001E-2</v>
      </c>
      <c r="GQ23" s="3">
        <v>4.0192019000000002E-2</v>
      </c>
      <c r="GR23" s="3">
        <v>-8.5100076999999996E-2</v>
      </c>
      <c r="GS23" s="3">
        <v>2.6305450000000001E-2</v>
      </c>
      <c r="GT23" s="3">
        <v>26272</v>
      </c>
      <c r="GU23" s="3">
        <v>48322</v>
      </c>
      <c r="GV23" s="9">
        <v>5707251</v>
      </c>
      <c r="GW23" s="3">
        <v>2870.991943</v>
      </c>
      <c r="GX23" s="3">
        <v>2779.3029790000001</v>
      </c>
      <c r="GY23" s="3">
        <v>2564488</v>
      </c>
      <c r="GZ23" s="3">
        <v>2950256</v>
      </c>
      <c r="HA23" s="3">
        <v>11265898</v>
      </c>
      <c r="HB23" s="3">
        <v>8508445</v>
      </c>
      <c r="HC23" s="3">
        <v>729508</v>
      </c>
      <c r="HD23" s="3">
        <v>1288241</v>
      </c>
      <c r="HE23" s="3">
        <v>1132321</v>
      </c>
      <c r="HF23" s="3">
        <v>2756217</v>
      </c>
      <c r="HG23" s="3">
        <v>3250331</v>
      </c>
      <c r="HH23" s="3">
        <v>3439389</v>
      </c>
      <c r="HI23" s="3">
        <v>-75988</v>
      </c>
      <c r="HJ23" s="3">
        <v>90607</v>
      </c>
      <c r="HK23" s="3">
        <v>410007</v>
      </c>
      <c r="HL23" s="3">
        <v>226613</v>
      </c>
      <c r="HM23" s="3">
        <v>-25849</v>
      </c>
      <c r="HN23" s="3">
        <v>-24351</v>
      </c>
      <c r="HO23" s="3">
        <v>39957</v>
      </c>
      <c r="HP23" s="3">
        <v>88410</v>
      </c>
      <c r="HQ23" s="3">
        <v>-158422</v>
      </c>
      <c r="HR23" s="3">
        <v>-191573</v>
      </c>
      <c r="HS23" s="3">
        <v>152475</v>
      </c>
      <c r="HT23" s="3">
        <v>-8731</v>
      </c>
      <c r="HU23" s="3">
        <v>96852</v>
      </c>
      <c r="HV23" s="3">
        <v>150324</v>
      </c>
      <c r="HW23" s="3">
        <v>-10315</v>
      </c>
      <c r="HX23" s="3">
        <v>15684</v>
      </c>
      <c r="HY23" s="3">
        <v>13790</v>
      </c>
      <c r="HZ23" s="3">
        <v>-39001</v>
      </c>
      <c r="IA23" s="3">
        <v>238774</v>
      </c>
      <c r="IB23" s="3">
        <v>47105</v>
      </c>
      <c r="IC23" s="3">
        <v>373300</v>
      </c>
      <c r="ID23" s="3">
        <v>100.69</v>
      </c>
      <c r="IE23" s="3">
        <v>0.31937759589543102</v>
      </c>
      <c r="IF23" s="3">
        <v>0.52186706331967703</v>
      </c>
      <c r="IG23" s="3">
        <v>0.19549348290769999</v>
      </c>
      <c r="IH23" s="3">
        <v>0.14867260047007999</v>
      </c>
      <c r="II23" s="3">
        <v>0.29504031927895302</v>
      </c>
      <c r="IJ23" s="3">
        <v>1.89499132153035E-2</v>
      </c>
      <c r="IK23" s="3">
        <v>4.0774207260572598E-2</v>
      </c>
      <c r="IL23" s="3">
        <v>1091</v>
      </c>
      <c r="IM23" s="3">
        <v>3918</v>
      </c>
      <c r="IN23" s="3">
        <v>-5506</v>
      </c>
      <c r="IO23" s="3">
        <v>18473</v>
      </c>
      <c r="IP23" s="3">
        <v>1.89173387500918E-2</v>
      </c>
      <c r="IQ23" s="3">
        <v>1</v>
      </c>
      <c r="IR23" s="3">
        <v>1.0704865215678001E-2</v>
      </c>
      <c r="IS23" s="3">
        <v>1.41096028570911E-2</v>
      </c>
      <c r="IT23" s="3">
        <v>1.2141826394855299E-2</v>
      </c>
      <c r="IU23" s="3">
        <v>1.0952379999999999</v>
      </c>
      <c r="IV23" s="3">
        <f t="shared" si="0"/>
        <v>385.49341618936899</v>
      </c>
      <c r="IW23" s="3">
        <v>1.5707180709005598E-2</v>
      </c>
      <c r="IX23" s="3">
        <v>-20558.3803780462</v>
      </c>
      <c r="IY23" s="3">
        <v>-30866.869619758902</v>
      </c>
      <c r="IZ23" s="3">
        <v>1164.82574753272</v>
      </c>
      <c r="JA23" s="3">
        <v>0</v>
      </c>
      <c r="JB23" s="3">
        <v>-7746.7357970815401</v>
      </c>
      <c r="JC23" s="3">
        <v>-1164.8446648714701</v>
      </c>
      <c r="JD23" s="3">
        <v>0</v>
      </c>
      <c r="JE23" s="3">
        <v>8798.8938719458802</v>
      </c>
      <c r="JF23" s="3">
        <v>10148.5718189872</v>
      </c>
      <c r="JG23" s="3">
        <v>-20558.3803780462</v>
      </c>
      <c r="JH23" s="3">
        <v>-30866.869619758902</v>
      </c>
      <c r="JI23" s="3">
        <v>1164.82574753272</v>
      </c>
      <c r="JJ23" s="3">
        <v>19666.6971672738</v>
      </c>
      <c r="JK23" s="3">
        <v>28463.052547766401</v>
      </c>
      <c r="JL23" s="3">
        <v>-7906.2228029998196</v>
      </c>
      <c r="JM23">
        <v>1</v>
      </c>
      <c r="JN23">
        <v>1</v>
      </c>
      <c r="JO23">
        <v>1</v>
      </c>
      <c r="JP23" s="4">
        <v>525490</v>
      </c>
      <c r="JQ23" s="7">
        <v>1.057041049</v>
      </c>
      <c r="JR23" s="7">
        <v>1.0637500289999999</v>
      </c>
      <c r="JS23" s="4">
        <v>1.0748779770000001</v>
      </c>
      <c r="JT23" s="7">
        <v>1.0116130109999999</v>
      </c>
      <c r="JU23" s="4">
        <v>1.008319974</v>
      </c>
      <c r="JV23" s="7">
        <v>1.013096403</v>
      </c>
      <c r="JW23" s="4">
        <v>1.04770264</v>
      </c>
      <c r="JX23" s="7">
        <v>1.084372881</v>
      </c>
      <c r="JY23" s="4">
        <v>1.0369930380000001</v>
      </c>
      <c r="JZ23" s="4">
        <v>1.07183834</v>
      </c>
      <c r="KA23" s="4">
        <v>1.259469986</v>
      </c>
      <c r="KB23" s="4">
        <v>77352</v>
      </c>
      <c r="KC23" s="4">
        <f t="shared" si="6"/>
        <v>686588</v>
      </c>
      <c r="KD23" s="4">
        <v>58892</v>
      </c>
      <c r="KE23" s="4">
        <v>171440</v>
      </c>
      <c r="KF23" s="4">
        <v>41981</v>
      </c>
      <c r="KG23" s="4">
        <v>414275</v>
      </c>
      <c r="KH23" s="4">
        <v>9.8782019563810705E-2</v>
      </c>
      <c r="KI23">
        <v>0.99768298954104995</v>
      </c>
      <c r="KJ23">
        <f t="shared" si="7"/>
        <v>-2.3330468931408591E-3</v>
      </c>
      <c r="KK23" s="10">
        <v>0.3342124472151014</v>
      </c>
      <c r="KL23" s="12">
        <v>2.4970059999999999E-2</v>
      </c>
      <c r="KM23" s="12">
        <v>-3.2799000000000001E-3</v>
      </c>
    </row>
    <row r="24" spans="1:299" x14ac:dyDescent="0.2">
      <c r="A24" s="1">
        <v>2017</v>
      </c>
      <c r="B24" s="3">
        <f>0*B23</f>
        <v>0</v>
      </c>
      <c r="C24" s="3">
        <f t="shared" ref="C24:P24" si="8">0*C23</f>
        <v>0</v>
      </c>
      <c r="D24" s="3">
        <f t="shared" si="8"/>
        <v>0</v>
      </c>
      <c r="E24" s="3">
        <f t="shared" si="8"/>
        <v>0</v>
      </c>
      <c r="F24" s="3">
        <f t="shared" si="8"/>
        <v>0</v>
      </c>
      <c r="G24" s="3">
        <f t="shared" si="8"/>
        <v>0</v>
      </c>
      <c r="H24" s="3">
        <f t="shared" si="8"/>
        <v>0</v>
      </c>
      <c r="I24" s="3">
        <f t="shared" si="8"/>
        <v>0</v>
      </c>
      <c r="J24" s="3">
        <f t="shared" si="8"/>
        <v>0</v>
      </c>
      <c r="K24" s="3">
        <f t="shared" si="8"/>
        <v>0</v>
      </c>
      <c r="L24" s="3">
        <f t="shared" si="8"/>
        <v>0</v>
      </c>
      <c r="M24" s="3">
        <f t="shared" si="8"/>
        <v>0</v>
      </c>
      <c r="N24" s="3">
        <f t="shared" si="8"/>
        <v>0</v>
      </c>
      <c r="O24" s="3">
        <f t="shared" si="8"/>
        <v>0</v>
      </c>
      <c r="P24" s="3">
        <f t="shared" si="8"/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f t="shared" si="1"/>
        <v>0</v>
      </c>
      <c r="BL24" s="3">
        <f t="shared" si="2"/>
        <v>0</v>
      </c>
      <c r="BM24" s="3">
        <f t="shared" si="3"/>
        <v>0</v>
      </c>
      <c r="BN24" s="3">
        <f t="shared" si="4"/>
        <v>0</v>
      </c>
      <c r="BO24" s="3">
        <f t="shared" si="5"/>
        <v>0</v>
      </c>
      <c r="BP24" s="3">
        <f>1.015*BP23</f>
        <v>2095819.7049999998</v>
      </c>
      <c r="BQ24" s="3">
        <f>BQ23*1.015</f>
        <v>14030.669799999998</v>
      </c>
      <c r="BR24" s="3">
        <v>0</v>
      </c>
      <c r="BS24" s="3">
        <v>0</v>
      </c>
      <c r="BT24" s="3">
        <f>BT23*1.02</f>
        <v>78231.960000000006</v>
      </c>
      <c r="BU24" s="3">
        <f>BU23*1.02</f>
        <v>7534.74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f>1.02*CL23</f>
        <v>1104089.82</v>
      </c>
      <c r="CM24" s="3">
        <f>1.02*CM23</f>
        <v>1092831.06</v>
      </c>
      <c r="CN24" s="3">
        <v>11037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f>0*DZ23</f>
        <v>0</v>
      </c>
      <c r="EA24" s="3">
        <f>1.01*EA23</f>
        <v>555321.23</v>
      </c>
      <c r="EB24" s="3">
        <f t="shared" ref="EB24" si="9">1.02*EB23</f>
        <v>10566.18</v>
      </c>
      <c r="EC24" s="3">
        <f>1.01*EC23</f>
        <v>46093.37</v>
      </c>
      <c r="ED24" s="3">
        <v>9008</v>
      </c>
      <c r="EE24" s="3">
        <f>0*EE23</f>
        <v>0</v>
      </c>
      <c r="EF24" s="3">
        <f>0*EF23</f>
        <v>0</v>
      </c>
      <c r="EG24" s="3">
        <f t="shared" ref="EG24" si="10">EG23*1.01</f>
        <v>0</v>
      </c>
      <c r="EH24" s="3">
        <f>0*EH23</f>
        <v>0</v>
      </c>
      <c r="EI24" s="3">
        <v>0</v>
      </c>
      <c r="EJ24" s="3">
        <f t="shared" ref="EJ24:EJ87" si="11">1.005*EJ23</f>
        <v>422323.77329999994</v>
      </c>
      <c r="EK24" s="3">
        <f>0*EK23</f>
        <v>0</v>
      </c>
      <c r="EL24" s="3">
        <f t="shared" ref="EL24" si="12">0*EL23</f>
        <v>0</v>
      </c>
      <c r="EM24" s="3">
        <f>0*EM23</f>
        <v>0</v>
      </c>
      <c r="EN24" s="3">
        <f>0*EN23</f>
        <v>0</v>
      </c>
      <c r="EO24" s="3">
        <f>0*EO23</f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f t="shared" ref="FS24:GB24" si="13">1.01*FS23</f>
        <v>390896.26</v>
      </c>
      <c r="FT24" s="3">
        <f t="shared" si="13"/>
        <v>10462.59</v>
      </c>
      <c r="FU24" s="3">
        <f t="shared" si="13"/>
        <v>962645.14</v>
      </c>
      <c r="FV24" s="3">
        <f t="shared" si="13"/>
        <v>555321.23</v>
      </c>
      <c r="FW24" s="3">
        <f t="shared" si="13"/>
        <v>5964.05</v>
      </c>
      <c r="FX24" s="3">
        <f t="shared" si="13"/>
        <v>25531.79</v>
      </c>
      <c r="FY24" s="3">
        <f t="shared" si="13"/>
        <v>76501.440000000002</v>
      </c>
      <c r="FZ24" s="3">
        <f t="shared" si="13"/>
        <v>-411324.52</v>
      </c>
      <c r="GA24" s="3">
        <f t="shared" si="13"/>
        <v>277468.21000000002</v>
      </c>
      <c r="GB24" s="3">
        <f t="shared" si="13"/>
        <v>31823.08</v>
      </c>
      <c r="GC24" s="3">
        <f>1.015*GC23</f>
        <v>3083930.3249999997</v>
      </c>
      <c r="GD24" s="3">
        <f t="shared" ref="GD24:GF32" si="14">1.015*GD23</f>
        <v>84242.969999999987</v>
      </c>
      <c r="GE24" s="3">
        <f t="shared" si="14"/>
        <v>997562.29999999993</v>
      </c>
      <c r="GF24" s="3">
        <f t="shared" si="14"/>
        <v>2406394.48</v>
      </c>
      <c r="GG24" s="3">
        <f t="shared" ref="GG24:GG49" si="15">0.0678*GC24</f>
        <v>209090.47603499997</v>
      </c>
      <c r="GH24" s="3">
        <f t="shared" ref="GH24:GH49" si="16">0.08*GD24</f>
        <v>6739.4375999999993</v>
      </c>
      <c r="GI24" s="3">
        <f t="shared" ref="GI24:GI49" si="17">0.06*GE24</f>
        <v>59853.73799999999</v>
      </c>
      <c r="GJ24" s="3">
        <f t="shared" ref="GJ24:GJ49" si="18">0.032*GF24</f>
        <v>77004.623359999998</v>
      </c>
      <c r="GK24" s="3">
        <v>0</v>
      </c>
      <c r="GL24" s="3">
        <v>0</v>
      </c>
      <c r="GM24" s="3">
        <v>0</v>
      </c>
      <c r="GN24" s="3">
        <v>0</v>
      </c>
      <c r="GO24" s="3">
        <f>GO23 * 1.01</f>
        <v>1.00292503383</v>
      </c>
      <c r="GP24" s="3">
        <v>2.7448829000000001E-2</v>
      </c>
      <c r="GQ24" s="3">
        <v>4.0192019000000002E-2</v>
      </c>
      <c r="GR24" s="3">
        <v>0</v>
      </c>
      <c r="GS24" s="3">
        <v>0</v>
      </c>
      <c r="GT24" s="3">
        <v>0</v>
      </c>
      <c r="GU24" s="3">
        <v>0</v>
      </c>
      <c r="GV24" s="3">
        <f>GV23*1.004</f>
        <v>5730080.0039999997</v>
      </c>
      <c r="GW24" s="3">
        <f>GW23*1.005</f>
        <v>2885.3469027149995</v>
      </c>
      <c r="GX24" s="3">
        <f>1.01*GX23</f>
        <v>2807.0960087900003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100.69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1.89499132153035E-2</v>
      </c>
      <c r="IK24" s="3">
        <v>4.0774207260572598E-2</v>
      </c>
      <c r="IL24" s="3">
        <v>0</v>
      </c>
      <c r="IM24" s="3">
        <v>0</v>
      </c>
      <c r="IN24" s="3">
        <v>0</v>
      </c>
      <c r="IO24" s="3">
        <v>0</v>
      </c>
      <c r="IP24" s="3">
        <v>1.89173387500918E-2</v>
      </c>
      <c r="IQ24" s="3">
        <f>IQ23*1.015</f>
        <v>1.0149999999999999</v>
      </c>
      <c r="IR24" s="3">
        <v>1.0704865215678001E-2</v>
      </c>
      <c r="IS24" s="3">
        <v>1.41096028570911E-2</v>
      </c>
      <c r="IT24" s="3">
        <v>1.2141826394855299E-2</v>
      </c>
      <c r="IU24" s="3">
        <f>1.025*IU23</f>
        <v>1.1226189499999999</v>
      </c>
      <c r="IV24" s="3">
        <f t="shared" si="0"/>
        <v>389.31018268629339</v>
      </c>
      <c r="IW24" s="3">
        <v>1.5707180709005598E-2</v>
      </c>
      <c r="IX24" s="3">
        <v>0</v>
      </c>
      <c r="IY24" s="3">
        <v>0</v>
      </c>
      <c r="IZ24" s="3">
        <v>0</v>
      </c>
      <c r="JA24" s="3">
        <v>0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0</v>
      </c>
      <c r="JM24">
        <v>1</v>
      </c>
      <c r="JN24">
        <v>1</v>
      </c>
      <c r="JO24">
        <v>1</v>
      </c>
      <c r="JP24" s="4">
        <f>JP23*1.027</f>
        <v>539678.23</v>
      </c>
      <c r="JQ24" s="7">
        <f t="shared" ref="JQ24:JX24" si="19">JQ23*1.015</f>
        <v>1.0728966647349998</v>
      </c>
      <c r="JR24" s="7">
        <f t="shared" si="19"/>
        <v>1.0797062794349999</v>
      </c>
      <c r="JS24" s="13">
        <f t="shared" si="19"/>
        <v>1.091001146655</v>
      </c>
      <c r="JT24" s="7">
        <f t="shared" si="19"/>
        <v>1.0267872061649999</v>
      </c>
      <c r="JU24" s="13">
        <f>JU23*1.02</f>
        <v>1.02848637348</v>
      </c>
      <c r="JV24" s="7">
        <f t="shared" si="19"/>
        <v>1.0282928490449998</v>
      </c>
      <c r="JW24" s="4">
        <f>JW23*1.006</f>
        <v>1.0539888558400001</v>
      </c>
      <c r="JX24" s="7">
        <f t="shared" si="19"/>
        <v>1.1006384742149999</v>
      </c>
      <c r="JY24" s="4">
        <f>JY23*1.015</f>
        <v>1.0525479335700001</v>
      </c>
      <c r="JZ24" s="4">
        <f>JZ23*1.018</f>
        <v>1.0911314301199999</v>
      </c>
      <c r="KA24" s="4">
        <f>1.022*KA23</f>
        <v>1.287178325692</v>
      </c>
      <c r="KB24" s="4">
        <f>1.02*KB23</f>
        <v>78899.040000000008</v>
      </c>
      <c r="KC24" s="4">
        <f t="shared" si="6"/>
        <v>700902.65599999996</v>
      </c>
      <c r="KD24" s="4">
        <f>1.02*KD23</f>
        <v>60069.840000000004</v>
      </c>
      <c r="KE24" s="4">
        <f>1.0234*KE23</f>
        <v>175451.69600000003</v>
      </c>
      <c r="KF24" s="4">
        <f t="shared" ref="KF24:KG39" si="20">1.02*KF23</f>
        <v>42820.62</v>
      </c>
      <c r="KG24" s="4">
        <f t="shared" si="20"/>
        <v>422560.5</v>
      </c>
      <c r="KH24" s="4">
        <v>9.8782019563810705E-2</v>
      </c>
      <c r="KI24">
        <v>1.0149999999999999</v>
      </c>
      <c r="KJ24">
        <v>1.6E-2</v>
      </c>
      <c r="KK24" s="10">
        <v>0.35230635326191428</v>
      </c>
      <c r="KL24" s="12">
        <v>2.0475E-2</v>
      </c>
      <c r="KM24" s="12">
        <v>-5.2515000000000001E-3</v>
      </c>
    </row>
    <row r="25" spans="1:299" x14ac:dyDescent="0.2">
      <c r="A25" s="1">
        <v>2018</v>
      </c>
      <c r="B25" s="3">
        <f t="shared" ref="B25:B88" si="21">1.025*B24</f>
        <v>0</v>
      </c>
      <c r="C25" s="3">
        <f t="shared" ref="C25:C88" si="22">1.025*C24</f>
        <v>0</v>
      </c>
      <c r="D25" s="3">
        <f t="shared" ref="D25:D88" si="23">1.025*D24</f>
        <v>0</v>
      </c>
      <c r="E25" s="3">
        <f t="shared" ref="E25:E88" si="24">1.025*E24</f>
        <v>0</v>
      </c>
      <c r="F25" s="3">
        <f t="shared" ref="F25:F88" si="25">1.025*F24</f>
        <v>0</v>
      </c>
      <c r="G25" s="3">
        <f t="shared" ref="G25:G88" si="26">1.025*G24</f>
        <v>0</v>
      </c>
      <c r="H25" s="3">
        <f t="shared" ref="H25:H88" si="27">1.025*H24</f>
        <v>0</v>
      </c>
      <c r="I25" s="3">
        <f t="shared" ref="I25:I88" si="28">1.025*I24</f>
        <v>0</v>
      </c>
      <c r="J25" s="3">
        <f t="shared" ref="J25:J88" si="29">1.025*J24</f>
        <v>0</v>
      </c>
      <c r="K25" s="3">
        <f t="shared" ref="K25:K88" si="30">1.025*K24</f>
        <v>0</v>
      </c>
      <c r="L25" s="3">
        <f t="shared" ref="L25:L88" si="31">1.025*L24</f>
        <v>0</v>
      </c>
      <c r="M25" s="3">
        <f t="shared" ref="M25:M88" si="32">1.025*M24</f>
        <v>0</v>
      </c>
      <c r="N25" s="3">
        <f t="shared" ref="N25:N88" si="33">1.025*N24</f>
        <v>0</v>
      </c>
      <c r="O25" s="3">
        <f t="shared" ref="O25:O88" si="34">1.025*O24</f>
        <v>0</v>
      </c>
      <c r="P25" s="3">
        <f t="shared" ref="P25:P88" si="35">1.025*P24</f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f t="shared" ref="BK25:BK49" si="36">BA25-BF25</f>
        <v>0</v>
      </c>
      <c r="BL25" s="3">
        <f t="shared" ref="BL25:BL49" si="37">BB25-BG25</f>
        <v>0</v>
      </c>
      <c r="BM25" s="3">
        <f t="shared" ref="BM25:BM49" si="38">BC25-BH25</f>
        <v>0</v>
      </c>
      <c r="BN25" s="3">
        <f t="shared" ref="BN25:BN49" si="39">BD25-BI25</f>
        <v>0</v>
      </c>
      <c r="BO25" s="3">
        <f t="shared" ref="BO25:BO49" si="40">BE25-BJ25</f>
        <v>0</v>
      </c>
      <c r="BP25" s="3">
        <f t="shared" ref="BP25:BP88" si="41">1.015*BP24</f>
        <v>2127257.0005749995</v>
      </c>
      <c r="BQ25" s="3">
        <f t="shared" ref="BQ25:BQ88" si="42">BQ24*1.015</f>
        <v>14241.129846999997</v>
      </c>
      <c r="BR25" s="3">
        <v>0</v>
      </c>
      <c r="BS25" s="3">
        <v>0</v>
      </c>
      <c r="BT25" s="3">
        <f t="shared" ref="BT25:BU88" si="43">BT24*1.02</f>
        <v>79796.599200000011</v>
      </c>
      <c r="BU25" s="3">
        <f t="shared" si="43"/>
        <v>7685.4348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f t="shared" ref="CL25:CM88" si="44">1.02*CL24</f>
        <v>1126171.6164000002</v>
      </c>
      <c r="CM25" s="3">
        <f t="shared" si="44"/>
        <v>1114687.6812</v>
      </c>
      <c r="CN25" s="3">
        <v>11037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f t="shared" ref="DZ25:DZ88" si="45">1.02*DZ24</f>
        <v>0</v>
      </c>
      <c r="EA25" s="3">
        <f t="shared" ref="EA25:EA88" si="46">1.02*EA24</f>
        <v>566427.65460000001</v>
      </c>
      <c r="EB25" s="3">
        <f t="shared" ref="EB25:EB88" si="47">1.02*EB24</f>
        <v>10777.5036</v>
      </c>
      <c r="EC25" s="3">
        <f t="shared" ref="EC25:EC88" si="48">1.02*EC24</f>
        <v>47015.237400000005</v>
      </c>
      <c r="ED25" s="3">
        <v>9008</v>
      </c>
      <c r="EE25" s="3">
        <f t="shared" ref="EE25:EF32" si="49">EE24*1.015</f>
        <v>0</v>
      </c>
      <c r="EF25" s="3">
        <f t="shared" si="49"/>
        <v>0</v>
      </c>
      <c r="EG25" s="3">
        <f t="shared" ref="EG25:EG88" si="50">EG24*1.01</f>
        <v>0</v>
      </c>
      <c r="EH25" s="3">
        <f t="shared" ref="EH25:EK41" si="51">EH24*1.015</f>
        <v>0</v>
      </c>
      <c r="EI25" s="3">
        <v>0</v>
      </c>
      <c r="EJ25" s="3">
        <f t="shared" si="11"/>
        <v>424435.39216649992</v>
      </c>
      <c r="EK25" s="3">
        <f t="shared" ref="EK25:EK32" si="52">EK24*1.015</f>
        <v>0</v>
      </c>
      <c r="EL25" s="3">
        <f t="shared" ref="EL25:EL88" si="53">EL24*1.01</f>
        <v>0</v>
      </c>
      <c r="EM25" s="3">
        <f t="shared" ref="EM25:EM88" si="54">EM24*1.015</f>
        <v>0</v>
      </c>
      <c r="EN25" s="3">
        <f t="shared" ref="EN25:EN88" si="55">EN24*1.015</f>
        <v>0</v>
      </c>
      <c r="EO25" s="3">
        <f t="shared" ref="EO25:EO40" si="56">EO24*1.01</f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f t="shared" ref="FS25:FS88" si="57">FS24*1.03</f>
        <v>402623.14780000004</v>
      </c>
      <c r="FT25" s="3">
        <f t="shared" ref="FT25:FT88" si="58">FT24*1.03</f>
        <v>10776.467700000001</v>
      </c>
      <c r="FU25" s="3">
        <f t="shared" ref="FU25:FU88" si="59">FU24*1.03</f>
        <v>991524.49420000007</v>
      </c>
      <c r="FV25" s="3">
        <f t="shared" ref="FV25:FV88" si="60">FV24*1.03</f>
        <v>571980.86690000002</v>
      </c>
      <c r="FW25" s="3">
        <f t="shared" ref="FW25:FW88" si="61">FW24*1.03</f>
        <v>6142.9715000000006</v>
      </c>
      <c r="FX25" s="3">
        <f t="shared" ref="FX25:FX88" si="62">1.01*FX24</f>
        <v>25787.107900000003</v>
      </c>
      <c r="FY25" s="3">
        <f t="shared" ref="FY25:FY88" si="63">1.01*FY24</f>
        <v>77266.454400000002</v>
      </c>
      <c r="FZ25" s="3">
        <f t="shared" ref="FZ25:FZ88" si="64">1.01*FZ24</f>
        <v>-415437.76520000002</v>
      </c>
      <c r="GA25" s="3">
        <f t="shared" ref="GA25:GB88" si="65">1.01*GA24</f>
        <v>280242.8921</v>
      </c>
      <c r="GB25" s="3">
        <f t="shared" si="65"/>
        <v>32141.310800000003</v>
      </c>
      <c r="GC25" s="3">
        <f t="shared" ref="GC25:GF40" si="66">1.015*GC24</f>
        <v>3130189.2798749995</v>
      </c>
      <c r="GD25" s="3">
        <f t="shared" si="14"/>
        <v>85506.614549999984</v>
      </c>
      <c r="GE25" s="3">
        <f t="shared" si="14"/>
        <v>1012525.7344999998</v>
      </c>
      <c r="GF25" s="3">
        <f t="shared" si="14"/>
        <v>2442490.3971999995</v>
      </c>
      <c r="GG25" s="3">
        <f t="shared" si="15"/>
        <v>212226.83317552495</v>
      </c>
      <c r="GH25" s="3">
        <f t="shared" si="16"/>
        <v>6840.5291639999987</v>
      </c>
      <c r="GI25" s="3">
        <f t="shared" si="17"/>
        <v>60751.544069999982</v>
      </c>
      <c r="GJ25" s="3">
        <f t="shared" si="18"/>
        <v>78159.692710399991</v>
      </c>
      <c r="GK25" s="3">
        <v>0</v>
      </c>
      <c r="GL25" s="3">
        <v>0</v>
      </c>
      <c r="GM25" s="3">
        <v>0</v>
      </c>
      <c r="GN25" s="3">
        <v>0</v>
      </c>
      <c r="GO25" s="3">
        <f t="shared" ref="GO25:GO88" si="67">GO24 * 1.01</f>
        <v>1.0129542841682999</v>
      </c>
      <c r="GP25" s="3">
        <v>2.7448829000000001E-2</v>
      </c>
      <c r="GQ25" s="3">
        <v>4.0192019000000002E-2</v>
      </c>
      <c r="GR25" s="3">
        <v>0</v>
      </c>
      <c r="GS25" s="3">
        <v>0</v>
      </c>
      <c r="GT25" s="3">
        <v>0</v>
      </c>
      <c r="GU25" s="3">
        <v>0</v>
      </c>
      <c r="GV25" s="3">
        <f t="shared" ref="GV25:GV88" si="68">GV24*1.004</f>
        <v>5753000.3240160001</v>
      </c>
      <c r="GW25" s="3">
        <f t="shared" ref="GW25:GW88" si="69">GW24*1.005</f>
        <v>2899.773637228574</v>
      </c>
      <c r="GX25" s="3">
        <f t="shared" ref="GX25:GX88" si="70">1.01*GX24</f>
        <v>2835.1669688779002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100.69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1.89499132153035E-2</v>
      </c>
      <c r="IK25" s="3">
        <v>4.0774207260572598E-2</v>
      </c>
      <c r="IL25" s="3">
        <v>0</v>
      </c>
      <c r="IM25" s="3">
        <v>0</v>
      </c>
      <c r="IN25" s="3">
        <v>0</v>
      </c>
      <c r="IO25" s="3">
        <v>0</v>
      </c>
      <c r="IP25" s="3">
        <v>1.89173387500918E-2</v>
      </c>
      <c r="IQ25" s="3">
        <f t="shared" ref="IQ25:IQ88" si="71">IQ24*1.015</f>
        <v>1.0302249999999997</v>
      </c>
      <c r="IR25" s="3">
        <v>1.0704865215678001E-2</v>
      </c>
      <c r="IS25" s="3">
        <v>1.41096028570911E-2</v>
      </c>
      <c r="IT25" s="3">
        <v>1.2141826394855299E-2</v>
      </c>
      <c r="IU25" s="3">
        <f t="shared" ref="IU25:IU88" si="72">1.015*IU24</f>
        <v>1.1394582342499997</v>
      </c>
      <c r="IV25" s="3">
        <f t="shared" si="0"/>
        <v>393.16473895051411</v>
      </c>
      <c r="IW25" s="3">
        <v>1.5707180709005598E-2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0</v>
      </c>
      <c r="JK25" s="3">
        <v>0</v>
      </c>
      <c r="JL25" s="3">
        <v>0</v>
      </c>
      <c r="JM25">
        <v>1</v>
      </c>
      <c r="JN25">
        <v>1</v>
      </c>
      <c r="JO25">
        <v>1</v>
      </c>
      <c r="JP25" s="4">
        <f t="shared" ref="JP25:JP88" si="73">JP24*1.027</f>
        <v>554249.54220999999</v>
      </c>
      <c r="JQ25" s="7">
        <f t="shared" ref="JQ25:JQ88" si="74">JQ24*1.015</f>
        <v>1.0889901147060246</v>
      </c>
      <c r="JR25" s="7">
        <f t="shared" ref="JR25:JR88" si="75">JR24*1.015</f>
        <v>1.0959018736265247</v>
      </c>
      <c r="JS25" s="13">
        <f t="shared" ref="JS25:JS88" si="76">JS24*1.015</f>
        <v>1.1073661638548249</v>
      </c>
      <c r="JT25" s="7">
        <f t="shared" ref="JT25:JT88" si="77">JT24*1.015</f>
        <v>1.0421890142574748</v>
      </c>
      <c r="JU25" s="13">
        <f t="shared" ref="JU25:JU88" si="78">JU24*1.02</f>
        <v>1.0490561009496</v>
      </c>
      <c r="JV25" s="7">
        <f t="shared" ref="JV25:JV88" si="79">JV24*1.015</f>
        <v>1.0437172417806748</v>
      </c>
      <c r="JW25" s="4">
        <f t="shared" ref="JW25:JW88" si="80">JW24*1.006</f>
        <v>1.0603127889750401</v>
      </c>
      <c r="JX25" s="7">
        <f t="shared" ref="JX25:JX88" si="81">JX24*1.015</f>
        <v>1.1171480513282248</v>
      </c>
      <c r="JY25" s="4">
        <f t="shared" ref="JY25:JY88" si="82">JY24*1.015</f>
        <v>1.06833615257355</v>
      </c>
      <c r="JZ25" s="4">
        <f t="shared" ref="JZ25:JZ88" si="83">JZ24*1.018</f>
        <v>1.1107717958621599</v>
      </c>
      <c r="KA25" s="4">
        <f t="shared" ref="KA25:KA88" si="84">1.022*KA24</f>
        <v>1.3154962488572239</v>
      </c>
      <c r="KB25" s="4">
        <f t="shared" ref="KB25:KB88" si="85">1.015*KB24</f>
        <v>80082.525599999994</v>
      </c>
      <c r="KC25" s="4">
        <f t="shared" si="6"/>
        <v>715517.24488640006</v>
      </c>
      <c r="KD25" s="4">
        <f t="shared" ref="KD25:KD88" si="86">1.02*KD24</f>
        <v>61271.236800000006</v>
      </c>
      <c r="KE25" s="4">
        <f t="shared" ref="KE25:KE88" si="87">1.0234*KE24</f>
        <v>179557.26568640003</v>
      </c>
      <c r="KF25" s="4">
        <f t="shared" si="20"/>
        <v>43677.032400000004</v>
      </c>
      <c r="KG25" s="4">
        <f t="shared" si="20"/>
        <v>431011.71</v>
      </c>
      <c r="KH25" s="4">
        <v>9.8782019563810705E-2</v>
      </c>
      <c r="KI25">
        <v>1.0149999999999999</v>
      </c>
      <c r="KJ25">
        <v>1.6E-2</v>
      </c>
      <c r="KK25" s="10">
        <v>0.37101695678952018</v>
      </c>
      <c r="KL25" s="12">
        <v>2.0364300000000002E-2</v>
      </c>
      <c r="KM25" s="12">
        <v>-4.4476999999999997E-3</v>
      </c>
    </row>
    <row r="26" spans="1:299" x14ac:dyDescent="0.2">
      <c r="A26" s="1">
        <v>2019</v>
      </c>
      <c r="B26" s="3">
        <f t="shared" si="21"/>
        <v>0</v>
      </c>
      <c r="C26" s="3">
        <f t="shared" si="22"/>
        <v>0</v>
      </c>
      <c r="D26" s="3">
        <f t="shared" si="23"/>
        <v>0</v>
      </c>
      <c r="E26" s="3">
        <f t="shared" si="24"/>
        <v>0</v>
      </c>
      <c r="F26" s="3">
        <f t="shared" si="25"/>
        <v>0</v>
      </c>
      <c r="G26" s="3">
        <f t="shared" si="26"/>
        <v>0</v>
      </c>
      <c r="H26" s="3">
        <f t="shared" si="27"/>
        <v>0</v>
      </c>
      <c r="I26" s="3">
        <f t="shared" si="28"/>
        <v>0</v>
      </c>
      <c r="J26" s="3">
        <f t="shared" si="29"/>
        <v>0</v>
      </c>
      <c r="K26" s="3">
        <f t="shared" si="30"/>
        <v>0</v>
      </c>
      <c r="L26" s="3">
        <f t="shared" si="31"/>
        <v>0</v>
      </c>
      <c r="M26" s="3">
        <f t="shared" si="32"/>
        <v>0</v>
      </c>
      <c r="N26" s="3">
        <f t="shared" si="33"/>
        <v>0</v>
      </c>
      <c r="O26" s="3">
        <f t="shared" si="34"/>
        <v>0</v>
      </c>
      <c r="P26" s="3">
        <f t="shared" si="35"/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f t="shared" si="36"/>
        <v>0</v>
      </c>
      <c r="BL26" s="3">
        <f t="shared" si="37"/>
        <v>0</v>
      </c>
      <c r="BM26" s="3">
        <f t="shared" si="38"/>
        <v>0</v>
      </c>
      <c r="BN26" s="3">
        <f t="shared" si="39"/>
        <v>0</v>
      </c>
      <c r="BO26" s="3">
        <f t="shared" si="40"/>
        <v>0</v>
      </c>
      <c r="BP26" s="3">
        <f t="shared" si="41"/>
        <v>2159165.8555836244</v>
      </c>
      <c r="BQ26" s="3">
        <f t="shared" si="42"/>
        <v>14454.746794704995</v>
      </c>
      <c r="BR26" s="3">
        <v>0</v>
      </c>
      <c r="BS26" s="3">
        <v>0</v>
      </c>
      <c r="BT26" s="3">
        <f t="shared" si="43"/>
        <v>81392.531184000007</v>
      </c>
      <c r="BU26" s="3">
        <f t="shared" si="43"/>
        <v>7839.1434959999997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f t="shared" si="44"/>
        <v>1148695.0487280001</v>
      </c>
      <c r="CM26" s="3">
        <f t="shared" si="44"/>
        <v>1136981.4348240001</v>
      </c>
      <c r="CN26" s="3">
        <v>11037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f t="shared" si="45"/>
        <v>0</v>
      </c>
      <c r="EA26" s="3">
        <f t="shared" si="46"/>
        <v>577756.20769199997</v>
      </c>
      <c r="EB26" s="3">
        <f t="shared" si="47"/>
        <v>10993.053672</v>
      </c>
      <c r="EC26" s="3">
        <f t="shared" si="48"/>
        <v>47955.542148000008</v>
      </c>
      <c r="ED26" s="3">
        <v>9008</v>
      </c>
      <c r="EE26" s="3">
        <f t="shared" si="49"/>
        <v>0</v>
      </c>
      <c r="EF26" s="3">
        <f t="shared" si="49"/>
        <v>0</v>
      </c>
      <c r="EG26" s="3">
        <f t="shared" si="50"/>
        <v>0</v>
      </c>
      <c r="EH26" s="3">
        <f t="shared" si="51"/>
        <v>0</v>
      </c>
      <c r="EI26" s="3">
        <v>0</v>
      </c>
      <c r="EJ26" s="3">
        <f t="shared" si="11"/>
        <v>426557.56912733236</v>
      </c>
      <c r="EK26" s="3">
        <f t="shared" si="52"/>
        <v>0</v>
      </c>
      <c r="EL26" s="3">
        <f t="shared" si="53"/>
        <v>0</v>
      </c>
      <c r="EM26" s="3">
        <f t="shared" si="54"/>
        <v>0</v>
      </c>
      <c r="EN26" s="3">
        <f t="shared" si="55"/>
        <v>0</v>
      </c>
      <c r="EO26" s="3">
        <f t="shared" si="56"/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f t="shared" si="57"/>
        <v>414701.84223400004</v>
      </c>
      <c r="FT26" s="3">
        <f t="shared" si="58"/>
        <v>11099.761731000001</v>
      </c>
      <c r="FU26" s="3">
        <f t="shared" si="59"/>
        <v>1021270.2290260001</v>
      </c>
      <c r="FV26" s="3">
        <f t="shared" si="60"/>
        <v>589140.29290700005</v>
      </c>
      <c r="FW26" s="3">
        <f t="shared" si="61"/>
        <v>6327.2606450000003</v>
      </c>
      <c r="FX26" s="3">
        <f t="shared" si="62"/>
        <v>26044.978979000003</v>
      </c>
      <c r="FY26" s="3">
        <f t="shared" si="63"/>
        <v>78039.118944000002</v>
      </c>
      <c r="FZ26" s="3">
        <f t="shared" si="64"/>
        <v>-419592.14285200002</v>
      </c>
      <c r="GA26" s="3">
        <f t="shared" si="65"/>
        <v>283045.32102099998</v>
      </c>
      <c r="GB26" s="3">
        <f t="shared" si="65"/>
        <v>32462.723908000004</v>
      </c>
      <c r="GC26" s="3">
        <f t="shared" si="66"/>
        <v>3177142.1190731241</v>
      </c>
      <c r="GD26" s="3">
        <f t="shared" si="14"/>
        <v>86789.213768249974</v>
      </c>
      <c r="GE26" s="3">
        <f t="shared" si="14"/>
        <v>1027713.6205174996</v>
      </c>
      <c r="GF26" s="3">
        <f t="shared" si="14"/>
        <v>2479127.7531579994</v>
      </c>
      <c r="GG26" s="3">
        <f t="shared" si="15"/>
        <v>215410.23567315782</v>
      </c>
      <c r="GH26" s="3">
        <f t="shared" si="16"/>
        <v>6943.1371014599981</v>
      </c>
      <c r="GI26" s="3">
        <f t="shared" si="17"/>
        <v>61662.817231049972</v>
      </c>
      <c r="GJ26" s="3">
        <f t="shared" si="18"/>
        <v>79332.088101055982</v>
      </c>
      <c r="GK26" s="3">
        <v>0</v>
      </c>
      <c r="GL26" s="3">
        <v>0</v>
      </c>
      <c r="GM26" s="3">
        <v>0</v>
      </c>
      <c r="GN26" s="3">
        <v>0</v>
      </c>
      <c r="GO26" s="3">
        <f t="shared" si="67"/>
        <v>1.0230838270099829</v>
      </c>
      <c r="GP26" s="3">
        <v>2.7448829000000001E-2</v>
      </c>
      <c r="GQ26" s="3">
        <v>4.0192019000000002E-2</v>
      </c>
      <c r="GR26" s="3">
        <v>0</v>
      </c>
      <c r="GS26" s="3">
        <v>0</v>
      </c>
      <c r="GT26" s="3">
        <v>0</v>
      </c>
      <c r="GU26" s="3">
        <v>0</v>
      </c>
      <c r="GV26" s="3">
        <f t="shared" si="68"/>
        <v>5776012.325312064</v>
      </c>
      <c r="GW26" s="3">
        <f t="shared" si="69"/>
        <v>2914.2725054147168</v>
      </c>
      <c r="GX26" s="3">
        <f t="shared" si="70"/>
        <v>2863.5186385666793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100.69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1.89499132153035E-2</v>
      </c>
      <c r="IK26" s="3">
        <v>4.0774207260572598E-2</v>
      </c>
      <c r="IL26" s="3">
        <v>0</v>
      </c>
      <c r="IM26" s="3">
        <v>0</v>
      </c>
      <c r="IN26" s="3">
        <v>0</v>
      </c>
      <c r="IO26" s="3">
        <v>0</v>
      </c>
      <c r="IP26" s="3">
        <v>1.89173387500918E-2</v>
      </c>
      <c r="IQ26" s="3">
        <f t="shared" si="71"/>
        <v>1.0456783749999996</v>
      </c>
      <c r="IR26" s="3">
        <v>1.0704865215678001E-2</v>
      </c>
      <c r="IS26" s="3">
        <v>1.41096028570911E-2</v>
      </c>
      <c r="IT26" s="3">
        <v>1.2141826394855299E-2</v>
      </c>
      <c r="IU26" s="3">
        <f t="shared" si="72"/>
        <v>1.1565501077637497</v>
      </c>
      <c r="IV26" s="3">
        <f t="shared" si="0"/>
        <v>397.05745913814297</v>
      </c>
      <c r="IW26" s="3">
        <v>1.5707180709005598E-2</v>
      </c>
      <c r="IX26" s="3">
        <v>0</v>
      </c>
      <c r="IY26" s="3">
        <v>0</v>
      </c>
      <c r="IZ26" s="3">
        <v>0</v>
      </c>
      <c r="JA26" s="3">
        <v>0</v>
      </c>
      <c r="JB26" s="3">
        <v>0</v>
      </c>
      <c r="JC26" s="3">
        <v>0</v>
      </c>
      <c r="JD26" s="3">
        <v>0</v>
      </c>
      <c r="JE26" s="3">
        <v>0</v>
      </c>
      <c r="JF26" s="3">
        <v>0</v>
      </c>
      <c r="JG26" s="3">
        <v>0</v>
      </c>
      <c r="JH26" s="3">
        <v>0</v>
      </c>
      <c r="JI26" s="3">
        <v>0</v>
      </c>
      <c r="JJ26" s="3">
        <v>0</v>
      </c>
      <c r="JK26" s="3">
        <v>0</v>
      </c>
      <c r="JL26" s="3">
        <v>0</v>
      </c>
      <c r="JM26">
        <v>1</v>
      </c>
      <c r="JN26">
        <v>1</v>
      </c>
      <c r="JO26">
        <v>1</v>
      </c>
      <c r="JP26" s="4">
        <f t="shared" si="73"/>
        <v>569214.2798496699</v>
      </c>
      <c r="JQ26" s="7">
        <f t="shared" si="74"/>
        <v>1.1053249664266149</v>
      </c>
      <c r="JR26" s="7">
        <f t="shared" si="75"/>
        <v>1.1123404017309224</v>
      </c>
      <c r="JS26" s="13">
        <f t="shared" si="76"/>
        <v>1.1239766563126472</v>
      </c>
      <c r="JT26" s="7">
        <f t="shared" si="77"/>
        <v>1.0578218494713367</v>
      </c>
      <c r="JU26" s="13">
        <f t="shared" si="78"/>
        <v>1.0700372229685919</v>
      </c>
      <c r="JV26" s="7">
        <f t="shared" si="79"/>
        <v>1.0593730004073849</v>
      </c>
      <c r="JW26" s="4">
        <f t="shared" si="80"/>
        <v>1.0666746657088904</v>
      </c>
      <c r="JX26" s="7">
        <f t="shared" si="81"/>
        <v>1.1339052720981482</v>
      </c>
      <c r="JY26" s="4">
        <f t="shared" si="82"/>
        <v>1.0843611948621532</v>
      </c>
      <c r="JZ26" s="4">
        <f t="shared" si="83"/>
        <v>1.1307656881876789</v>
      </c>
      <c r="KA26" s="4">
        <f t="shared" si="84"/>
        <v>1.3444371663320829</v>
      </c>
      <c r="KB26" s="4">
        <f t="shared" si="85"/>
        <v>81283.763483999981</v>
      </c>
      <c r="KC26" s="4">
        <f t="shared" si="6"/>
        <v>730438.08448746183</v>
      </c>
      <c r="KD26" s="4">
        <f t="shared" si="86"/>
        <v>62496.661536000007</v>
      </c>
      <c r="KE26" s="4">
        <f t="shared" si="87"/>
        <v>183758.90570346182</v>
      </c>
      <c r="KF26" s="4">
        <f t="shared" si="20"/>
        <v>44550.573048000006</v>
      </c>
      <c r="KG26" s="4">
        <f t="shared" si="20"/>
        <v>439631.94420000003</v>
      </c>
      <c r="KH26" s="4">
        <v>9.8782019563810705E-2</v>
      </c>
      <c r="KI26">
        <v>1.0149999999999999</v>
      </c>
      <c r="KJ26">
        <v>1.6E-2</v>
      </c>
      <c r="KK26" s="10">
        <v>0.38916298033153296</v>
      </c>
      <c r="KL26" s="12">
        <v>2.0364300000000002E-2</v>
      </c>
      <c r="KM26" s="12">
        <v>-4.4476999999999997E-3</v>
      </c>
    </row>
    <row r="27" spans="1:299" x14ac:dyDescent="0.2">
      <c r="A27" s="1">
        <v>2020</v>
      </c>
      <c r="B27" s="3">
        <f t="shared" si="21"/>
        <v>0</v>
      </c>
      <c r="C27" s="3">
        <f t="shared" si="22"/>
        <v>0</v>
      </c>
      <c r="D27" s="3">
        <f t="shared" si="23"/>
        <v>0</v>
      </c>
      <c r="E27" s="3">
        <f t="shared" si="24"/>
        <v>0</v>
      </c>
      <c r="F27" s="3">
        <f t="shared" si="25"/>
        <v>0</v>
      </c>
      <c r="G27" s="3">
        <f t="shared" si="26"/>
        <v>0</v>
      </c>
      <c r="H27" s="3">
        <f t="shared" si="27"/>
        <v>0</v>
      </c>
      <c r="I27" s="3">
        <f t="shared" si="28"/>
        <v>0</v>
      </c>
      <c r="J27" s="3">
        <f t="shared" si="29"/>
        <v>0</v>
      </c>
      <c r="K27" s="3">
        <f t="shared" si="30"/>
        <v>0</v>
      </c>
      <c r="L27" s="3">
        <f t="shared" si="31"/>
        <v>0</v>
      </c>
      <c r="M27" s="3">
        <f t="shared" si="32"/>
        <v>0</v>
      </c>
      <c r="N27" s="3">
        <f t="shared" si="33"/>
        <v>0</v>
      </c>
      <c r="O27" s="3">
        <f t="shared" si="34"/>
        <v>0</v>
      </c>
      <c r="P27" s="3">
        <f t="shared" si="35"/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f t="shared" si="36"/>
        <v>0</v>
      </c>
      <c r="BL27" s="3">
        <f t="shared" si="37"/>
        <v>0</v>
      </c>
      <c r="BM27" s="3">
        <f t="shared" si="38"/>
        <v>0</v>
      </c>
      <c r="BN27" s="3">
        <f t="shared" si="39"/>
        <v>0</v>
      </c>
      <c r="BO27" s="3">
        <f t="shared" si="40"/>
        <v>0</v>
      </c>
      <c r="BP27" s="3">
        <f t="shared" si="41"/>
        <v>2191553.3434173786</v>
      </c>
      <c r="BQ27" s="3">
        <f t="shared" si="42"/>
        <v>14671.567996625568</v>
      </c>
      <c r="BR27" s="3">
        <v>0</v>
      </c>
      <c r="BS27" s="3">
        <v>0</v>
      </c>
      <c r="BT27" s="3">
        <f t="shared" si="43"/>
        <v>83020.381807680009</v>
      </c>
      <c r="BU27" s="3">
        <f t="shared" si="43"/>
        <v>7995.9263659199996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f t="shared" si="44"/>
        <v>1171668.9497025602</v>
      </c>
      <c r="CM27" s="3">
        <f t="shared" si="44"/>
        <v>1159721.0635204802</v>
      </c>
      <c r="CN27" s="3">
        <v>11037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f t="shared" si="45"/>
        <v>0</v>
      </c>
      <c r="EA27" s="3">
        <f t="shared" si="46"/>
        <v>589311.33184583997</v>
      </c>
      <c r="EB27" s="3">
        <f t="shared" si="47"/>
        <v>11212.914745440001</v>
      </c>
      <c r="EC27" s="3">
        <f t="shared" si="48"/>
        <v>48914.652990960007</v>
      </c>
      <c r="ED27" s="3">
        <v>9008</v>
      </c>
      <c r="EE27" s="3">
        <f t="shared" si="49"/>
        <v>0</v>
      </c>
      <c r="EF27" s="3">
        <f t="shared" si="49"/>
        <v>0</v>
      </c>
      <c r="EG27" s="3">
        <f t="shared" si="50"/>
        <v>0</v>
      </c>
      <c r="EH27" s="3">
        <f t="shared" si="51"/>
        <v>0</v>
      </c>
      <c r="EI27" s="3">
        <v>0</v>
      </c>
      <c r="EJ27" s="3">
        <f t="shared" si="11"/>
        <v>428690.35697296896</v>
      </c>
      <c r="EK27" s="3">
        <f t="shared" si="52"/>
        <v>0</v>
      </c>
      <c r="EL27" s="3">
        <f t="shared" si="53"/>
        <v>0</v>
      </c>
      <c r="EM27" s="3">
        <f t="shared" si="54"/>
        <v>0</v>
      </c>
      <c r="EN27" s="3">
        <f t="shared" si="55"/>
        <v>0</v>
      </c>
      <c r="EO27" s="3">
        <f t="shared" si="56"/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f t="shared" si="57"/>
        <v>427142.89750102005</v>
      </c>
      <c r="FT27" s="3">
        <f t="shared" si="58"/>
        <v>11432.754582930002</v>
      </c>
      <c r="FU27" s="3">
        <f t="shared" si="59"/>
        <v>1051908.3358967802</v>
      </c>
      <c r="FV27" s="3">
        <f t="shared" si="60"/>
        <v>606814.50169421011</v>
      </c>
      <c r="FW27" s="3">
        <f t="shared" si="61"/>
        <v>6517.0784643500001</v>
      </c>
      <c r="FX27" s="3">
        <f t="shared" si="62"/>
        <v>26305.428768790003</v>
      </c>
      <c r="FY27" s="3">
        <f t="shared" si="63"/>
        <v>78819.510133439995</v>
      </c>
      <c r="FZ27" s="3">
        <f t="shared" si="64"/>
        <v>-423788.06428052002</v>
      </c>
      <c r="GA27" s="3">
        <f t="shared" si="65"/>
        <v>285875.77423121</v>
      </c>
      <c r="GB27" s="3">
        <f t="shared" si="65"/>
        <v>32787.35114708</v>
      </c>
      <c r="GC27" s="3">
        <f t="shared" si="66"/>
        <v>3224799.2508592205</v>
      </c>
      <c r="GD27" s="3">
        <f t="shared" si="14"/>
        <v>88091.051974773713</v>
      </c>
      <c r="GE27" s="3">
        <f t="shared" si="14"/>
        <v>1043129.3248252621</v>
      </c>
      <c r="GF27" s="3">
        <f t="shared" si="14"/>
        <v>2516314.669455369</v>
      </c>
      <c r="GG27" s="3">
        <f t="shared" si="15"/>
        <v>218641.38920825516</v>
      </c>
      <c r="GH27" s="3">
        <f t="shared" si="16"/>
        <v>7047.2841579818969</v>
      </c>
      <c r="GI27" s="3">
        <f t="shared" si="17"/>
        <v>62587.759489515724</v>
      </c>
      <c r="GJ27" s="3">
        <f t="shared" si="18"/>
        <v>80522.069422571803</v>
      </c>
      <c r="GK27" s="3">
        <v>0</v>
      </c>
      <c r="GL27" s="3">
        <v>0</v>
      </c>
      <c r="GM27" s="3">
        <v>0</v>
      </c>
      <c r="GN27" s="3">
        <v>0</v>
      </c>
      <c r="GO27" s="3">
        <f t="shared" si="67"/>
        <v>1.0333146652800826</v>
      </c>
      <c r="GP27" s="3">
        <v>2.7448829000000001E-2</v>
      </c>
      <c r="GQ27" s="3">
        <v>4.0192019000000002E-2</v>
      </c>
      <c r="GR27" s="3">
        <v>0</v>
      </c>
      <c r="GS27" s="3">
        <v>0</v>
      </c>
      <c r="GT27" s="3">
        <v>0</v>
      </c>
      <c r="GU27" s="3">
        <v>0</v>
      </c>
      <c r="GV27" s="3">
        <f t="shared" si="68"/>
        <v>5799116.3746133121</v>
      </c>
      <c r="GW27" s="3">
        <f t="shared" si="69"/>
        <v>2928.84386794179</v>
      </c>
      <c r="GX27" s="3">
        <f t="shared" si="70"/>
        <v>2892.153824952346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100.69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1.89499132153035E-2</v>
      </c>
      <c r="IK27" s="3">
        <v>4.0774207260572598E-2</v>
      </c>
      <c r="IL27" s="3">
        <v>0</v>
      </c>
      <c r="IM27" s="3">
        <v>0</v>
      </c>
      <c r="IN27" s="3">
        <v>0</v>
      </c>
      <c r="IO27" s="3">
        <v>0</v>
      </c>
      <c r="IP27" s="3">
        <v>1.89173387500918E-2</v>
      </c>
      <c r="IQ27" s="3">
        <f t="shared" si="71"/>
        <v>1.0613635506249994</v>
      </c>
      <c r="IR27" s="3">
        <v>1.0704865215678001E-2</v>
      </c>
      <c r="IS27" s="3">
        <v>1.41096028570911E-2</v>
      </c>
      <c r="IT27" s="3">
        <v>1.2141826394855299E-2</v>
      </c>
      <c r="IU27" s="3">
        <f t="shared" si="72"/>
        <v>1.1738983593802057</v>
      </c>
      <c r="IV27" s="3">
        <f t="shared" si="0"/>
        <v>400.98872110980778</v>
      </c>
      <c r="IW27" s="3">
        <v>1.5707180709005598E-2</v>
      </c>
      <c r="IX27" s="3">
        <v>0</v>
      </c>
      <c r="IY27" s="3">
        <v>0</v>
      </c>
      <c r="IZ27" s="3">
        <v>0</v>
      </c>
      <c r="JA27" s="3">
        <v>0</v>
      </c>
      <c r="JB27" s="3">
        <v>0</v>
      </c>
      <c r="JC27" s="3">
        <v>0</v>
      </c>
      <c r="JD27" s="3">
        <v>0</v>
      </c>
      <c r="JE27" s="3">
        <v>0</v>
      </c>
      <c r="JF27" s="3">
        <v>0</v>
      </c>
      <c r="JG27" s="3">
        <v>0</v>
      </c>
      <c r="JH27" s="3">
        <v>0</v>
      </c>
      <c r="JI27" s="3">
        <v>0</v>
      </c>
      <c r="JJ27" s="3">
        <v>0</v>
      </c>
      <c r="JK27" s="3">
        <v>0</v>
      </c>
      <c r="JL27" s="3">
        <v>0</v>
      </c>
      <c r="JM27">
        <v>1</v>
      </c>
      <c r="JN27">
        <v>1</v>
      </c>
      <c r="JO27">
        <v>1</v>
      </c>
      <c r="JP27" s="4">
        <f t="shared" si="73"/>
        <v>584583.06540561095</v>
      </c>
      <c r="JQ27" s="7">
        <f t="shared" si="74"/>
        <v>1.1219048409230141</v>
      </c>
      <c r="JR27" s="7">
        <f t="shared" si="75"/>
        <v>1.129025507756886</v>
      </c>
      <c r="JS27" s="13">
        <f t="shared" si="76"/>
        <v>1.1408363061573368</v>
      </c>
      <c r="JT27" s="7">
        <f t="shared" si="77"/>
        <v>1.0736891772134067</v>
      </c>
      <c r="JU27" s="13">
        <f t="shared" si="78"/>
        <v>1.0914379674279637</v>
      </c>
      <c r="JV27" s="7">
        <f t="shared" si="79"/>
        <v>1.0752635954134955</v>
      </c>
      <c r="JW27" s="4">
        <f t="shared" si="80"/>
        <v>1.0730747137031438</v>
      </c>
      <c r="JX27" s="7">
        <f t="shared" si="81"/>
        <v>1.1509138511796202</v>
      </c>
      <c r="JY27" s="4">
        <f t="shared" si="82"/>
        <v>1.1006266127850854</v>
      </c>
      <c r="JZ27" s="4">
        <f t="shared" si="83"/>
        <v>1.1511194705750571</v>
      </c>
      <c r="KA27" s="4">
        <f t="shared" si="84"/>
        <v>1.3740147839913888</v>
      </c>
      <c r="KB27" s="4">
        <f t="shared" si="85"/>
        <v>82503.019936259967</v>
      </c>
      <c r="KC27" s="4">
        <f t="shared" si="6"/>
        <v>745671.62645660294</v>
      </c>
      <c r="KD27" s="4">
        <f t="shared" si="86"/>
        <v>63746.594766720009</v>
      </c>
      <c r="KE27" s="4">
        <f t="shared" si="87"/>
        <v>188058.86409692283</v>
      </c>
      <c r="KF27" s="4">
        <f t="shared" si="20"/>
        <v>45441.584508960004</v>
      </c>
      <c r="KG27" s="4">
        <f t="shared" si="20"/>
        <v>448424.58308400004</v>
      </c>
      <c r="KH27" s="4">
        <v>9.8782019563810705E-2</v>
      </c>
      <c r="KI27">
        <v>1.0149999999999999</v>
      </c>
      <c r="KJ27">
        <v>1.6E-2</v>
      </c>
      <c r="KK27" s="10">
        <v>0.38916298033153296</v>
      </c>
      <c r="KL27" s="12">
        <v>2.0364300000000002E-2</v>
      </c>
      <c r="KM27" s="12">
        <v>-4.4476999999999997E-3</v>
      </c>
    </row>
    <row r="28" spans="1:299" x14ac:dyDescent="0.2">
      <c r="A28" s="1">
        <v>2021</v>
      </c>
      <c r="B28" s="3">
        <f t="shared" si="21"/>
        <v>0</v>
      </c>
      <c r="C28" s="3">
        <f t="shared" si="22"/>
        <v>0</v>
      </c>
      <c r="D28" s="3">
        <f t="shared" si="23"/>
        <v>0</v>
      </c>
      <c r="E28" s="3">
        <f t="shared" si="24"/>
        <v>0</v>
      </c>
      <c r="F28" s="3">
        <f t="shared" si="25"/>
        <v>0</v>
      </c>
      <c r="G28" s="3">
        <f t="shared" si="26"/>
        <v>0</v>
      </c>
      <c r="H28" s="3">
        <f t="shared" si="27"/>
        <v>0</v>
      </c>
      <c r="I28" s="3">
        <f t="shared" si="28"/>
        <v>0</v>
      </c>
      <c r="J28" s="3">
        <f t="shared" si="29"/>
        <v>0</v>
      </c>
      <c r="K28" s="3">
        <f t="shared" si="30"/>
        <v>0</v>
      </c>
      <c r="L28" s="3">
        <f t="shared" si="31"/>
        <v>0</v>
      </c>
      <c r="M28" s="3">
        <f t="shared" si="32"/>
        <v>0</v>
      </c>
      <c r="N28" s="3">
        <f t="shared" si="33"/>
        <v>0</v>
      </c>
      <c r="O28" s="3">
        <f t="shared" si="34"/>
        <v>0</v>
      </c>
      <c r="P28" s="3">
        <f t="shared" si="35"/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f t="shared" si="36"/>
        <v>0</v>
      </c>
      <c r="BL28" s="3">
        <f t="shared" si="37"/>
        <v>0</v>
      </c>
      <c r="BM28" s="3">
        <f t="shared" si="38"/>
        <v>0</v>
      </c>
      <c r="BN28" s="3">
        <f t="shared" si="39"/>
        <v>0</v>
      </c>
      <c r="BO28" s="3">
        <f t="shared" si="40"/>
        <v>0</v>
      </c>
      <c r="BP28" s="3">
        <f t="shared" si="41"/>
        <v>2224426.6435686392</v>
      </c>
      <c r="BQ28" s="3">
        <f t="shared" si="42"/>
        <v>14891.641516574951</v>
      </c>
      <c r="BR28" s="3">
        <v>0</v>
      </c>
      <c r="BS28" s="3">
        <v>0</v>
      </c>
      <c r="BT28" s="3">
        <f t="shared" si="43"/>
        <v>84680.789443833608</v>
      </c>
      <c r="BU28" s="3">
        <f t="shared" si="43"/>
        <v>8155.8448932383999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f t="shared" si="44"/>
        <v>1195102.3286966113</v>
      </c>
      <c r="CM28" s="3">
        <f t="shared" si="44"/>
        <v>1182915.4847908898</v>
      </c>
      <c r="CN28" s="3">
        <v>11037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f t="shared" si="45"/>
        <v>0</v>
      </c>
      <c r="EA28" s="3">
        <f t="shared" si="46"/>
        <v>601097.55848275684</v>
      </c>
      <c r="EB28" s="3">
        <f t="shared" si="47"/>
        <v>11437.173040348802</v>
      </c>
      <c r="EC28" s="3">
        <f t="shared" si="48"/>
        <v>49892.94605077921</v>
      </c>
      <c r="ED28" s="3">
        <v>9008</v>
      </c>
      <c r="EE28" s="3">
        <f t="shared" si="49"/>
        <v>0</v>
      </c>
      <c r="EF28" s="3">
        <f t="shared" si="49"/>
        <v>0</v>
      </c>
      <c r="EG28" s="3">
        <f t="shared" si="50"/>
        <v>0</v>
      </c>
      <c r="EH28" s="3">
        <f t="shared" si="51"/>
        <v>0</v>
      </c>
      <c r="EI28" s="3">
        <v>0</v>
      </c>
      <c r="EJ28" s="3">
        <f t="shared" si="11"/>
        <v>430833.80875783379</v>
      </c>
      <c r="EK28" s="3">
        <f t="shared" si="52"/>
        <v>0</v>
      </c>
      <c r="EL28" s="3">
        <f t="shared" si="53"/>
        <v>0</v>
      </c>
      <c r="EM28" s="3">
        <f t="shared" si="54"/>
        <v>0</v>
      </c>
      <c r="EN28" s="3">
        <f t="shared" si="55"/>
        <v>0</v>
      </c>
      <c r="EO28" s="3">
        <f t="shared" si="56"/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f t="shared" si="57"/>
        <v>439957.18442605069</v>
      </c>
      <c r="FT28" s="3">
        <f t="shared" si="58"/>
        <v>11775.737220417903</v>
      </c>
      <c r="FU28" s="3">
        <f t="shared" si="59"/>
        <v>1083465.5859736837</v>
      </c>
      <c r="FV28" s="3">
        <f t="shared" si="60"/>
        <v>625018.93674503639</v>
      </c>
      <c r="FW28" s="3">
        <f t="shared" si="61"/>
        <v>6712.5908182805006</v>
      </c>
      <c r="FX28" s="3">
        <f t="shared" si="62"/>
        <v>26568.483056477904</v>
      </c>
      <c r="FY28" s="3">
        <f t="shared" si="63"/>
        <v>79607.705234774403</v>
      </c>
      <c r="FZ28" s="3">
        <f t="shared" si="64"/>
        <v>-428025.94492332521</v>
      </c>
      <c r="GA28" s="3">
        <f t="shared" si="65"/>
        <v>288734.5319735221</v>
      </c>
      <c r="GB28" s="3">
        <f t="shared" si="65"/>
        <v>33115.224658550804</v>
      </c>
      <c r="GC28" s="3">
        <f t="shared" si="66"/>
        <v>3273171.2396221086</v>
      </c>
      <c r="GD28" s="3">
        <f t="shared" si="14"/>
        <v>89412.417754395312</v>
      </c>
      <c r="GE28" s="3">
        <f t="shared" si="14"/>
        <v>1058776.2646976409</v>
      </c>
      <c r="GF28" s="3">
        <f t="shared" si="14"/>
        <v>2554059.3894971991</v>
      </c>
      <c r="GG28" s="3">
        <f t="shared" si="15"/>
        <v>221921.01004637897</v>
      </c>
      <c r="GH28" s="3">
        <f t="shared" si="16"/>
        <v>7152.993420351625</v>
      </c>
      <c r="GI28" s="3">
        <f t="shared" si="17"/>
        <v>63526.575881858451</v>
      </c>
      <c r="GJ28" s="3">
        <f t="shared" si="18"/>
        <v>81729.900463910366</v>
      </c>
      <c r="GK28" s="3">
        <v>0</v>
      </c>
      <c r="GL28" s="3">
        <v>0</v>
      </c>
      <c r="GM28" s="3">
        <v>0</v>
      </c>
      <c r="GN28" s="3">
        <v>0</v>
      </c>
      <c r="GO28" s="3">
        <f t="shared" si="67"/>
        <v>1.0436478119328836</v>
      </c>
      <c r="GP28" s="3">
        <v>2.7448829000000001E-2</v>
      </c>
      <c r="GQ28" s="3">
        <v>4.0192019000000002E-2</v>
      </c>
      <c r="GR28" s="3">
        <v>0</v>
      </c>
      <c r="GS28" s="3">
        <v>0</v>
      </c>
      <c r="GT28" s="3">
        <v>0</v>
      </c>
      <c r="GU28" s="3">
        <v>0</v>
      </c>
      <c r="GV28" s="3">
        <f t="shared" si="68"/>
        <v>5822312.8401117651</v>
      </c>
      <c r="GW28" s="3">
        <f t="shared" si="69"/>
        <v>2943.4880872814988</v>
      </c>
      <c r="GX28" s="3">
        <f t="shared" si="70"/>
        <v>2921.0753632018695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0</v>
      </c>
      <c r="ID28" s="3">
        <v>100.69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1.89499132153035E-2</v>
      </c>
      <c r="IK28" s="3">
        <v>4.0774207260572598E-2</v>
      </c>
      <c r="IL28" s="3">
        <v>0</v>
      </c>
      <c r="IM28" s="3">
        <v>0</v>
      </c>
      <c r="IN28" s="3">
        <v>0</v>
      </c>
      <c r="IO28" s="3">
        <v>0</v>
      </c>
      <c r="IP28" s="3">
        <v>1.89173387500918E-2</v>
      </c>
      <c r="IQ28" s="3">
        <f t="shared" si="71"/>
        <v>1.0772840038843743</v>
      </c>
      <c r="IR28" s="3">
        <v>1.0704865215678001E-2</v>
      </c>
      <c r="IS28" s="3">
        <v>1.41096028570911E-2</v>
      </c>
      <c r="IT28" s="3">
        <v>1.2141826394855299E-2</v>
      </c>
      <c r="IU28" s="3">
        <f t="shared" si="72"/>
        <v>1.1915068347709086</v>
      </c>
      <c r="IV28" s="3">
        <f t="shared" si="0"/>
        <v>404.95890646733062</v>
      </c>
      <c r="IW28" s="3">
        <v>1.5707180709005598E-2</v>
      </c>
      <c r="IX28" s="3">
        <v>0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>
        <v>1</v>
      </c>
      <c r="JN28">
        <v>1</v>
      </c>
      <c r="JO28">
        <v>1</v>
      </c>
      <c r="JP28" s="4">
        <f t="shared" si="73"/>
        <v>600366.80817156238</v>
      </c>
      <c r="JQ28" s="7">
        <f t="shared" si="74"/>
        <v>1.1387334135368592</v>
      </c>
      <c r="JR28" s="7">
        <f t="shared" si="75"/>
        <v>1.1459608903732392</v>
      </c>
      <c r="JS28" s="13">
        <f t="shared" si="76"/>
        <v>1.1579488507496967</v>
      </c>
      <c r="JT28" s="7">
        <f t="shared" si="77"/>
        <v>1.0897945148716077</v>
      </c>
      <c r="JU28" s="13">
        <f t="shared" si="78"/>
        <v>1.1132667267765231</v>
      </c>
      <c r="JV28" s="7">
        <f t="shared" si="79"/>
        <v>1.0913925493446979</v>
      </c>
      <c r="JW28" s="4">
        <f t="shared" si="80"/>
        <v>1.0795131619853626</v>
      </c>
      <c r="JX28" s="7">
        <f t="shared" si="81"/>
        <v>1.1681775589473145</v>
      </c>
      <c r="JY28" s="4">
        <f t="shared" si="82"/>
        <v>1.1171360119768616</v>
      </c>
      <c r="JZ28" s="4">
        <f t="shared" si="83"/>
        <v>1.1718396210454083</v>
      </c>
      <c r="KA28" s="4">
        <f t="shared" si="84"/>
        <v>1.4042431092391994</v>
      </c>
      <c r="KB28" s="4">
        <f t="shared" si="85"/>
        <v>83740.56523530386</v>
      </c>
      <c r="KC28" s="4">
        <f t="shared" si="6"/>
        <v>761224.45912366454</v>
      </c>
      <c r="KD28" s="4">
        <f t="shared" si="86"/>
        <v>65021.526662054413</v>
      </c>
      <c r="KE28" s="4">
        <f t="shared" si="87"/>
        <v>192459.44151679083</v>
      </c>
      <c r="KF28" s="4">
        <f t="shared" si="20"/>
        <v>46350.416199139203</v>
      </c>
      <c r="KG28" s="4">
        <f t="shared" si="20"/>
        <v>457393.07474568003</v>
      </c>
      <c r="KH28" s="4">
        <v>9.8782019563810705E-2</v>
      </c>
      <c r="KI28">
        <v>1.0149999999999999</v>
      </c>
      <c r="KJ28">
        <v>1.6E-2</v>
      </c>
      <c r="KK28" s="10">
        <v>0.38916298033153296</v>
      </c>
      <c r="KL28" s="12">
        <v>2.0364300000000002E-2</v>
      </c>
      <c r="KM28" s="12">
        <v>-4.4476999999999997E-3</v>
      </c>
    </row>
    <row r="29" spans="1:299" x14ac:dyDescent="0.2">
      <c r="A29" s="1">
        <v>2022</v>
      </c>
      <c r="B29" s="3">
        <f t="shared" si="21"/>
        <v>0</v>
      </c>
      <c r="C29" s="3">
        <f t="shared" si="22"/>
        <v>0</v>
      </c>
      <c r="D29" s="3">
        <f t="shared" si="23"/>
        <v>0</v>
      </c>
      <c r="E29" s="3">
        <f t="shared" si="24"/>
        <v>0</v>
      </c>
      <c r="F29" s="3">
        <f t="shared" si="25"/>
        <v>0</v>
      </c>
      <c r="G29" s="3">
        <f t="shared" si="26"/>
        <v>0</v>
      </c>
      <c r="H29" s="3">
        <f t="shared" si="27"/>
        <v>0</v>
      </c>
      <c r="I29" s="3">
        <f t="shared" si="28"/>
        <v>0</v>
      </c>
      <c r="J29" s="3">
        <f t="shared" si="29"/>
        <v>0</v>
      </c>
      <c r="K29" s="3">
        <f t="shared" si="30"/>
        <v>0</v>
      </c>
      <c r="L29" s="3">
        <f t="shared" si="31"/>
        <v>0</v>
      </c>
      <c r="M29" s="3">
        <f t="shared" si="32"/>
        <v>0</v>
      </c>
      <c r="N29" s="3">
        <f t="shared" si="33"/>
        <v>0</v>
      </c>
      <c r="O29" s="3">
        <f t="shared" si="34"/>
        <v>0</v>
      </c>
      <c r="P29" s="3">
        <f t="shared" si="35"/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f t="shared" si="36"/>
        <v>0</v>
      </c>
      <c r="BL29" s="3">
        <f t="shared" si="37"/>
        <v>0</v>
      </c>
      <c r="BM29" s="3">
        <f t="shared" si="38"/>
        <v>0</v>
      </c>
      <c r="BN29" s="3">
        <f t="shared" si="39"/>
        <v>0</v>
      </c>
      <c r="BO29" s="3">
        <f t="shared" si="40"/>
        <v>0</v>
      </c>
      <c r="BP29" s="3">
        <f t="shared" si="41"/>
        <v>2257793.0432221685</v>
      </c>
      <c r="BQ29" s="3">
        <f t="shared" si="42"/>
        <v>15115.016139323574</v>
      </c>
      <c r="BR29" s="3">
        <v>0</v>
      </c>
      <c r="BS29" s="3">
        <v>0</v>
      </c>
      <c r="BT29" s="3">
        <f t="shared" si="43"/>
        <v>86374.405232710284</v>
      </c>
      <c r="BU29" s="3">
        <f t="shared" si="43"/>
        <v>8318.9617911031673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f t="shared" si="44"/>
        <v>1219004.3752705436</v>
      </c>
      <c r="CM29" s="3">
        <f t="shared" si="44"/>
        <v>1206573.7944867075</v>
      </c>
      <c r="CN29" s="3">
        <v>11037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f t="shared" si="45"/>
        <v>0</v>
      </c>
      <c r="EA29" s="3">
        <f t="shared" si="46"/>
        <v>613119.50965241203</v>
      </c>
      <c r="EB29" s="3">
        <f t="shared" si="47"/>
        <v>11665.916501155778</v>
      </c>
      <c r="EC29" s="3">
        <f t="shared" si="48"/>
        <v>50890.804971794794</v>
      </c>
      <c r="ED29" s="3">
        <v>9008</v>
      </c>
      <c r="EE29" s="3">
        <f t="shared" si="49"/>
        <v>0</v>
      </c>
      <c r="EF29" s="3">
        <f t="shared" si="49"/>
        <v>0</v>
      </c>
      <c r="EG29" s="3">
        <f t="shared" si="50"/>
        <v>0</v>
      </c>
      <c r="EH29" s="3">
        <f t="shared" si="51"/>
        <v>0</v>
      </c>
      <c r="EI29" s="3">
        <v>0</v>
      </c>
      <c r="EJ29" s="3">
        <f t="shared" si="11"/>
        <v>432987.97780162294</v>
      </c>
      <c r="EK29" s="3">
        <f t="shared" si="52"/>
        <v>0</v>
      </c>
      <c r="EL29" s="3">
        <f t="shared" si="53"/>
        <v>0</v>
      </c>
      <c r="EM29" s="3">
        <f t="shared" si="54"/>
        <v>0</v>
      </c>
      <c r="EN29" s="3">
        <f t="shared" si="55"/>
        <v>0</v>
      </c>
      <c r="EO29" s="3">
        <f t="shared" si="56"/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f t="shared" si="57"/>
        <v>453155.89995883225</v>
      </c>
      <c r="FT29" s="3">
        <f t="shared" si="58"/>
        <v>12129.00933703044</v>
      </c>
      <c r="FU29" s="3">
        <f t="shared" si="59"/>
        <v>1115969.5535528944</v>
      </c>
      <c r="FV29" s="3">
        <f t="shared" si="60"/>
        <v>643769.50484738755</v>
      </c>
      <c r="FW29" s="3">
        <f t="shared" si="61"/>
        <v>6913.9685428289158</v>
      </c>
      <c r="FX29" s="3">
        <f t="shared" si="62"/>
        <v>26834.167887042684</v>
      </c>
      <c r="FY29" s="3">
        <f t="shared" si="63"/>
        <v>80403.782287122143</v>
      </c>
      <c r="FZ29" s="3">
        <f t="shared" si="64"/>
        <v>-432306.20437255845</v>
      </c>
      <c r="GA29" s="3">
        <f t="shared" si="65"/>
        <v>291621.87729325733</v>
      </c>
      <c r="GB29" s="3">
        <f t="shared" si="65"/>
        <v>33446.376905136312</v>
      </c>
      <c r="GC29" s="3">
        <f t="shared" si="66"/>
        <v>3322268.80821644</v>
      </c>
      <c r="GD29" s="3">
        <f t="shared" si="14"/>
        <v>90753.604020711238</v>
      </c>
      <c r="GE29" s="3">
        <f t="shared" si="14"/>
        <v>1074657.9086681055</v>
      </c>
      <c r="GF29" s="3">
        <f t="shared" si="14"/>
        <v>2592370.2803396569</v>
      </c>
      <c r="GG29" s="3">
        <f t="shared" si="15"/>
        <v>225249.82519707462</v>
      </c>
      <c r="GH29" s="3">
        <f t="shared" si="16"/>
        <v>7260.2883216568989</v>
      </c>
      <c r="GI29" s="3">
        <f t="shared" si="17"/>
        <v>64479.474520086325</v>
      </c>
      <c r="GJ29" s="3">
        <f t="shared" si="18"/>
        <v>82955.848970869018</v>
      </c>
      <c r="GK29" s="3">
        <v>0</v>
      </c>
      <c r="GL29" s="3">
        <v>0</v>
      </c>
      <c r="GM29" s="3">
        <v>0</v>
      </c>
      <c r="GN29" s="3">
        <v>0</v>
      </c>
      <c r="GO29" s="3">
        <f t="shared" si="67"/>
        <v>1.0540842900522125</v>
      </c>
      <c r="GP29" s="3">
        <v>2.7448829000000001E-2</v>
      </c>
      <c r="GQ29" s="3">
        <v>4.0192019000000002E-2</v>
      </c>
      <c r="GR29" s="3">
        <v>0</v>
      </c>
      <c r="GS29" s="3">
        <v>0</v>
      </c>
      <c r="GT29" s="3">
        <v>0</v>
      </c>
      <c r="GU29" s="3">
        <v>0</v>
      </c>
      <c r="GV29" s="3">
        <f t="shared" si="68"/>
        <v>5845602.0914722122</v>
      </c>
      <c r="GW29" s="3">
        <f t="shared" si="69"/>
        <v>2958.2055277179061</v>
      </c>
      <c r="GX29" s="3">
        <f t="shared" si="70"/>
        <v>2950.2861168338882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0</v>
      </c>
      <c r="HT29" s="3">
        <v>0</v>
      </c>
      <c r="HU29" s="3">
        <v>0</v>
      </c>
      <c r="HV29" s="3">
        <v>0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0</v>
      </c>
      <c r="ID29" s="3">
        <v>100.69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1.89499132153035E-2</v>
      </c>
      <c r="IK29" s="3">
        <v>4.0774207260572598E-2</v>
      </c>
      <c r="IL29" s="3">
        <v>0</v>
      </c>
      <c r="IM29" s="3">
        <v>0</v>
      </c>
      <c r="IN29" s="3">
        <v>0</v>
      </c>
      <c r="IO29" s="3">
        <v>0</v>
      </c>
      <c r="IP29" s="3">
        <v>1.89173387500918E-2</v>
      </c>
      <c r="IQ29" s="3">
        <f t="shared" si="71"/>
        <v>1.0934432639426397</v>
      </c>
      <c r="IR29" s="3">
        <v>1.0704865215678001E-2</v>
      </c>
      <c r="IS29" s="3">
        <v>1.41096028570911E-2</v>
      </c>
      <c r="IT29" s="3">
        <v>1.2141826394855299E-2</v>
      </c>
      <c r="IU29" s="3">
        <f t="shared" si="72"/>
        <v>1.209379437292472</v>
      </c>
      <c r="IV29" s="3">
        <f t="shared" si="0"/>
        <v>408.96840059076953</v>
      </c>
      <c r="IW29" s="3">
        <v>1.5707180709005598E-2</v>
      </c>
      <c r="IX29" s="3">
        <v>0</v>
      </c>
      <c r="IY29" s="3">
        <v>0</v>
      </c>
      <c r="IZ29" s="3">
        <v>0</v>
      </c>
      <c r="JA29" s="3">
        <v>0</v>
      </c>
      <c r="JB29" s="3">
        <v>0</v>
      </c>
      <c r="JC29" s="3">
        <v>0</v>
      </c>
      <c r="JD29" s="3">
        <v>0</v>
      </c>
      <c r="JE29" s="3">
        <v>0</v>
      </c>
      <c r="JF29" s="3">
        <v>0</v>
      </c>
      <c r="JG29" s="3">
        <v>0</v>
      </c>
      <c r="JH29" s="3">
        <v>0</v>
      </c>
      <c r="JI29" s="3">
        <v>0</v>
      </c>
      <c r="JJ29" s="3">
        <v>0</v>
      </c>
      <c r="JK29" s="3">
        <v>0</v>
      </c>
      <c r="JL29" s="3">
        <v>0</v>
      </c>
      <c r="JM29">
        <v>1</v>
      </c>
      <c r="JN29">
        <v>1</v>
      </c>
      <c r="JO29">
        <v>1</v>
      </c>
      <c r="JP29" s="4">
        <f t="shared" si="73"/>
        <v>616576.71199219453</v>
      </c>
      <c r="JQ29" s="7">
        <f t="shared" si="74"/>
        <v>1.1558144147399119</v>
      </c>
      <c r="JR29" s="7">
        <f t="shared" si="75"/>
        <v>1.1631503037288378</v>
      </c>
      <c r="JS29" s="13">
        <f t="shared" si="76"/>
        <v>1.175318083510942</v>
      </c>
      <c r="JT29" s="7">
        <f t="shared" si="77"/>
        <v>1.1061414325946817</v>
      </c>
      <c r="JU29" s="13">
        <f t="shared" si="78"/>
        <v>1.1355320613120536</v>
      </c>
      <c r="JV29" s="7">
        <f t="shared" si="79"/>
        <v>1.1077634375848682</v>
      </c>
      <c r="JW29" s="4">
        <f t="shared" si="80"/>
        <v>1.0859902409572748</v>
      </c>
      <c r="JX29" s="7">
        <f t="shared" si="81"/>
        <v>1.1857002223315241</v>
      </c>
      <c r="JY29" s="4">
        <f t="shared" si="82"/>
        <v>1.1338930521565145</v>
      </c>
      <c r="JZ29" s="4">
        <f t="shared" si="83"/>
        <v>1.1929327342242257</v>
      </c>
      <c r="KA29" s="4">
        <f t="shared" si="84"/>
        <v>1.4351364576424619</v>
      </c>
      <c r="KB29" s="4">
        <f t="shared" si="85"/>
        <v>84996.673713833414</v>
      </c>
      <c r="KC29" s="4">
        <f t="shared" si="6"/>
        <v>777103.31040729489</v>
      </c>
      <c r="KD29" s="4">
        <f t="shared" si="86"/>
        <v>66321.957195295501</v>
      </c>
      <c r="KE29" s="4">
        <f t="shared" si="87"/>
        <v>196962.99244828374</v>
      </c>
      <c r="KF29" s="4">
        <f t="shared" si="20"/>
        <v>47277.42452312199</v>
      </c>
      <c r="KG29" s="4">
        <f t="shared" si="20"/>
        <v>466540.93624059361</v>
      </c>
      <c r="KH29" s="4">
        <v>9.8782019563810705E-2</v>
      </c>
      <c r="KI29">
        <v>1.0149999999999999</v>
      </c>
      <c r="KJ29">
        <v>1.6E-2</v>
      </c>
      <c r="KK29" s="10">
        <v>0.38916298033153296</v>
      </c>
      <c r="KL29" s="12">
        <v>2.0364300000000002E-2</v>
      </c>
      <c r="KM29" s="12">
        <v>-4.4476999999999997E-3</v>
      </c>
    </row>
    <row r="30" spans="1:299" x14ac:dyDescent="0.2">
      <c r="A30" s="1">
        <v>2023</v>
      </c>
      <c r="B30" s="3">
        <f t="shared" si="21"/>
        <v>0</v>
      </c>
      <c r="C30" s="3">
        <f t="shared" si="22"/>
        <v>0</v>
      </c>
      <c r="D30" s="3">
        <f t="shared" si="23"/>
        <v>0</v>
      </c>
      <c r="E30" s="3">
        <f t="shared" si="24"/>
        <v>0</v>
      </c>
      <c r="F30" s="3">
        <f t="shared" si="25"/>
        <v>0</v>
      </c>
      <c r="G30" s="3">
        <f t="shared" si="26"/>
        <v>0</v>
      </c>
      <c r="H30" s="3">
        <f t="shared" si="27"/>
        <v>0</v>
      </c>
      <c r="I30" s="3">
        <f t="shared" si="28"/>
        <v>0</v>
      </c>
      <c r="J30" s="3">
        <f t="shared" si="29"/>
        <v>0</v>
      </c>
      <c r="K30" s="3">
        <f t="shared" si="30"/>
        <v>0</v>
      </c>
      <c r="L30" s="3">
        <f t="shared" si="31"/>
        <v>0</v>
      </c>
      <c r="M30" s="3">
        <f t="shared" si="32"/>
        <v>0</v>
      </c>
      <c r="N30" s="3">
        <f t="shared" si="33"/>
        <v>0</v>
      </c>
      <c r="O30" s="3">
        <f t="shared" si="34"/>
        <v>0</v>
      </c>
      <c r="P30" s="3">
        <f t="shared" si="35"/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f t="shared" si="36"/>
        <v>0</v>
      </c>
      <c r="BL30" s="3">
        <f t="shared" si="37"/>
        <v>0</v>
      </c>
      <c r="BM30" s="3">
        <f t="shared" si="38"/>
        <v>0</v>
      </c>
      <c r="BN30" s="3">
        <f t="shared" si="39"/>
        <v>0</v>
      </c>
      <c r="BO30" s="3">
        <f t="shared" si="40"/>
        <v>0</v>
      </c>
      <c r="BP30" s="3">
        <f t="shared" si="41"/>
        <v>2291659.9388705008</v>
      </c>
      <c r="BQ30" s="3">
        <f t="shared" si="42"/>
        <v>15341.741381413425</v>
      </c>
      <c r="BR30" s="3">
        <v>0</v>
      </c>
      <c r="BS30" s="3">
        <v>0</v>
      </c>
      <c r="BT30" s="3">
        <f t="shared" si="43"/>
        <v>88101.893337364498</v>
      </c>
      <c r="BU30" s="3">
        <f t="shared" si="43"/>
        <v>8485.3410269252308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f t="shared" si="44"/>
        <v>1243384.4627759545</v>
      </c>
      <c r="CM30" s="3">
        <f t="shared" si="44"/>
        <v>1230705.2703764418</v>
      </c>
      <c r="CN30" s="3">
        <v>11037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f t="shared" si="45"/>
        <v>0</v>
      </c>
      <c r="EA30" s="3">
        <f t="shared" si="46"/>
        <v>625381.89984546031</v>
      </c>
      <c r="EB30" s="3">
        <f t="shared" si="47"/>
        <v>11899.234831178894</v>
      </c>
      <c r="EC30" s="3">
        <f t="shared" si="48"/>
        <v>51908.621071230693</v>
      </c>
      <c r="ED30" s="3">
        <v>9008</v>
      </c>
      <c r="EE30" s="3">
        <f t="shared" si="49"/>
        <v>0</v>
      </c>
      <c r="EF30" s="3">
        <f t="shared" si="49"/>
        <v>0</v>
      </c>
      <c r="EG30" s="3">
        <f t="shared" si="50"/>
        <v>0</v>
      </c>
      <c r="EH30" s="3">
        <f t="shared" si="51"/>
        <v>0</v>
      </c>
      <c r="EI30" s="3">
        <v>0</v>
      </c>
      <c r="EJ30" s="3">
        <f t="shared" si="11"/>
        <v>435152.917690631</v>
      </c>
      <c r="EK30" s="3">
        <f t="shared" si="52"/>
        <v>0</v>
      </c>
      <c r="EL30" s="3">
        <f t="shared" si="53"/>
        <v>0</v>
      </c>
      <c r="EM30" s="3">
        <f t="shared" si="54"/>
        <v>0</v>
      </c>
      <c r="EN30" s="3">
        <f t="shared" si="55"/>
        <v>0</v>
      </c>
      <c r="EO30" s="3">
        <f t="shared" si="56"/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f t="shared" si="57"/>
        <v>466750.57695759722</v>
      </c>
      <c r="FT30" s="3">
        <f t="shared" si="58"/>
        <v>12492.879617141354</v>
      </c>
      <c r="FU30" s="3">
        <f t="shared" si="59"/>
        <v>1149448.6401594812</v>
      </c>
      <c r="FV30" s="3">
        <f t="shared" si="60"/>
        <v>663082.58999280923</v>
      </c>
      <c r="FW30" s="3">
        <f t="shared" si="61"/>
        <v>7121.3875991137838</v>
      </c>
      <c r="FX30" s="3">
        <f t="shared" si="62"/>
        <v>27102.509565913111</v>
      </c>
      <c r="FY30" s="3">
        <f t="shared" si="63"/>
        <v>81207.820109993365</v>
      </c>
      <c r="FZ30" s="3">
        <f t="shared" si="64"/>
        <v>-436629.26641628402</v>
      </c>
      <c r="GA30" s="3">
        <f t="shared" si="65"/>
        <v>294538.09606618993</v>
      </c>
      <c r="GB30" s="3">
        <f t="shared" si="65"/>
        <v>33780.840674187675</v>
      </c>
      <c r="GC30" s="3">
        <f t="shared" si="66"/>
        <v>3372102.8403396863</v>
      </c>
      <c r="GD30" s="3">
        <f t="shared" si="14"/>
        <v>92114.908081021902</v>
      </c>
      <c r="GE30" s="3">
        <f t="shared" si="14"/>
        <v>1090777.7772981271</v>
      </c>
      <c r="GF30" s="3">
        <f t="shared" si="14"/>
        <v>2631255.8345447513</v>
      </c>
      <c r="GG30" s="3">
        <f t="shared" si="15"/>
        <v>228628.57257503073</v>
      </c>
      <c r="GH30" s="3">
        <f t="shared" si="16"/>
        <v>7369.1926464817525</v>
      </c>
      <c r="GI30" s="3">
        <f t="shared" si="17"/>
        <v>65446.666637887625</v>
      </c>
      <c r="GJ30" s="3">
        <f t="shared" si="18"/>
        <v>84200.186705432046</v>
      </c>
      <c r="GK30" s="3">
        <v>0</v>
      </c>
      <c r="GL30" s="3">
        <v>0</v>
      </c>
      <c r="GM30" s="3">
        <v>0</v>
      </c>
      <c r="GN30" s="3">
        <v>0</v>
      </c>
      <c r="GO30" s="3">
        <f t="shared" si="67"/>
        <v>1.0646251329527345</v>
      </c>
      <c r="GP30" s="3">
        <v>2.7448829000000001E-2</v>
      </c>
      <c r="GQ30" s="3">
        <v>4.0192019000000002E-2</v>
      </c>
      <c r="GR30" s="3">
        <v>0</v>
      </c>
      <c r="GS30" s="3">
        <v>0</v>
      </c>
      <c r="GT30" s="3">
        <v>0</v>
      </c>
      <c r="GU30" s="3">
        <v>0</v>
      </c>
      <c r="GV30" s="3">
        <f t="shared" si="68"/>
        <v>5868984.4998381007</v>
      </c>
      <c r="GW30" s="3">
        <f t="shared" si="69"/>
        <v>2972.9965553564953</v>
      </c>
      <c r="GX30" s="3">
        <f t="shared" si="70"/>
        <v>2979.7889780022269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0</v>
      </c>
      <c r="HT30" s="3">
        <v>0</v>
      </c>
      <c r="HU30" s="3">
        <v>0</v>
      </c>
      <c r="HV30" s="3">
        <v>0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100.69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1.89499132153035E-2</v>
      </c>
      <c r="IK30" s="3">
        <v>4.0774207260572598E-2</v>
      </c>
      <c r="IL30" s="3">
        <v>0</v>
      </c>
      <c r="IM30" s="3">
        <v>0</v>
      </c>
      <c r="IN30" s="3">
        <v>0</v>
      </c>
      <c r="IO30" s="3">
        <v>0</v>
      </c>
      <c r="IP30" s="3">
        <v>1.89173387500918E-2</v>
      </c>
      <c r="IQ30" s="3">
        <f t="shared" si="71"/>
        <v>1.1098449129017791</v>
      </c>
      <c r="IR30" s="3">
        <v>1.0704865215678001E-2</v>
      </c>
      <c r="IS30" s="3">
        <v>1.41096028570911E-2</v>
      </c>
      <c r="IT30" s="3">
        <v>1.2141826394855299E-2</v>
      </c>
      <c r="IU30" s="3">
        <f t="shared" si="72"/>
        <v>1.2275201288518589</v>
      </c>
      <c r="IV30" s="3">
        <f t="shared" si="0"/>
        <v>413.01759267582673</v>
      </c>
      <c r="IW30" s="3">
        <v>1.5707180709005598E-2</v>
      </c>
      <c r="IX30" s="3">
        <v>0</v>
      </c>
      <c r="IY30" s="3">
        <v>0</v>
      </c>
      <c r="IZ30" s="3">
        <v>0</v>
      </c>
      <c r="JA30" s="3">
        <v>0</v>
      </c>
      <c r="JB30" s="3">
        <v>0</v>
      </c>
      <c r="JC30" s="3">
        <v>0</v>
      </c>
      <c r="JD30" s="3">
        <v>0</v>
      </c>
      <c r="JE30" s="3">
        <v>0</v>
      </c>
      <c r="JF30" s="3">
        <v>0</v>
      </c>
      <c r="JG30" s="3">
        <v>0</v>
      </c>
      <c r="JH30" s="3">
        <v>0</v>
      </c>
      <c r="JI30" s="3">
        <v>0</v>
      </c>
      <c r="JJ30" s="3">
        <v>0</v>
      </c>
      <c r="JK30" s="3">
        <v>0</v>
      </c>
      <c r="JL30" s="3">
        <v>0</v>
      </c>
      <c r="JM30">
        <v>1</v>
      </c>
      <c r="JN30">
        <v>1</v>
      </c>
      <c r="JO30">
        <v>1</v>
      </c>
      <c r="JP30" s="4">
        <f t="shared" si="73"/>
        <v>633224.28321598377</v>
      </c>
      <c r="JQ30" s="7">
        <f t="shared" si="74"/>
        <v>1.1731516309610104</v>
      </c>
      <c r="JR30" s="7">
        <f t="shared" si="75"/>
        <v>1.1805975582847703</v>
      </c>
      <c r="JS30" s="13">
        <f t="shared" si="76"/>
        <v>1.1929478547636061</v>
      </c>
      <c r="JT30" s="7">
        <f t="shared" si="77"/>
        <v>1.1227335540836019</v>
      </c>
      <c r="JU30" s="13">
        <f t="shared" si="78"/>
        <v>1.1582427025382946</v>
      </c>
      <c r="JV30" s="7">
        <f t="shared" si="79"/>
        <v>1.1243798891486412</v>
      </c>
      <c r="JW30" s="4">
        <f t="shared" si="80"/>
        <v>1.0925061824030184</v>
      </c>
      <c r="JX30" s="7">
        <f t="shared" si="81"/>
        <v>1.2034857256664968</v>
      </c>
      <c r="JY30" s="4">
        <f t="shared" si="82"/>
        <v>1.1509014479388622</v>
      </c>
      <c r="JZ30" s="4">
        <f t="shared" si="83"/>
        <v>1.2144055234402618</v>
      </c>
      <c r="KA30" s="4">
        <f t="shared" si="84"/>
        <v>1.4667094597105961</v>
      </c>
      <c r="KB30" s="4">
        <f t="shared" si="85"/>
        <v>86271.62381954091</v>
      </c>
      <c r="KC30" s="4">
        <f t="shared" si="6"/>
        <v>793315.05078976497</v>
      </c>
      <c r="KD30" s="4">
        <f t="shared" si="86"/>
        <v>67648.396339201412</v>
      </c>
      <c r="KE30" s="4">
        <f t="shared" si="87"/>
        <v>201571.92647157359</v>
      </c>
      <c r="KF30" s="4">
        <f t="shared" si="20"/>
        <v>48222.973013584429</v>
      </c>
      <c r="KG30" s="4">
        <f t="shared" si="20"/>
        <v>475871.7549654055</v>
      </c>
      <c r="KH30" s="4">
        <v>9.8782019563810705E-2</v>
      </c>
      <c r="KI30">
        <v>1.0149999999999999</v>
      </c>
      <c r="KJ30">
        <v>1.6E-2</v>
      </c>
      <c r="KK30" s="10">
        <v>0.38916298033153296</v>
      </c>
      <c r="KL30" s="12">
        <v>2.0364300000000002E-2</v>
      </c>
      <c r="KM30" s="12">
        <v>-4.4476999999999997E-3</v>
      </c>
    </row>
    <row r="31" spans="1:299" x14ac:dyDescent="0.2">
      <c r="A31" s="1">
        <v>2024</v>
      </c>
      <c r="B31" s="3">
        <f t="shared" si="21"/>
        <v>0</v>
      </c>
      <c r="C31" s="3">
        <f t="shared" si="22"/>
        <v>0</v>
      </c>
      <c r="D31" s="3">
        <f t="shared" si="23"/>
        <v>0</v>
      </c>
      <c r="E31" s="3">
        <f t="shared" si="24"/>
        <v>0</v>
      </c>
      <c r="F31" s="3">
        <f t="shared" si="25"/>
        <v>0</v>
      </c>
      <c r="G31" s="3">
        <f t="shared" si="26"/>
        <v>0</v>
      </c>
      <c r="H31" s="3">
        <f t="shared" si="27"/>
        <v>0</v>
      </c>
      <c r="I31" s="3">
        <f t="shared" si="28"/>
        <v>0</v>
      </c>
      <c r="J31" s="3">
        <f t="shared" si="29"/>
        <v>0</v>
      </c>
      <c r="K31" s="3">
        <f t="shared" si="30"/>
        <v>0</v>
      </c>
      <c r="L31" s="3">
        <f t="shared" si="31"/>
        <v>0</v>
      </c>
      <c r="M31" s="3">
        <f t="shared" si="32"/>
        <v>0</v>
      </c>
      <c r="N31" s="3">
        <f t="shared" si="33"/>
        <v>0</v>
      </c>
      <c r="O31" s="3">
        <f t="shared" si="34"/>
        <v>0</v>
      </c>
      <c r="P31" s="3">
        <f t="shared" si="35"/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f t="shared" si="36"/>
        <v>0</v>
      </c>
      <c r="BL31" s="3">
        <f t="shared" si="37"/>
        <v>0</v>
      </c>
      <c r="BM31" s="3">
        <f t="shared" si="38"/>
        <v>0</v>
      </c>
      <c r="BN31" s="3">
        <f t="shared" si="39"/>
        <v>0</v>
      </c>
      <c r="BO31" s="3">
        <f t="shared" si="40"/>
        <v>0</v>
      </c>
      <c r="BP31" s="3">
        <f t="shared" si="41"/>
        <v>2326034.8379535582</v>
      </c>
      <c r="BQ31" s="3">
        <f t="shared" si="42"/>
        <v>15571.867502134624</v>
      </c>
      <c r="BR31" s="3">
        <v>0</v>
      </c>
      <c r="BS31" s="3">
        <v>0</v>
      </c>
      <c r="BT31" s="3">
        <f t="shared" si="43"/>
        <v>89863.931204111796</v>
      </c>
      <c r="BU31" s="3">
        <f t="shared" si="43"/>
        <v>8655.0478474637348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f t="shared" si="44"/>
        <v>1268252.1520314736</v>
      </c>
      <c r="CM31" s="3">
        <f t="shared" si="44"/>
        <v>1255319.3757839706</v>
      </c>
      <c r="CN31" s="3">
        <v>11037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f t="shared" si="45"/>
        <v>0</v>
      </c>
      <c r="EA31" s="3">
        <f t="shared" si="46"/>
        <v>637889.53784236952</v>
      </c>
      <c r="EB31" s="3">
        <f t="shared" si="47"/>
        <v>12137.219527802472</v>
      </c>
      <c r="EC31" s="3">
        <f t="shared" si="48"/>
        <v>52946.793492655306</v>
      </c>
      <c r="ED31" s="3">
        <v>9008</v>
      </c>
      <c r="EE31" s="3">
        <f t="shared" si="49"/>
        <v>0</v>
      </c>
      <c r="EF31" s="3">
        <f t="shared" si="49"/>
        <v>0</v>
      </c>
      <c r="EG31" s="3">
        <f t="shared" si="50"/>
        <v>0</v>
      </c>
      <c r="EH31" s="3">
        <f t="shared" si="51"/>
        <v>0</v>
      </c>
      <c r="EI31" s="3">
        <v>0</v>
      </c>
      <c r="EJ31" s="3">
        <f t="shared" si="11"/>
        <v>437328.68227908411</v>
      </c>
      <c r="EK31" s="3">
        <f t="shared" si="52"/>
        <v>0</v>
      </c>
      <c r="EL31" s="3">
        <f t="shared" si="53"/>
        <v>0</v>
      </c>
      <c r="EM31" s="3">
        <f t="shared" si="54"/>
        <v>0</v>
      </c>
      <c r="EN31" s="3">
        <f t="shared" si="55"/>
        <v>0</v>
      </c>
      <c r="EO31" s="3">
        <f t="shared" si="56"/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f t="shared" si="57"/>
        <v>480753.09426632518</v>
      </c>
      <c r="FT31" s="3">
        <f t="shared" si="58"/>
        <v>12867.666005655596</v>
      </c>
      <c r="FU31" s="3">
        <f t="shared" si="59"/>
        <v>1183932.0993642656</v>
      </c>
      <c r="FV31" s="3">
        <f t="shared" si="60"/>
        <v>682975.06769259355</v>
      </c>
      <c r="FW31" s="3">
        <f t="shared" si="61"/>
        <v>7335.0292270871978</v>
      </c>
      <c r="FX31" s="3">
        <f t="shared" si="62"/>
        <v>27373.534661572241</v>
      </c>
      <c r="FY31" s="3">
        <f t="shared" si="63"/>
        <v>82019.898311093304</v>
      </c>
      <c r="FZ31" s="3">
        <f t="shared" si="64"/>
        <v>-440995.5590804469</v>
      </c>
      <c r="GA31" s="3">
        <f t="shared" si="65"/>
        <v>297483.47702685185</v>
      </c>
      <c r="GB31" s="3">
        <f t="shared" si="65"/>
        <v>34118.64908092955</v>
      </c>
      <c r="GC31" s="3">
        <f t="shared" si="66"/>
        <v>3422684.3829447813</v>
      </c>
      <c r="GD31" s="3">
        <f t="shared" si="14"/>
        <v>93496.631702237224</v>
      </c>
      <c r="GE31" s="3">
        <f t="shared" si="14"/>
        <v>1107139.4439575989</v>
      </c>
      <c r="GF31" s="3">
        <f t="shared" si="14"/>
        <v>2670724.6720629223</v>
      </c>
      <c r="GG31" s="3">
        <f t="shared" si="15"/>
        <v>232058.00116365618</v>
      </c>
      <c r="GH31" s="3">
        <f t="shared" si="16"/>
        <v>7479.7305361789777</v>
      </c>
      <c r="GI31" s="3">
        <f t="shared" si="17"/>
        <v>66428.366637455925</v>
      </c>
      <c r="GJ31" s="3">
        <f t="shared" si="18"/>
        <v>85463.189506013514</v>
      </c>
      <c r="GK31" s="3">
        <v>0</v>
      </c>
      <c r="GL31" s="3">
        <v>0</v>
      </c>
      <c r="GM31" s="3">
        <v>0</v>
      </c>
      <c r="GN31" s="3">
        <v>0</v>
      </c>
      <c r="GO31" s="3">
        <f t="shared" si="67"/>
        <v>1.0752713842822619</v>
      </c>
      <c r="GP31" s="3">
        <v>2.7448829000000001E-2</v>
      </c>
      <c r="GQ31" s="3">
        <v>4.0192019000000002E-2</v>
      </c>
      <c r="GR31" s="3">
        <v>0</v>
      </c>
      <c r="GS31" s="3">
        <v>0</v>
      </c>
      <c r="GT31" s="3">
        <v>0</v>
      </c>
      <c r="GU31" s="3">
        <v>0</v>
      </c>
      <c r="GV31" s="3">
        <f t="shared" si="68"/>
        <v>5892460.4378374536</v>
      </c>
      <c r="GW31" s="3">
        <f t="shared" si="69"/>
        <v>2987.8615381332775</v>
      </c>
      <c r="GX31" s="3">
        <f t="shared" si="70"/>
        <v>3009.5868677822491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100.69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1.89499132153035E-2</v>
      </c>
      <c r="IK31" s="3">
        <v>4.0774207260572598E-2</v>
      </c>
      <c r="IL31" s="3">
        <v>0</v>
      </c>
      <c r="IM31" s="3">
        <v>0</v>
      </c>
      <c r="IN31" s="3">
        <v>0</v>
      </c>
      <c r="IO31" s="3">
        <v>0</v>
      </c>
      <c r="IP31" s="3">
        <v>1.89173387500918E-2</v>
      </c>
      <c r="IQ31" s="3">
        <f t="shared" si="71"/>
        <v>1.1264925865953057</v>
      </c>
      <c r="IR31" s="3">
        <v>1.0704865215678001E-2</v>
      </c>
      <c r="IS31" s="3">
        <v>1.41096028570911E-2</v>
      </c>
      <c r="IT31" s="3">
        <v>1.2141826394855299E-2</v>
      </c>
      <c r="IU31" s="3">
        <f t="shared" si="72"/>
        <v>1.2459329307846367</v>
      </c>
      <c r="IV31" s="3">
        <f t="shared" si="0"/>
        <v>417.10687577162702</v>
      </c>
      <c r="IW31" s="3">
        <v>1.5707180709005598E-2</v>
      </c>
      <c r="IX31" s="3">
        <v>0</v>
      </c>
      <c r="IY31" s="3">
        <v>0</v>
      </c>
      <c r="IZ31" s="3">
        <v>0</v>
      </c>
      <c r="JA31" s="3">
        <v>0</v>
      </c>
      <c r="JB31" s="3">
        <v>0</v>
      </c>
      <c r="JC31" s="3">
        <v>0</v>
      </c>
      <c r="JD31" s="3">
        <v>0</v>
      </c>
      <c r="JE31" s="3">
        <v>0</v>
      </c>
      <c r="JF31" s="3">
        <v>0</v>
      </c>
      <c r="JG31" s="3">
        <v>0</v>
      </c>
      <c r="JH31" s="3">
        <v>0</v>
      </c>
      <c r="JI31" s="3">
        <v>0</v>
      </c>
      <c r="JJ31" s="3">
        <v>0</v>
      </c>
      <c r="JK31" s="3">
        <v>0</v>
      </c>
      <c r="JL31" s="3">
        <v>0</v>
      </c>
      <c r="JM31">
        <v>1</v>
      </c>
      <c r="JN31">
        <v>1</v>
      </c>
      <c r="JO31">
        <v>1</v>
      </c>
      <c r="JP31" s="4">
        <f t="shared" si="73"/>
        <v>650321.33886281529</v>
      </c>
      <c r="JQ31" s="7">
        <f t="shared" si="74"/>
        <v>1.1907489054254254</v>
      </c>
      <c r="JR31" s="7">
        <f t="shared" si="75"/>
        <v>1.1983065216590418</v>
      </c>
      <c r="JS31" s="13">
        <f t="shared" si="76"/>
        <v>1.2108420725850602</v>
      </c>
      <c r="JT31" s="7">
        <f t="shared" si="77"/>
        <v>1.1395745573948557</v>
      </c>
      <c r="JU31" s="13">
        <f t="shared" si="78"/>
        <v>1.1814075565890605</v>
      </c>
      <c r="JV31" s="7">
        <f t="shared" si="79"/>
        <v>1.1412455874858707</v>
      </c>
      <c r="JW31" s="4">
        <f t="shared" si="80"/>
        <v>1.0990612194974365</v>
      </c>
      <c r="JX31" s="7">
        <f t="shared" si="81"/>
        <v>1.2215380115514942</v>
      </c>
      <c r="JY31" s="4">
        <f t="shared" si="82"/>
        <v>1.168164969657945</v>
      </c>
      <c r="JZ31" s="4">
        <f t="shared" si="83"/>
        <v>1.2362648228621864</v>
      </c>
      <c r="KA31" s="4">
        <f t="shared" si="84"/>
        <v>1.4989770678242291</v>
      </c>
      <c r="KB31" s="4">
        <f t="shared" si="85"/>
        <v>87565.698176834019</v>
      </c>
      <c r="KC31" s="4">
        <f t="shared" si="6"/>
        <v>809866.69635556359</v>
      </c>
      <c r="KD31" s="4">
        <f t="shared" si="86"/>
        <v>69001.364265985438</v>
      </c>
      <c r="KE31" s="4">
        <f t="shared" si="87"/>
        <v>206288.70955100842</v>
      </c>
      <c r="KF31" s="4">
        <f t="shared" si="20"/>
        <v>49187.432473856119</v>
      </c>
      <c r="KG31" s="4">
        <f t="shared" si="20"/>
        <v>485389.19006471365</v>
      </c>
      <c r="KH31" s="4">
        <v>9.8782019563810705E-2</v>
      </c>
      <c r="KI31">
        <v>1.0149999999999999</v>
      </c>
      <c r="KJ31">
        <v>1.6E-2</v>
      </c>
      <c r="KK31" s="10">
        <v>0.38916298033153296</v>
      </c>
      <c r="KL31" s="12">
        <v>2.0364300000000002E-2</v>
      </c>
      <c r="KM31" s="12">
        <v>-4.4476999999999997E-3</v>
      </c>
    </row>
    <row r="32" spans="1:299" x14ac:dyDescent="0.2">
      <c r="A32" s="1">
        <v>2025</v>
      </c>
      <c r="B32" s="3">
        <f t="shared" si="21"/>
        <v>0</v>
      </c>
      <c r="C32" s="3">
        <f t="shared" si="22"/>
        <v>0</v>
      </c>
      <c r="D32" s="3">
        <f t="shared" si="23"/>
        <v>0</v>
      </c>
      <c r="E32" s="3">
        <f t="shared" si="24"/>
        <v>0</v>
      </c>
      <c r="F32" s="3">
        <f t="shared" si="25"/>
        <v>0</v>
      </c>
      <c r="G32" s="3">
        <f t="shared" si="26"/>
        <v>0</v>
      </c>
      <c r="H32" s="3">
        <f t="shared" si="27"/>
        <v>0</v>
      </c>
      <c r="I32" s="3">
        <f t="shared" si="28"/>
        <v>0</v>
      </c>
      <c r="J32" s="3">
        <f t="shared" si="29"/>
        <v>0</v>
      </c>
      <c r="K32" s="3">
        <f t="shared" si="30"/>
        <v>0</v>
      </c>
      <c r="L32" s="3">
        <f t="shared" si="31"/>
        <v>0</v>
      </c>
      <c r="M32" s="3">
        <f t="shared" si="32"/>
        <v>0</v>
      </c>
      <c r="N32" s="3">
        <f t="shared" si="33"/>
        <v>0</v>
      </c>
      <c r="O32" s="3">
        <f t="shared" si="34"/>
        <v>0</v>
      </c>
      <c r="P32" s="3">
        <f t="shared" si="35"/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f t="shared" si="36"/>
        <v>0</v>
      </c>
      <c r="BL32" s="3">
        <f t="shared" si="37"/>
        <v>0</v>
      </c>
      <c r="BM32" s="3">
        <f t="shared" si="38"/>
        <v>0</v>
      </c>
      <c r="BN32" s="3">
        <f t="shared" si="39"/>
        <v>0</v>
      </c>
      <c r="BO32" s="3">
        <f t="shared" si="40"/>
        <v>0</v>
      </c>
      <c r="BP32" s="3">
        <f t="shared" si="41"/>
        <v>2360925.3605228611</v>
      </c>
      <c r="BQ32" s="3">
        <f t="shared" si="42"/>
        <v>15805.445514666642</v>
      </c>
      <c r="BR32" s="3">
        <v>0</v>
      </c>
      <c r="BS32" s="3">
        <v>0</v>
      </c>
      <c r="BT32" s="3">
        <f t="shared" si="43"/>
        <v>91661.209828194027</v>
      </c>
      <c r="BU32" s="3">
        <f t="shared" si="43"/>
        <v>8828.1488044130092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f t="shared" si="44"/>
        <v>1293617.1950721031</v>
      </c>
      <c r="CM32" s="3">
        <f t="shared" si="44"/>
        <v>1280425.76329965</v>
      </c>
      <c r="CN32" s="3">
        <v>11037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f t="shared" si="45"/>
        <v>0</v>
      </c>
      <c r="EA32" s="3">
        <f t="shared" si="46"/>
        <v>650647.32859921688</v>
      </c>
      <c r="EB32" s="3">
        <f t="shared" si="47"/>
        <v>12379.963918358522</v>
      </c>
      <c r="EC32" s="3">
        <f t="shared" si="48"/>
        <v>54005.729362508413</v>
      </c>
      <c r="ED32" s="3">
        <v>9008</v>
      </c>
      <c r="EE32" s="3">
        <f t="shared" si="49"/>
        <v>0</v>
      </c>
      <c r="EF32" s="3">
        <f t="shared" si="49"/>
        <v>0</v>
      </c>
      <c r="EG32" s="3">
        <f t="shared" si="50"/>
        <v>0</v>
      </c>
      <c r="EH32" s="3">
        <f t="shared" si="51"/>
        <v>0</v>
      </c>
      <c r="EI32" s="3">
        <v>0</v>
      </c>
      <c r="EJ32" s="3">
        <f t="shared" si="11"/>
        <v>439515.32569047948</v>
      </c>
      <c r="EK32" s="3">
        <f t="shared" si="52"/>
        <v>0</v>
      </c>
      <c r="EL32" s="3">
        <f t="shared" si="53"/>
        <v>0</v>
      </c>
      <c r="EM32" s="3">
        <f t="shared" si="54"/>
        <v>0</v>
      </c>
      <c r="EN32" s="3">
        <f t="shared" si="55"/>
        <v>0</v>
      </c>
      <c r="EO32" s="3">
        <f t="shared" si="56"/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f t="shared" si="57"/>
        <v>495175.68709431496</v>
      </c>
      <c r="FT32" s="3">
        <f t="shared" si="58"/>
        <v>13253.695985825263</v>
      </c>
      <c r="FU32" s="3">
        <f t="shared" si="59"/>
        <v>1219450.0623451935</v>
      </c>
      <c r="FV32" s="3">
        <f t="shared" si="60"/>
        <v>703464.31972337142</v>
      </c>
      <c r="FW32" s="3">
        <f t="shared" si="61"/>
        <v>7555.0801038998143</v>
      </c>
      <c r="FX32" s="3">
        <f t="shared" si="62"/>
        <v>27647.270008187963</v>
      </c>
      <c r="FY32" s="3">
        <f t="shared" si="63"/>
        <v>82840.097294204243</v>
      </c>
      <c r="FZ32" s="3">
        <f t="shared" si="64"/>
        <v>-445405.51467125135</v>
      </c>
      <c r="GA32" s="3">
        <f t="shared" si="65"/>
        <v>300458.31179712038</v>
      </c>
      <c r="GB32" s="3">
        <f t="shared" si="65"/>
        <v>34459.835571738848</v>
      </c>
      <c r="GC32" s="3">
        <f t="shared" si="66"/>
        <v>3474024.6486889529</v>
      </c>
      <c r="GD32" s="3">
        <f t="shared" si="14"/>
        <v>94899.081177770771</v>
      </c>
      <c r="GE32" s="3">
        <f t="shared" si="14"/>
        <v>1123746.5356169627</v>
      </c>
      <c r="GF32" s="3">
        <f t="shared" si="14"/>
        <v>2710785.542143866</v>
      </c>
      <c r="GG32" s="3">
        <f t="shared" si="15"/>
        <v>235538.871181111</v>
      </c>
      <c r="GH32" s="3">
        <f t="shared" si="16"/>
        <v>7591.9264942216614</v>
      </c>
      <c r="GI32" s="3">
        <f t="shared" si="17"/>
        <v>67424.792137017765</v>
      </c>
      <c r="GJ32" s="3">
        <f t="shared" si="18"/>
        <v>86745.137348603719</v>
      </c>
      <c r="GK32" s="3">
        <v>0</v>
      </c>
      <c r="GL32" s="3">
        <v>0</v>
      </c>
      <c r="GM32" s="3">
        <v>0</v>
      </c>
      <c r="GN32" s="3">
        <v>0</v>
      </c>
      <c r="GO32" s="3">
        <f t="shared" si="67"/>
        <v>1.0860240981250846</v>
      </c>
      <c r="GP32" s="3">
        <v>2.7448829000000001E-2</v>
      </c>
      <c r="GQ32" s="3">
        <v>4.0192019000000002E-2</v>
      </c>
      <c r="GR32" s="3">
        <v>0</v>
      </c>
      <c r="GS32" s="3">
        <v>0</v>
      </c>
      <c r="GT32" s="3">
        <v>0</v>
      </c>
      <c r="GU32" s="3">
        <v>0</v>
      </c>
      <c r="GV32" s="3">
        <f t="shared" si="68"/>
        <v>5916030.2795888036</v>
      </c>
      <c r="GW32" s="3">
        <f t="shared" si="69"/>
        <v>3002.8008458239437</v>
      </c>
      <c r="GX32" s="3">
        <f t="shared" si="70"/>
        <v>3039.6827364600717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0</v>
      </c>
      <c r="HV32" s="3">
        <v>0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0</v>
      </c>
      <c r="ID32" s="3">
        <v>100.69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1.89499132153035E-2</v>
      </c>
      <c r="IK32" s="3">
        <v>4.0774207260572598E-2</v>
      </c>
      <c r="IL32" s="3">
        <v>0</v>
      </c>
      <c r="IM32" s="3">
        <v>0</v>
      </c>
      <c r="IN32" s="3">
        <v>0</v>
      </c>
      <c r="IO32" s="3">
        <v>0</v>
      </c>
      <c r="IP32" s="3">
        <v>1.89173387500918E-2</v>
      </c>
      <c r="IQ32" s="3">
        <f t="shared" si="71"/>
        <v>1.1433899753942351</v>
      </c>
      <c r="IR32" s="3">
        <v>1.0704865215678001E-2</v>
      </c>
      <c r="IS32" s="3">
        <v>1.41096028570911E-2</v>
      </c>
      <c r="IT32" s="3">
        <v>1.2141826394855299E-2</v>
      </c>
      <c r="IU32" s="3">
        <f t="shared" si="72"/>
        <v>1.2646219247464061</v>
      </c>
      <c r="IV32" s="3">
        <f t="shared" si="0"/>
        <v>421.23664681887084</v>
      </c>
      <c r="IW32" s="3">
        <v>1.5707180709005598E-2</v>
      </c>
      <c r="IX32" s="3">
        <v>0</v>
      </c>
      <c r="IY32" s="3">
        <v>0</v>
      </c>
      <c r="IZ32" s="3">
        <v>0</v>
      </c>
      <c r="JA32" s="3">
        <v>0</v>
      </c>
      <c r="JB32" s="3">
        <v>0</v>
      </c>
      <c r="JC32" s="3">
        <v>0</v>
      </c>
      <c r="JD32" s="3">
        <v>0</v>
      </c>
      <c r="JE32" s="3">
        <v>0</v>
      </c>
      <c r="JF32" s="3">
        <v>0</v>
      </c>
      <c r="JG32" s="3">
        <v>0</v>
      </c>
      <c r="JH32" s="3">
        <v>0</v>
      </c>
      <c r="JI32" s="3">
        <v>0</v>
      </c>
      <c r="JJ32" s="3">
        <v>0</v>
      </c>
      <c r="JK32" s="3">
        <v>0</v>
      </c>
      <c r="JL32" s="3">
        <v>0</v>
      </c>
      <c r="JM32">
        <v>1</v>
      </c>
      <c r="JN32">
        <v>1</v>
      </c>
      <c r="JO32">
        <v>1</v>
      </c>
      <c r="JP32" s="4">
        <f t="shared" si="73"/>
        <v>667880.01501211128</v>
      </c>
      <c r="JQ32" s="7">
        <f t="shared" si="74"/>
        <v>1.2086101390068067</v>
      </c>
      <c r="JR32" s="7">
        <f t="shared" si="75"/>
        <v>1.2162811194839274</v>
      </c>
      <c r="JS32" s="13">
        <f t="shared" si="76"/>
        <v>1.2290047036738359</v>
      </c>
      <c r="JT32" s="7">
        <f t="shared" si="77"/>
        <v>1.1566681757557784</v>
      </c>
      <c r="JU32" s="13">
        <f t="shared" si="78"/>
        <v>1.2050357077208418</v>
      </c>
      <c r="JV32" s="7">
        <f t="shared" si="79"/>
        <v>1.1583642712981586</v>
      </c>
      <c r="JW32" s="4">
        <f t="shared" si="80"/>
        <v>1.1056555868144211</v>
      </c>
      <c r="JX32" s="7">
        <f t="shared" si="81"/>
        <v>1.2398610817247666</v>
      </c>
      <c r="JY32" s="4">
        <f t="shared" si="82"/>
        <v>1.185687444202814</v>
      </c>
      <c r="JZ32" s="4">
        <f t="shared" si="83"/>
        <v>1.2585175896737057</v>
      </c>
      <c r="KA32" s="4">
        <f t="shared" si="84"/>
        <v>1.5319545633163623</v>
      </c>
      <c r="KB32" s="4">
        <f t="shared" si="85"/>
        <v>88879.183649486527</v>
      </c>
      <c r="KC32" s="4">
        <f t="shared" si="6"/>
        <v>826765.41189514834</v>
      </c>
      <c r="KD32" s="4">
        <f t="shared" si="86"/>
        <v>70381.391551305147</v>
      </c>
      <c r="KE32" s="4">
        <f t="shared" si="87"/>
        <v>211115.86535450202</v>
      </c>
      <c r="KF32" s="4">
        <f t="shared" si="20"/>
        <v>50171.181123333241</v>
      </c>
      <c r="KG32" s="4">
        <f t="shared" si="20"/>
        <v>495096.97386600793</v>
      </c>
      <c r="KH32" s="4">
        <v>9.8782019563810705E-2</v>
      </c>
      <c r="KI32">
        <v>1.0149999999999999</v>
      </c>
      <c r="KJ32">
        <v>1.6E-2</v>
      </c>
      <c r="KK32" s="10">
        <v>0.38916298033153296</v>
      </c>
      <c r="KL32" s="12">
        <v>2.0364300000000002E-2</v>
      </c>
      <c r="KM32" s="12">
        <v>-4.4476999999999997E-3</v>
      </c>
    </row>
    <row r="33" spans="1:299" x14ac:dyDescent="0.2">
      <c r="A33" s="1">
        <v>2026</v>
      </c>
      <c r="B33" s="3">
        <f t="shared" si="21"/>
        <v>0</v>
      </c>
      <c r="C33" s="3">
        <f t="shared" si="22"/>
        <v>0</v>
      </c>
      <c r="D33" s="3">
        <f t="shared" si="23"/>
        <v>0</v>
      </c>
      <c r="E33" s="3">
        <f t="shared" si="24"/>
        <v>0</v>
      </c>
      <c r="F33" s="3">
        <f t="shared" si="25"/>
        <v>0</v>
      </c>
      <c r="G33" s="3">
        <f t="shared" si="26"/>
        <v>0</v>
      </c>
      <c r="H33" s="3">
        <f t="shared" si="27"/>
        <v>0</v>
      </c>
      <c r="I33" s="3">
        <f t="shared" si="28"/>
        <v>0</v>
      </c>
      <c r="J33" s="3">
        <f t="shared" si="29"/>
        <v>0</v>
      </c>
      <c r="K33" s="3">
        <f t="shared" si="30"/>
        <v>0</v>
      </c>
      <c r="L33" s="3">
        <f t="shared" si="31"/>
        <v>0</v>
      </c>
      <c r="M33" s="3">
        <f t="shared" si="32"/>
        <v>0</v>
      </c>
      <c r="N33" s="3">
        <f t="shared" si="33"/>
        <v>0</v>
      </c>
      <c r="O33" s="3">
        <f t="shared" si="34"/>
        <v>0</v>
      </c>
      <c r="P33" s="3">
        <f t="shared" si="35"/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f t="shared" si="36"/>
        <v>0</v>
      </c>
      <c r="BL33" s="3">
        <f t="shared" si="37"/>
        <v>0</v>
      </c>
      <c r="BM33" s="3">
        <f t="shared" si="38"/>
        <v>0</v>
      </c>
      <c r="BN33" s="3">
        <f t="shared" si="39"/>
        <v>0</v>
      </c>
      <c r="BO33" s="3">
        <f t="shared" si="40"/>
        <v>0</v>
      </c>
      <c r="BP33" s="3">
        <f t="shared" si="41"/>
        <v>2396339.2409307039</v>
      </c>
      <c r="BQ33" s="3">
        <f t="shared" si="42"/>
        <v>16042.52719738664</v>
      </c>
      <c r="BR33" s="3">
        <v>0</v>
      </c>
      <c r="BS33" s="3">
        <v>0</v>
      </c>
      <c r="BT33" s="3">
        <f t="shared" si="43"/>
        <v>93494.434024757909</v>
      </c>
      <c r="BU33" s="3">
        <f t="shared" si="43"/>
        <v>9004.7117805012695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f t="shared" si="44"/>
        <v>1319489.5389735452</v>
      </c>
      <c r="CM33" s="3">
        <f t="shared" si="44"/>
        <v>1306034.2785656431</v>
      </c>
      <c r="CN33" s="3">
        <v>11037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f t="shared" si="45"/>
        <v>0</v>
      </c>
      <c r="EA33" s="3">
        <f t="shared" si="46"/>
        <v>663660.27517120121</v>
      </c>
      <c r="EB33" s="3">
        <f t="shared" si="47"/>
        <v>12627.563196725692</v>
      </c>
      <c r="EC33" s="3">
        <f t="shared" si="48"/>
        <v>55085.843949758579</v>
      </c>
      <c r="ED33" s="3">
        <v>9008</v>
      </c>
      <c r="EE33" s="3">
        <f t="shared" ref="EE33:EF33" si="88">EE32*1.015</f>
        <v>0</v>
      </c>
      <c r="EF33" s="3">
        <f t="shared" si="88"/>
        <v>0</v>
      </c>
      <c r="EG33" s="3">
        <f t="shared" si="50"/>
        <v>0</v>
      </c>
      <c r="EH33" s="3">
        <f t="shared" si="51"/>
        <v>0</v>
      </c>
      <c r="EI33" s="3">
        <v>0</v>
      </c>
      <c r="EJ33" s="3">
        <f t="shared" si="11"/>
        <v>441712.90231893182</v>
      </c>
      <c r="EK33" s="3">
        <f t="shared" ref="EK33:EK40" si="89">EK32*1.015</f>
        <v>0</v>
      </c>
      <c r="EL33" s="3">
        <f t="shared" si="53"/>
        <v>0</v>
      </c>
      <c r="EM33" s="3">
        <f t="shared" si="54"/>
        <v>0</v>
      </c>
      <c r="EN33" s="3">
        <f t="shared" si="55"/>
        <v>0</v>
      </c>
      <c r="EO33" s="3">
        <f t="shared" si="56"/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f t="shared" si="57"/>
        <v>510030.95770714444</v>
      </c>
      <c r="FT33" s="3">
        <f t="shared" si="58"/>
        <v>13651.306865400022</v>
      </c>
      <c r="FU33" s="3">
        <f t="shared" si="59"/>
        <v>1256033.5642155493</v>
      </c>
      <c r="FV33" s="3">
        <f t="shared" si="60"/>
        <v>724568.24931507255</v>
      </c>
      <c r="FW33" s="3">
        <f t="shared" si="61"/>
        <v>7781.732507016809</v>
      </c>
      <c r="FX33" s="3">
        <f t="shared" si="62"/>
        <v>27923.742708269841</v>
      </c>
      <c r="FY33" s="3">
        <f t="shared" si="63"/>
        <v>83668.498267146293</v>
      </c>
      <c r="FZ33" s="3">
        <f t="shared" si="64"/>
        <v>-449859.56981796387</v>
      </c>
      <c r="GA33" s="3">
        <f t="shared" si="65"/>
        <v>303462.89491509157</v>
      </c>
      <c r="GB33" s="3">
        <f t="shared" si="65"/>
        <v>34804.433927456237</v>
      </c>
      <c r="GC33" s="3">
        <f t="shared" si="66"/>
        <v>3526135.0184192867</v>
      </c>
      <c r="GD33" s="3">
        <f t="shared" si="66"/>
        <v>96322.56739543732</v>
      </c>
      <c r="GE33" s="3">
        <f t="shared" si="66"/>
        <v>1140602.7336512171</v>
      </c>
      <c r="GF33" s="3">
        <f t="shared" si="66"/>
        <v>2751447.3252760237</v>
      </c>
      <c r="GG33" s="3">
        <f t="shared" si="15"/>
        <v>239071.95424882765</v>
      </c>
      <c r="GH33" s="3">
        <f t="shared" si="16"/>
        <v>7705.8053916349854</v>
      </c>
      <c r="GI33" s="3">
        <f t="shared" si="17"/>
        <v>68436.164019073025</v>
      </c>
      <c r="GJ33" s="3">
        <f t="shared" si="18"/>
        <v>88046.314408832754</v>
      </c>
      <c r="GK33" s="3">
        <v>0</v>
      </c>
      <c r="GL33" s="3">
        <v>0</v>
      </c>
      <c r="GM33" s="3">
        <v>0</v>
      </c>
      <c r="GN33" s="3">
        <v>0</v>
      </c>
      <c r="GO33" s="3">
        <f t="shared" si="67"/>
        <v>1.0968843391063354</v>
      </c>
      <c r="GP33" s="3">
        <v>2.7448829000000001E-2</v>
      </c>
      <c r="GQ33" s="3">
        <v>4.0192019000000002E-2</v>
      </c>
      <c r="GR33" s="3">
        <v>0</v>
      </c>
      <c r="GS33" s="3">
        <v>0</v>
      </c>
      <c r="GT33" s="3">
        <v>0</v>
      </c>
      <c r="GU33" s="3">
        <v>0</v>
      </c>
      <c r="GV33" s="3">
        <f t="shared" si="68"/>
        <v>5939694.4007071592</v>
      </c>
      <c r="GW33" s="3">
        <f t="shared" si="69"/>
        <v>3017.8148500530633</v>
      </c>
      <c r="GX33" s="3">
        <f t="shared" si="70"/>
        <v>3070.0795638246723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0</v>
      </c>
      <c r="HT33" s="3">
        <v>0</v>
      </c>
      <c r="HU33" s="3">
        <v>0</v>
      </c>
      <c r="HV33" s="3">
        <v>0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0</v>
      </c>
      <c r="ID33" s="3">
        <v>100.69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1.89499132153035E-2</v>
      </c>
      <c r="IK33" s="3">
        <v>4.0774207260572598E-2</v>
      </c>
      <c r="IL33" s="3">
        <v>0</v>
      </c>
      <c r="IM33" s="3">
        <v>0</v>
      </c>
      <c r="IN33" s="3">
        <v>0</v>
      </c>
      <c r="IO33" s="3">
        <v>0</v>
      </c>
      <c r="IP33" s="3">
        <v>1.89173387500918E-2</v>
      </c>
      <c r="IQ33" s="3">
        <f t="shared" si="71"/>
        <v>1.1605408250251485</v>
      </c>
      <c r="IR33" s="3">
        <v>1.0704865215678001E-2</v>
      </c>
      <c r="IS33" s="3">
        <v>1.41096028570911E-2</v>
      </c>
      <c r="IT33" s="3">
        <v>1.2141826394855299E-2</v>
      </c>
      <c r="IU33" s="3">
        <f t="shared" si="72"/>
        <v>1.2835912536176022</v>
      </c>
      <c r="IV33" s="3">
        <f t="shared" si="0"/>
        <v>425.40730668836466</v>
      </c>
      <c r="IW33" s="3">
        <v>1.5707180709005598E-2</v>
      </c>
      <c r="IX33" s="3">
        <v>0</v>
      </c>
      <c r="IY33" s="3">
        <v>0</v>
      </c>
      <c r="IZ33" s="3">
        <v>0</v>
      </c>
      <c r="JA33" s="3">
        <v>0</v>
      </c>
      <c r="JB33" s="3">
        <v>0</v>
      </c>
      <c r="JC33" s="3">
        <v>0</v>
      </c>
      <c r="JD33" s="3">
        <v>0</v>
      </c>
      <c r="JE33" s="3">
        <v>0</v>
      </c>
      <c r="JF33" s="3">
        <v>0</v>
      </c>
      <c r="JG33" s="3">
        <v>0</v>
      </c>
      <c r="JH33" s="3">
        <v>0</v>
      </c>
      <c r="JI33" s="3">
        <v>0</v>
      </c>
      <c r="JJ33" s="3">
        <v>0</v>
      </c>
      <c r="JK33" s="3">
        <v>0</v>
      </c>
      <c r="JL33" s="3">
        <v>0</v>
      </c>
      <c r="JM33">
        <v>1</v>
      </c>
      <c r="JN33">
        <v>1</v>
      </c>
      <c r="JO33">
        <v>1</v>
      </c>
      <c r="JP33" s="4">
        <f t="shared" si="73"/>
        <v>685912.77541743824</v>
      </c>
      <c r="JQ33" s="7">
        <f t="shared" si="74"/>
        <v>1.2267392910919086</v>
      </c>
      <c r="JR33" s="7">
        <f t="shared" si="75"/>
        <v>1.2345253362761861</v>
      </c>
      <c r="JS33" s="13">
        <f t="shared" si="76"/>
        <v>1.2474397742289434</v>
      </c>
      <c r="JT33" s="7">
        <f t="shared" si="77"/>
        <v>1.174018198392115</v>
      </c>
      <c r="JU33" s="13">
        <f t="shared" si="78"/>
        <v>1.2291364218752587</v>
      </c>
      <c r="JV33" s="7">
        <f t="shared" si="79"/>
        <v>1.1757397353676309</v>
      </c>
      <c r="JW33" s="4">
        <f t="shared" si="80"/>
        <v>1.1122895203353076</v>
      </c>
      <c r="JX33" s="7">
        <f t="shared" si="81"/>
        <v>1.258458997950638</v>
      </c>
      <c r="JY33" s="4">
        <f t="shared" si="82"/>
        <v>1.2034727558658562</v>
      </c>
      <c r="JZ33" s="4">
        <f t="shared" si="83"/>
        <v>1.2811709062878325</v>
      </c>
      <c r="KA33" s="4">
        <f t="shared" si="84"/>
        <v>1.5656575637093222</v>
      </c>
      <c r="KB33" s="4">
        <f t="shared" si="85"/>
        <v>90212.371404228819</v>
      </c>
      <c r="KC33" s="4">
        <f t="shared" si="6"/>
        <v>844018.51407525665</v>
      </c>
      <c r="KD33" s="4">
        <f t="shared" si="86"/>
        <v>71789.019382331258</v>
      </c>
      <c r="KE33" s="4">
        <f t="shared" si="87"/>
        <v>216055.97660379737</v>
      </c>
      <c r="KF33" s="4">
        <f t="shared" si="20"/>
        <v>51174.604745799908</v>
      </c>
      <c r="KG33" s="4">
        <f t="shared" si="20"/>
        <v>504998.91334332811</v>
      </c>
      <c r="KH33" s="4">
        <v>9.8782019563810705E-2</v>
      </c>
      <c r="KI33">
        <v>1.0149999999999999</v>
      </c>
      <c r="KJ33">
        <v>1.6E-2</v>
      </c>
      <c r="KK33" s="10">
        <v>0.38916298033153296</v>
      </c>
      <c r="KL33" s="12">
        <v>2.0364300000000002E-2</v>
      </c>
      <c r="KM33" s="12">
        <v>-4.4476999999999997E-3</v>
      </c>
    </row>
    <row r="34" spans="1:299" x14ac:dyDescent="0.2">
      <c r="A34" s="1">
        <v>2027</v>
      </c>
      <c r="B34" s="3">
        <f t="shared" si="21"/>
        <v>0</v>
      </c>
      <c r="C34" s="3">
        <f t="shared" si="22"/>
        <v>0</v>
      </c>
      <c r="D34" s="3">
        <f t="shared" si="23"/>
        <v>0</v>
      </c>
      <c r="E34" s="3">
        <f t="shared" si="24"/>
        <v>0</v>
      </c>
      <c r="F34" s="3">
        <f t="shared" si="25"/>
        <v>0</v>
      </c>
      <c r="G34" s="3">
        <f t="shared" si="26"/>
        <v>0</v>
      </c>
      <c r="H34" s="3">
        <f t="shared" si="27"/>
        <v>0</v>
      </c>
      <c r="I34" s="3">
        <f t="shared" si="28"/>
        <v>0</v>
      </c>
      <c r="J34" s="3">
        <f t="shared" si="29"/>
        <v>0</v>
      </c>
      <c r="K34" s="3">
        <f t="shared" si="30"/>
        <v>0</v>
      </c>
      <c r="L34" s="3">
        <f t="shared" si="31"/>
        <v>0</v>
      </c>
      <c r="M34" s="3">
        <f t="shared" si="32"/>
        <v>0</v>
      </c>
      <c r="N34" s="3">
        <f t="shared" si="33"/>
        <v>0</v>
      </c>
      <c r="O34" s="3">
        <f t="shared" si="34"/>
        <v>0</v>
      </c>
      <c r="P34" s="3">
        <f t="shared" si="35"/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f t="shared" si="36"/>
        <v>0</v>
      </c>
      <c r="BL34" s="3">
        <f t="shared" si="37"/>
        <v>0</v>
      </c>
      <c r="BM34" s="3">
        <f t="shared" si="38"/>
        <v>0</v>
      </c>
      <c r="BN34" s="3">
        <f t="shared" si="39"/>
        <v>0</v>
      </c>
      <c r="BO34" s="3">
        <f t="shared" si="40"/>
        <v>0</v>
      </c>
      <c r="BP34" s="3">
        <f t="shared" si="41"/>
        <v>2432284.3295446644</v>
      </c>
      <c r="BQ34" s="3">
        <f t="shared" si="42"/>
        <v>16283.165105347438</v>
      </c>
      <c r="BR34" s="3">
        <v>0</v>
      </c>
      <c r="BS34" s="3">
        <v>0</v>
      </c>
      <c r="BT34" s="3">
        <f t="shared" si="43"/>
        <v>95364.322705253071</v>
      </c>
      <c r="BU34" s="3">
        <f t="shared" si="43"/>
        <v>9184.8060161112953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f t="shared" si="44"/>
        <v>1345879.3297530161</v>
      </c>
      <c r="CM34" s="3">
        <f t="shared" si="44"/>
        <v>1332154.964136956</v>
      </c>
      <c r="CN34" s="3">
        <v>11037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f t="shared" si="45"/>
        <v>0</v>
      </c>
      <c r="EA34" s="3">
        <f t="shared" si="46"/>
        <v>676933.48067462526</v>
      </c>
      <c r="EB34" s="3">
        <f t="shared" si="47"/>
        <v>12880.114460660207</v>
      </c>
      <c r="EC34" s="3">
        <f t="shared" si="48"/>
        <v>56187.560828753754</v>
      </c>
      <c r="ED34" s="3">
        <v>9008</v>
      </c>
      <c r="EE34" s="3">
        <f t="shared" ref="EE34:EF34" si="90">EE33*1.015</f>
        <v>0</v>
      </c>
      <c r="EF34" s="3">
        <f t="shared" si="90"/>
        <v>0</v>
      </c>
      <c r="EG34" s="3">
        <f t="shared" si="50"/>
        <v>0</v>
      </c>
      <c r="EH34" s="3">
        <f t="shared" si="51"/>
        <v>0</v>
      </c>
      <c r="EI34" s="3">
        <v>0</v>
      </c>
      <c r="EJ34" s="3">
        <f t="shared" si="11"/>
        <v>443921.46683052642</v>
      </c>
      <c r="EK34" s="3">
        <f t="shared" si="89"/>
        <v>0</v>
      </c>
      <c r="EL34" s="3">
        <f t="shared" si="53"/>
        <v>0</v>
      </c>
      <c r="EM34" s="3">
        <f t="shared" si="54"/>
        <v>0</v>
      </c>
      <c r="EN34" s="3">
        <f t="shared" si="55"/>
        <v>0</v>
      </c>
      <c r="EO34" s="3">
        <f t="shared" si="56"/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f t="shared" si="57"/>
        <v>525331.88643835881</v>
      </c>
      <c r="FT34" s="3">
        <f t="shared" si="58"/>
        <v>14060.846071362022</v>
      </c>
      <c r="FU34" s="3">
        <f t="shared" si="59"/>
        <v>1293714.5711420157</v>
      </c>
      <c r="FV34" s="3">
        <f t="shared" si="60"/>
        <v>746305.29679452477</v>
      </c>
      <c r="FW34" s="3">
        <f t="shared" si="61"/>
        <v>8015.1844822273133</v>
      </c>
      <c r="FX34" s="3">
        <f t="shared" si="62"/>
        <v>28202.98013535254</v>
      </c>
      <c r="FY34" s="3">
        <f t="shared" si="63"/>
        <v>84505.183249817754</v>
      </c>
      <c r="FZ34" s="3">
        <f t="shared" si="64"/>
        <v>-454358.16551614349</v>
      </c>
      <c r="GA34" s="3">
        <f t="shared" si="65"/>
        <v>306497.52386424248</v>
      </c>
      <c r="GB34" s="3">
        <f t="shared" si="65"/>
        <v>35152.478266730803</v>
      </c>
      <c r="GC34" s="3">
        <f t="shared" si="66"/>
        <v>3579027.0436955756</v>
      </c>
      <c r="GD34" s="3">
        <f t="shared" si="66"/>
        <v>97767.405906368876</v>
      </c>
      <c r="GE34" s="3">
        <f t="shared" si="66"/>
        <v>1157711.7746559852</v>
      </c>
      <c r="GF34" s="3">
        <f t="shared" si="66"/>
        <v>2792719.0351551636</v>
      </c>
      <c r="GG34" s="3">
        <f t="shared" si="15"/>
        <v>242658.03356256001</v>
      </c>
      <c r="GH34" s="3">
        <f t="shared" si="16"/>
        <v>7821.3924725095103</v>
      </c>
      <c r="GI34" s="3">
        <f t="shared" si="17"/>
        <v>69462.706479359113</v>
      </c>
      <c r="GJ34" s="3">
        <f t="shared" si="18"/>
        <v>89367.009124965232</v>
      </c>
      <c r="GK34" s="3">
        <v>0</v>
      </c>
      <c r="GL34" s="3">
        <v>0</v>
      </c>
      <c r="GM34" s="3">
        <v>0</v>
      </c>
      <c r="GN34" s="3">
        <v>0</v>
      </c>
      <c r="GO34" s="3">
        <f t="shared" si="67"/>
        <v>1.1078531824973987</v>
      </c>
      <c r="GP34" s="3">
        <v>2.7448829000000001E-2</v>
      </c>
      <c r="GQ34" s="3">
        <v>4.0192019000000002E-2</v>
      </c>
      <c r="GR34" s="3">
        <v>0</v>
      </c>
      <c r="GS34" s="3">
        <v>0</v>
      </c>
      <c r="GT34" s="3">
        <v>0</v>
      </c>
      <c r="GU34" s="3">
        <v>0</v>
      </c>
      <c r="GV34" s="3">
        <f t="shared" si="68"/>
        <v>5963453.1783099882</v>
      </c>
      <c r="GW34" s="3">
        <f t="shared" si="69"/>
        <v>3032.9039243033285</v>
      </c>
      <c r="GX34" s="3">
        <f t="shared" si="70"/>
        <v>3100.780359462919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0</v>
      </c>
      <c r="HT34" s="3">
        <v>0</v>
      </c>
      <c r="HU34" s="3">
        <v>0</v>
      </c>
      <c r="HV34" s="3">
        <v>0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0</v>
      </c>
      <c r="ID34" s="3">
        <v>100.69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1.89499132153035E-2</v>
      </c>
      <c r="IK34" s="3">
        <v>4.0774207260572598E-2</v>
      </c>
      <c r="IL34" s="3">
        <v>0</v>
      </c>
      <c r="IM34" s="3">
        <v>0</v>
      </c>
      <c r="IN34" s="3">
        <v>0</v>
      </c>
      <c r="IO34" s="3">
        <v>0</v>
      </c>
      <c r="IP34" s="3">
        <v>1.89173387500918E-2</v>
      </c>
      <c r="IQ34" s="3">
        <f t="shared" si="71"/>
        <v>1.1779489374005256</v>
      </c>
      <c r="IR34" s="3">
        <v>1.0704865215678001E-2</v>
      </c>
      <c r="IS34" s="3">
        <v>1.41096028570911E-2</v>
      </c>
      <c r="IT34" s="3">
        <v>1.2141826394855299E-2</v>
      </c>
      <c r="IU34" s="3">
        <f t="shared" si="72"/>
        <v>1.302845122421866</v>
      </c>
      <c r="IV34" s="3">
        <f t="shared" ref="IV34:IV65" si="91">CM34/GX34</f>
        <v>429.61926021993264</v>
      </c>
      <c r="IW34" s="3">
        <v>1.5707180709005598E-2</v>
      </c>
      <c r="IX34" s="3">
        <v>0</v>
      </c>
      <c r="IY34" s="3">
        <v>0</v>
      </c>
      <c r="IZ34" s="3">
        <v>0</v>
      </c>
      <c r="JA34" s="3">
        <v>0</v>
      </c>
      <c r="JB34" s="3">
        <v>0</v>
      </c>
      <c r="JC34" s="3">
        <v>0</v>
      </c>
      <c r="JD34" s="3">
        <v>0</v>
      </c>
      <c r="JE34" s="3">
        <v>0</v>
      </c>
      <c r="JF34" s="3">
        <v>0</v>
      </c>
      <c r="JG34" s="3">
        <v>0</v>
      </c>
      <c r="JH34" s="3">
        <v>0</v>
      </c>
      <c r="JI34" s="3">
        <v>0</v>
      </c>
      <c r="JJ34" s="3">
        <v>0</v>
      </c>
      <c r="JK34" s="3">
        <v>0</v>
      </c>
      <c r="JL34" s="3">
        <v>0</v>
      </c>
      <c r="JM34">
        <v>1</v>
      </c>
      <c r="JN34">
        <v>1</v>
      </c>
      <c r="JO34">
        <v>1</v>
      </c>
      <c r="JP34" s="4">
        <f t="shared" si="73"/>
        <v>704432.42035370902</v>
      </c>
      <c r="JQ34" s="7">
        <f t="shared" si="74"/>
        <v>1.245140380458287</v>
      </c>
      <c r="JR34" s="7">
        <f t="shared" si="75"/>
        <v>1.2530432163203287</v>
      </c>
      <c r="JS34" s="13">
        <f t="shared" si="76"/>
        <v>1.2661513708423775</v>
      </c>
      <c r="JT34" s="7">
        <f t="shared" si="77"/>
        <v>1.1916284713679965</v>
      </c>
      <c r="JU34" s="13">
        <f t="shared" si="78"/>
        <v>1.2537191503127638</v>
      </c>
      <c r="JV34" s="7">
        <f t="shared" si="79"/>
        <v>1.1933758313981453</v>
      </c>
      <c r="JW34" s="4">
        <f t="shared" si="80"/>
        <v>1.1189632574573194</v>
      </c>
      <c r="JX34" s="7">
        <f t="shared" si="81"/>
        <v>1.2773358829198975</v>
      </c>
      <c r="JY34" s="4">
        <f t="shared" si="82"/>
        <v>1.221524847203844</v>
      </c>
      <c r="JZ34" s="4">
        <f t="shared" si="83"/>
        <v>1.3042319826010136</v>
      </c>
      <c r="KA34" s="4">
        <f t="shared" si="84"/>
        <v>1.6001020301109272</v>
      </c>
      <c r="KB34" s="4">
        <f t="shared" si="85"/>
        <v>91565.556975292246</v>
      </c>
      <c r="KC34" s="4">
        <f t="shared" si="6"/>
        <v>861633.47467721475</v>
      </c>
      <c r="KD34" s="4">
        <f t="shared" si="86"/>
        <v>73224.799769977879</v>
      </c>
      <c r="KE34" s="4">
        <f t="shared" si="87"/>
        <v>221111.68645632625</v>
      </c>
      <c r="KF34" s="4">
        <f t="shared" si="20"/>
        <v>52198.096840715909</v>
      </c>
      <c r="KG34" s="4">
        <f t="shared" si="20"/>
        <v>515098.8916101947</v>
      </c>
      <c r="KH34" s="4">
        <v>9.8782019563810705E-2</v>
      </c>
      <c r="KI34">
        <v>1.0149999999999999</v>
      </c>
      <c r="KJ34">
        <v>1.6E-2</v>
      </c>
      <c r="KK34" s="10">
        <v>0.38916298033153296</v>
      </c>
      <c r="KL34" s="12">
        <v>2.0364300000000002E-2</v>
      </c>
      <c r="KM34" s="12">
        <v>-4.4476999999999997E-3</v>
      </c>
    </row>
    <row r="35" spans="1:299" x14ac:dyDescent="0.2">
      <c r="A35" s="1">
        <v>2028</v>
      </c>
      <c r="B35" s="3">
        <f t="shared" si="21"/>
        <v>0</v>
      </c>
      <c r="C35" s="3">
        <f t="shared" si="22"/>
        <v>0</v>
      </c>
      <c r="D35" s="3">
        <f t="shared" si="23"/>
        <v>0</v>
      </c>
      <c r="E35" s="3">
        <f t="shared" si="24"/>
        <v>0</v>
      </c>
      <c r="F35" s="3">
        <f t="shared" si="25"/>
        <v>0</v>
      </c>
      <c r="G35" s="3">
        <f t="shared" si="26"/>
        <v>0</v>
      </c>
      <c r="H35" s="3">
        <f t="shared" si="27"/>
        <v>0</v>
      </c>
      <c r="I35" s="3">
        <f t="shared" si="28"/>
        <v>0</v>
      </c>
      <c r="J35" s="3">
        <f t="shared" si="29"/>
        <v>0</v>
      </c>
      <c r="K35" s="3">
        <f t="shared" si="30"/>
        <v>0</v>
      </c>
      <c r="L35" s="3">
        <f t="shared" si="31"/>
        <v>0</v>
      </c>
      <c r="M35" s="3">
        <f t="shared" si="32"/>
        <v>0</v>
      </c>
      <c r="N35" s="3">
        <f t="shared" si="33"/>
        <v>0</v>
      </c>
      <c r="O35" s="3">
        <f t="shared" si="34"/>
        <v>0</v>
      </c>
      <c r="P35" s="3">
        <f t="shared" si="35"/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f t="shared" si="36"/>
        <v>0</v>
      </c>
      <c r="BL35" s="3">
        <f t="shared" si="37"/>
        <v>0</v>
      </c>
      <c r="BM35" s="3">
        <f t="shared" si="38"/>
        <v>0</v>
      </c>
      <c r="BN35" s="3">
        <f t="shared" si="39"/>
        <v>0</v>
      </c>
      <c r="BO35" s="3">
        <f t="shared" si="40"/>
        <v>0</v>
      </c>
      <c r="BP35" s="3">
        <f t="shared" si="41"/>
        <v>2468768.5944878343</v>
      </c>
      <c r="BQ35" s="3">
        <f t="shared" si="42"/>
        <v>16527.412581927649</v>
      </c>
      <c r="BR35" s="3">
        <v>0</v>
      </c>
      <c r="BS35" s="3">
        <v>0</v>
      </c>
      <c r="BT35" s="3">
        <f t="shared" si="43"/>
        <v>97271.609159358137</v>
      </c>
      <c r="BU35" s="3">
        <f t="shared" si="43"/>
        <v>9368.5021364335207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f t="shared" si="44"/>
        <v>1372796.9163480764</v>
      </c>
      <c r="CM35" s="3">
        <f t="shared" si="44"/>
        <v>1358798.0634196952</v>
      </c>
      <c r="CN35" s="3">
        <v>11037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f t="shared" si="45"/>
        <v>0</v>
      </c>
      <c r="EA35" s="3">
        <f t="shared" si="46"/>
        <v>690472.15028811782</v>
      </c>
      <c r="EB35" s="3">
        <f t="shared" si="47"/>
        <v>13137.716749873411</v>
      </c>
      <c r="EC35" s="3">
        <f t="shared" si="48"/>
        <v>57311.312045328828</v>
      </c>
      <c r="ED35" s="3">
        <v>9008</v>
      </c>
      <c r="EE35" s="3">
        <f t="shared" ref="EE35:EF35" si="92">EE34*1.015</f>
        <v>0</v>
      </c>
      <c r="EF35" s="3">
        <f t="shared" si="92"/>
        <v>0</v>
      </c>
      <c r="EG35" s="3">
        <f t="shared" si="50"/>
        <v>0</v>
      </c>
      <c r="EH35" s="3">
        <f t="shared" si="51"/>
        <v>0</v>
      </c>
      <c r="EI35" s="3">
        <v>0</v>
      </c>
      <c r="EJ35" s="3">
        <f t="shared" si="11"/>
        <v>446141.07416467898</v>
      </c>
      <c r="EK35" s="3">
        <f t="shared" si="89"/>
        <v>0</v>
      </c>
      <c r="EL35" s="3">
        <f t="shared" si="53"/>
        <v>0</v>
      </c>
      <c r="EM35" s="3">
        <f t="shared" si="54"/>
        <v>0</v>
      </c>
      <c r="EN35" s="3">
        <f t="shared" si="55"/>
        <v>0</v>
      </c>
      <c r="EO35" s="3">
        <f t="shared" si="56"/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f t="shared" si="57"/>
        <v>541091.84303150955</v>
      </c>
      <c r="FT35" s="3">
        <f t="shared" si="58"/>
        <v>14482.671453502884</v>
      </c>
      <c r="FU35" s="3">
        <f t="shared" si="59"/>
        <v>1332526.0082762763</v>
      </c>
      <c r="FV35" s="3">
        <f t="shared" si="60"/>
        <v>768694.45569836057</v>
      </c>
      <c r="FW35" s="3">
        <f t="shared" si="61"/>
        <v>8255.640016694133</v>
      </c>
      <c r="FX35" s="3">
        <f t="shared" si="62"/>
        <v>28485.009936706065</v>
      </c>
      <c r="FY35" s="3">
        <f t="shared" si="63"/>
        <v>85350.235082315936</v>
      </c>
      <c r="FZ35" s="3">
        <f t="shared" si="64"/>
        <v>-458901.74717130495</v>
      </c>
      <c r="GA35" s="3">
        <f t="shared" si="65"/>
        <v>309562.4991028849</v>
      </c>
      <c r="GB35" s="3">
        <f t="shared" si="65"/>
        <v>35504.00304939811</v>
      </c>
      <c r="GC35" s="3">
        <f t="shared" si="66"/>
        <v>3632712.449351009</v>
      </c>
      <c r="GD35" s="3">
        <f t="shared" si="66"/>
        <v>99233.916994964398</v>
      </c>
      <c r="GE35" s="3">
        <f t="shared" si="66"/>
        <v>1175077.4512758248</v>
      </c>
      <c r="GF35" s="3">
        <f t="shared" si="66"/>
        <v>2834609.8206824907</v>
      </c>
      <c r="GG35" s="3">
        <f t="shared" si="15"/>
        <v>246297.90406599842</v>
      </c>
      <c r="GH35" s="3">
        <f t="shared" si="16"/>
        <v>7938.7133595971518</v>
      </c>
      <c r="GI35" s="3">
        <f t="shared" si="17"/>
        <v>70504.647076549489</v>
      </c>
      <c r="GJ35" s="3">
        <f t="shared" si="18"/>
        <v>90707.514261839708</v>
      </c>
      <c r="GK35" s="3">
        <v>0</v>
      </c>
      <c r="GL35" s="3">
        <v>0</v>
      </c>
      <c r="GM35" s="3">
        <v>0</v>
      </c>
      <c r="GN35" s="3">
        <v>0</v>
      </c>
      <c r="GO35" s="3">
        <f t="shared" si="67"/>
        <v>1.1189317143223727</v>
      </c>
      <c r="GP35" s="3">
        <v>2.7448829000000001E-2</v>
      </c>
      <c r="GQ35" s="3">
        <v>4.0192019000000002E-2</v>
      </c>
      <c r="GR35" s="3">
        <v>0</v>
      </c>
      <c r="GS35" s="3">
        <v>0</v>
      </c>
      <c r="GT35" s="3">
        <v>0</v>
      </c>
      <c r="GU35" s="3">
        <v>0</v>
      </c>
      <c r="GV35" s="3">
        <f t="shared" si="68"/>
        <v>5987306.9910232285</v>
      </c>
      <c r="GW35" s="3">
        <f t="shared" si="69"/>
        <v>3048.0684439248448</v>
      </c>
      <c r="GX35" s="3">
        <f t="shared" si="70"/>
        <v>3131.7881630575484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0</v>
      </c>
      <c r="HT35" s="3">
        <v>0</v>
      </c>
      <c r="HU35" s="3">
        <v>0</v>
      </c>
      <c r="HV35" s="3">
        <v>0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0</v>
      </c>
      <c r="ID35" s="3">
        <v>100.69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1.89499132153035E-2</v>
      </c>
      <c r="IK35" s="3">
        <v>4.0774207260572598E-2</v>
      </c>
      <c r="IL35" s="3">
        <v>0</v>
      </c>
      <c r="IM35" s="3">
        <v>0</v>
      </c>
      <c r="IN35" s="3">
        <v>0</v>
      </c>
      <c r="IO35" s="3">
        <v>0</v>
      </c>
      <c r="IP35" s="3">
        <v>1.89173387500918E-2</v>
      </c>
      <c r="IQ35" s="3">
        <f t="shared" si="71"/>
        <v>1.1956181714615335</v>
      </c>
      <c r="IR35" s="3">
        <v>1.0704865215678001E-2</v>
      </c>
      <c r="IS35" s="3">
        <v>1.41096028570911E-2</v>
      </c>
      <c r="IT35" s="3">
        <v>1.2141826394855299E-2</v>
      </c>
      <c r="IU35" s="3">
        <f t="shared" si="72"/>
        <v>1.3223877992581938</v>
      </c>
      <c r="IV35" s="3">
        <f t="shared" si="91"/>
        <v>433.87291626171412</v>
      </c>
      <c r="IW35" s="3">
        <v>1.5707180709005598E-2</v>
      </c>
      <c r="IX35" s="3">
        <v>0</v>
      </c>
      <c r="IY35" s="3">
        <v>0</v>
      </c>
      <c r="IZ35" s="3">
        <v>0</v>
      </c>
      <c r="JA35" s="3">
        <v>0</v>
      </c>
      <c r="JB35" s="3">
        <v>0</v>
      </c>
      <c r="JC35" s="3">
        <v>0</v>
      </c>
      <c r="JD35" s="3">
        <v>0</v>
      </c>
      <c r="JE35" s="3">
        <v>0</v>
      </c>
      <c r="JF35" s="3">
        <v>0</v>
      </c>
      <c r="JG35" s="3">
        <v>0</v>
      </c>
      <c r="JH35" s="3">
        <v>0</v>
      </c>
      <c r="JI35" s="3">
        <v>0</v>
      </c>
      <c r="JJ35" s="3">
        <v>0</v>
      </c>
      <c r="JK35" s="3">
        <v>0</v>
      </c>
      <c r="JL35" s="3">
        <v>0</v>
      </c>
      <c r="JM35">
        <v>1</v>
      </c>
      <c r="JN35">
        <v>1</v>
      </c>
      <c r="JO35">
        <v>1</v>
      </c>
      <c r="JP35" s="4">
        <f t="shared" si="73"/>
        <v>723452.09570325911</v>
      </c>
      <c r="JQ35" s="7">
        <f t="shared" si="74"/>
        <v>1.2638174861651612</v>
      </c>
      <c r="JR35" s="7">
        <f t="shared" si="75"/>
        <v>1.2718388645651335</v>
      </c>
      <c r="JS35" s="13">
        <f t="shared" si="76"/>
        <v>1.285143641405013</v>
      </c>
      <c r="JT35" s="7">
        <f t="shared" si="77"/>
        <v>1.2095028984385163</v>
      </c>
      <c r="JU35" s="13">
        <f t="shared" si="78"/>
        <v>1.278793533319019</v>
      </c>
      <c r="JV35" s="7">
        <f t="shared" si="79"/>
        <v>1.2112764688691173</v>
      </c>
      <c r="JW35" s="4">
        <f t="shared" si="80"/>
        <v>1.1256770370020632</v>
      </c>
      <c r="JX35" s="7">
        <f t="shared" si="81"/>
        <v>1.2964959211636959</v>
      </c>
      <c r="JY35" s="4">
        <f t="shared" si="82"/>
        <v>1.2398477199119016</v>
      </c>
      <c r="JZ35" s="4">
        <f t="shared" si="83"/>
        <v>1.3277081582878318</v>
      </c>
      <c r="KA35" s="4">
        <f t="shared" si="84"/>
        <v>1.6353042747733677</v>
      </c>
      <c r="KB35" s="4">
        <f t="shared" si="85"/>
        <v>92939.040329921627</v>
      </c>
      <c r="KC35" s="4">
        <f t="shared" si="6"/>
        <v>879617.92390471045</v>
      </c>
      <c r="KD35" s="4">
        <f t="shared" si="86"/>
        <v>74689.295765377436</v>
      </c>
      <c r="KE35" s="4">
        <f t="shared" si="87"/>
        <v>226285.69991940432</v>
      </c>
      <c r="KF35" s="4">
        <f t="shared" si="20"/>
        <v>53242.058777530227</v>
      </c>
      <c r="KG35" s="4">
        <f t="shared" si="20"/>
        <v>525400.86944239854</v>
      </c>
      <c r="KH35" s="4">
        <v>9.8782019563810705E-2</v>
      </c>
      <c r="KI35">
        <v>1.0149999999999999</v>
      </c>
      <c r="KJ35">
        <v>1.6E-2</v>
      </c>
      <c r="KK35" s="10">
        <v>0.38916298033153296</v>
      </c>
      <c r="KL35" s="12">
        <v>2.0364300000000002E-2</v>
      </c>
      <c r="KM35" s="12">
        <v>-4.4476999999999997E-3</v>
      </c>
    </row>
    <row r="36" spans="1:299" x14ac:dyDescent="0.2">
      <c r="A36" s="1">
        <v>2029</v>
      </c>
      <c r="B36" s="3">
        <f t="shared" si="21"/>
        <v>0</v>
      </c>
      <c r="C36" s="3">
        <f t="shared" si="22"/>
        <v>0</v>
      </c>
      <c r="D36" s="3">
        <f t="shared" si="23"/>
        <v>0</v>
      </c>
      <c r="E36" s="3">
        <f t="shared" si="24"/>
        <v>0</v>
      </c>
      <c r="F36" s="3">
        <f t="shared" si="25"/>
        <v>0</v>
      </c>
      <c r="G36" s="3">
        <f t="shared" si="26"/>
        <v>0</v>
      </c>
      <c r="H36" s="3">
        <f t="shared" si="27"/>
        <v>0</v>
      </c>
      <c r="I36" s="3">
        <f t="shared" si="28"/>
        <v>0</v>
      </c>
      <c r="J36" s="3">
        <f t="shared" si="29"/>
        <v>0</v>
      </c>
      <c r="K36" s="3">
        <f t="shared" si="30"/>
        <v>0</v>
      </c>
      <c r="L36" s="3">
        <f t="shared" si="31"/>
        <v>0</v>
      </c>
      <c r="M36" s="3">
        <f t="shared" si="32"/>
        <v>0</v>
      </c>
      <c r="N36" s="3">
        <f t="shared" si="33"/>
        <v>0</v>
      </c>
      <c r="O36" s="3">
        <f t="shared" si="34"/>
        <v>0</v>
      </c>
      <c r="P36" s="3">
        <f t="shared" si="35"/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f t="shared" si="36"/>
        <v>0</v>
      </c>
      <c r="BL36" s="3">
        <f t="shared" si="37"/>
        <v>0</v>
      </c>
      <c r="BM36" s="3">
        <f t="shared" si="38"/>
        <v>0</v>
      </c>
      <c r="BN36" s="3">
        <f t="shared" si="39"/>
        <v>0</v>
      </c>
      <c r="BO36" s="3">
        <f t="shared" si="40"/>
        <v>0</v>
      </c>
      <c r="BP36" s="3">
        <f t="shared" si="41"/>
        <v>2505800.1234051515</v>
      </c>
      <c r="BQ36" s="3">
        <f t="shared" si="42"/>
        <v>16775.323770656563</v>
      </c>
      <c r="BR36" s="3">
        <v>0</v>
      </c>
      <c r="BS36" s="3">
        <v>0</v>
      </c>
      <c r="BT36" s="3">
        <f t="shared" si="43"/>
        <v>99217.041342545301</v>
      </c>
      <c r="BU36" s="3">
        <f t="shared" si="43"/>
        <v>9555.872179162192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f t="shared" si="44"/>
        <v>1400252.854675038</v>
      </c>
      <c r="CM36" s="3">
        <f t="shared" si="44"/>
        <v>1385974.0246880893</v>
      </c>
      <c r="CN36" s="3">
        <v>11037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f t="shared" si="45"/>
        <v>0</v>
      </c>
      <c r="EA36" s="3">
        <f t="shared" si="46"/>
        <v>704281.59329388023</v>
      </c>
      <c r="EB36" s="3">
        <f t="shared" si="47"/>
        <v>13400.471084870878</v>
      </c>
      <c r="EC36" s="3">
        <f t="shared" si="48"/>
        <v>58457.538286235409</v>
      </c>
      <c r="ED36" s="3">
        <v>9008</v>
      </c>
      <c r="EE36" s="3">
        <f t="shared" ref="EE36:EF36" si="93">EE35*1.015</f>
        <v>0</v>
      </c>
      <c r="EF36" s="3">
        <f t="shared" si="93"/>
        <v>0</v>
      </c>
      <c r="EG36" s="3">
        <f t="shared" si="50"/>
        <v>0</v>
      </c>
      <c r="EH36" s="3">
        <f t="shared" si="51"/>
        <v>0</v>
      </c>
      <c r="EI36" s="3">
        <v>0</v>
      </c>
      <c r="EJ36" s="3">
        <f t="shared" si="11"/>
        <v>448371.77953550231</v>
      </c>
      <c r="EK36" s="3">
        <f t="shared" si="89"/>
        <v>0</v>
      </c>
      <c r="EL36" s="3">
        <f t="shared" si="53"/>
        <v>0</v>
      </c>
      <c r="EM36" s="3">
        <f t="shared" si="54"/>
        <v>0</v>
      </c>
      <c r="EN36" s="3">
        <f t="shared" si="55"/>
        <v>0</v>
      </c>
      <c r="EO36" s="3">
        <f t="shared" si="56"/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f t="shared" si="57"/>
        <v>557324.59832245484</v>
      </c>
      <c r="FT36" s="3">
        <f t="shared" si="58"/>
        <v>14917.151597107972</v>
      </c>
      <c r="FU36" s="3">
        <f t="shared" si="59"/>
        <v>1372501.7885245646</v>
      </c>
      <c r="FV36" s="3">
        <f t="shared" si="60"/>
        <v>791755.28936931142</v>
      </c>
      <c r="FW36" s="3">
        <f t="shared" si="61"/>
        <v>8503.3092171949575</v>
      </c>
      <c r="FX36" s="3">
        <f t="shared" si="62"/>
        <v>28769.860036073125</v>
      </c>
      <c r="FY36" s="3">
        <f t="shared" si="63"/>
        <v>86203.737433139089</v>
      </c>
      <c r="FZ36" s="3">
        <f t="shared" si="64"/>
        <v>-463490.76464301802</v>
      </c>
      <c r="GA36" s="3">
        <f t="shared" si="65"/>
        <v>312658.12409391376</v>
      </c>
      <c r="GB36" s="3">
        <f t="shared" si="65"/>
        <v>35859.043079892093</v>
      </c>
      <c r="GC36" s="3">
        <f t="shared" si="66"/>
        <v>3687203.1360912737</v>
      </c>
      <c r="GD36" s="3">
        <f t="shared" si="66"/>
        <v>100722.42574988885</v>
      </c>
      <c r="GE36" s="3">
        <f t="shared" si="66"/>
        <v>1192703.6130449621</v>
      </c>
      <c r="GF36" s="3">
        <f t="shared" si="66"/>
        <v>2877128.9679927276</v>
      </c>
      <c r="GG36" s="3">
        <f t="shared" si="15"/>
        <v>249992.37262698836</v>
      </c>
      <c r="GH36" s="3">
        <f t="shared" si="16"/>
        <v>8057.794059991108</v>
      </c>
      <c r="GI36" s="3">
        <f t="shared" si="17"/>
        <v>71562.216782697724</v>
      </c>
      <c r="GJ36" s="3">
        <f t="shared" si="18"/>
        <v>92068.126975767285</v>
      </c>
      <c r="GK36" s="3">
        <v>0</v>
      </c>
      <c r="GL36" s="3">
        <v>0</v>
      </c>
      <c r="GM36" s="3">
        <v>0</v>
      </c>
      <c r="GN36" s="3">
        <v>0</v>
      </c>
      <c r="GO36" s="3">
        <f t="shared" si="67"/>
        <v>1.1301210314655965</v>
      </c>
      <c r="GP36" s="3">
        <v>2.7448829000000001E-2</v>
      </c>
      <c r="GQ36" s="3">
        <v>4.0192019000000002E-2</v>
      </c>
      <c r="GR36" s="3">
        <v>0</v>
      </c>
      <c r="GS36" s="3">
        <v>0</v>
      </c>
      <c r="GT36" s="3">
        <v>0</v>
      </c>
      <c r="GU36" s="3">
        <v>0</v>
      </c>
      <c r="GV36" s="3">
        <f t="shared" si="68"/>
        <v>6011256.2189873215</v>
      </c>
      <c r="GW36" s="3">
        <f t="shared" si="69"/>
        <v>3063.3087861444687</v>
      </c>
      <c r="GX36" s="3">
        <f t="shared" si="70"/>
        <v>3163.1060446881238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0</v>
      </c>
      <c r="HT36" s="3">
        <v>0</v>
      </c>
      <c r="HU36" s="3">
        <v>0</v>
      </c>
      <c r="HV36" s="3">
        <v>0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0</v>
      </c>
      <c r="ID36" s="3">
        <v>100.69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1.89499132153035E-2</v>
      </c>
      <c r="IK36" s="3">
        <v>4.0774207260572598E-2</v>
      </c>
      <c r="IL36" s="3">
        <v>0</v>
      </c>
      <c r="IM36" s="3">
        <v>0</v>
      </c>
      <c r="IN36" s="3">
        <v>0</v>
      </c>
      <c r="IO36" s="3">
        <v>0</v>
      </c>
      <c r="IP36" s="3">
        <v>1.89173387500918E-2</v>
      </c>
      <c r="IQ36" s="3">
        <f t="shared" si="71"/>
        <v>1.2135524440334564</v>
      </c>
      <c r="IR36" s="3">
        <v>1.0704865215678001E-2</v>
      </c>
      <c r="IS36" s="3">
        <v>1.41096028570911E-2</v>
      </c>
      <c r="IT36" s="3">
        <v>1.2141826394855299E-2</v>
      </c>
      <c r="IU36" s="3">
        <f t="shared" si="72"/>
        <v>1.3422236162470667</v>
      </c>
      <c r="IV36" s="3">
        <f t="shared" si="91"/>
        <v>438.16868770984996</v>
      </c>
      <c r="IW36" s="3">
        <v>1.5707180709005598E-2</v>
      </c>
      <c r="IX36" s="3">
        <v>0</v>
      </c>
      <c r="IY36" s="3">
        <v>0</v>
      </c>
      <c r="IZ36" s="3">
        <v>0</v>
      </c>
      <c r="JA36" s="3">
        <v>0</v>
      </c>
      <c r="JB36" s="3">
        <v>0</v>
      </c>
      <c r="JC36" s="3">
        <v>0</v>
      </c>
      <c r="JD36" s="3">
        <v>0</v>
      </c>
      <c r="JE36" s="3">
        <v>0</v>
      </c>
      <c r="JF36" s="3">
        <v>0</v>
      </c>
      <c r="JG36" s="3">
        <v>0</v>
      </c>
      <c r="JH36" s="3">
        <v>0</v>
      </c>
      <c r="JI36" s="3">
        <v>0</v>
      </c>
      <c r="JJ36" s="3">
        <v>0</v>
      </c>
      <c r="JK36" s="3">
        <v>0</v>
      </c>
      <c r="JL36" s="3">
        <v>0</v>
      </c>
      <c r="JM36">
        <v>1</v>
      </c>
      <c r="JN36">
        <v>1</v>
      </c>
      <c r="JO36">
        <v>1</v>
      </c>
      <c r="JP36" s="4">
        <f t="shared" si="73"/>
        <v>742985.30228724703</v>
      </c>
      <c r="JQ36" s="7">
        <f t="shared" si="74"/>
        <v>1.2827747484576384</v>
      </c>
      <c r="JR36" s="7">
        <f t="shared" si="75"/>
        <v>1.2909164475336103</v>
      </c>
      <c r="JS36" s="13">
        <f t="shared" si="76"/>
        <v>1.3044207960260881</v>
      </c>
      <c r="JT36" s="7">
        <f t="shared" si="77"/>
        <v>1.2276454419150939</v>
      </c>
      <c r="JU36" s="13">
        <f t="shared" si="78"/>
        <v>1.3043694039853995</v>
      </c>
      <c r="JV36" s="7">
        <f t="shared" si="79"/>
        <v>1.2294456159021541</v>
      </c>
      <c r="JW36" s="4">
        <f t="shared" si="80"/>
        <v>1.1324310992240756</v>
      </c>
      <c r="JX36" s="7">
        <f t="shared" si="81"/>
        <v>1.3159433599811512</v>
      </c>
      <c r="JY36" s="4">
        <f t="shared" si="82"/>
        <v>1.2584454357105799</v>
      </c>
      <c r="JZ36" s="4">
        <f t="shared" si="83"/>
        <v>1.3516069051370128</v>
      </c>
      <c r="KA36" s="4">
        <f t="shared" si="84"/>
        <v>1.6712809688183818</v>
      </c>
      <c r="KB36" s="4">
        <f t="shared" si="85"/>
        <v>94333.125934870448</v>
      </c>
      <c r="KC36" s="4">
        <f t="shared" si="6"/>
        <v>897979.65376253077</v>
      </c>
      <c r="KD36" s="4">
        <f t="shared" si="86"/>
        <v>76183.081680684991</v>
      </c>
      <c r="KE36" s="4">
        <f t="shared" si="87"/>
        <v>231580.78529751839</v>
      </c>
      <c r="KF36" s="4">
        <f t="shared" si="20"/>
        <v>54306.899953080829</v>
      </c>
      <c r="KG36" s="4">
        <f t="shared" si="20"/>
        <v>535908.88683124655</v>
      </c>
      <c r="KH36" s="4">
        <v>9.8782019563810705E-2</v>
      </c>
      <c r="KI36">
        <v>1.0149999999999999</v>
      </c>
      <c r="KJ36">
        <v>1.6E-2</v>
      </c>
      <c r="KK36" s="10">
        <v>0.38916298033153296</v>
      </c>
      <c r="KL36" s="12">
        <v>2.0364300000000002E-2</v>
      </c>
      <c r="KM36" s="12">
        <v>-4.4476999999999997E-3</v>
      </c>
    </row>
    <row r="37" spans="1:299" x14ac:dyDescent="0.2">
      <c r="A37" s="1">
        <v>2030</v>
      </c>
      <c r="B37" s="3">
        <f t="shared" si="21"/>
        <v>0</v>
      </c>
      <c r="C37" s="3">
        <f t="shared" si="22"/>
        <v>0</v>
      </c>
      <c r="D37" s="3">
        <f t="shared" si="23"/>
        <v>0</v>
      </c>
      <c r="E37" s="3">
        <f t="shared" si="24"/>
        <v>0</v>
      </c>
      <c r="F37" s="3">
        <f t="shared" si="25"/>
        <v>0</v>
      </c>
      <c r="G37" s="3">
        <f t="shared" si="26"/>
        <v>0</v>
      </c>
      <c r="H37" s="3">
        <f t="shared" si="27"/>
        <v>0</v>
      </c>
      <c r="I37" s="3">
        <f t="shared" si="28"/>
        <v>0</v>
      </c>
      <c r="J37" s="3">
        <f t="shared" si="29"/>
        <v>0</v>
      </c>
      <c r="K37" s="3">
        <f t="shared" si="30"/>
        <v>0</v>
      </c>
      <c r="L37" s="3">
        <f t="shared" si="31"/>
        <v>0</v>
      </c>
      <c r="M37" s="3">
        <f t="shared" si="32"/>
        <v>0</v>
      </c>
      <c r="N37" s="3">
        <f t="shared" si="33"/>
        <v>0</v>
      </c>
      <c r="O37" s="3">
        <f t="shared" si="34"/>
        <v>0</v>
      </c>
      <c r="P37" s="3">
        <f t="shared" si="35"/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f t="shared" si="36"/>
        <v>0</v>
      </c>
      <c r="BL37" s="3">
        <f t="shared" si="37"/>
        <v>0</v>
      </c>
      <c r="BM37" s="3">
        <f t="shared" si="38"/>
        <v>0</v>
      </c>
      <c r="BN37" s="3">
        <f t="shared" si="39"/>
        <v>0</v>
      </c>
      <c r="BO37" s="3">
        <f t="shared" si="40"/>
        <v>0</v>
      </c>
      <c r="BP37" s="3">
        <f t="shared" si="41"/>
        <v>2543387.1252562287</v>
      </c>
      <c r="BQ37" s="3">
        <f t="shared" si="42"/>
        <v>17026.953627216411</v>
      </c>
      <c r="BR37" s="3">
        <v>0</v>
      </c>
      <c r="BS37" s="3">
        <v>0</v>
      </c>
      <c r="BT37" s="3">
        <f t="shared" si="43"/>
        <v>101201.38216939621</v>
      </c>
      <c r="BU37" s="3">
        <f t="shared" si="43"/>
        <v>9746.9896227454356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f t="shared" si="44"/>
        <v>1428257.9117685389</v>
      </c>
      <c r="CM37" s="3">
        <f t="shared" si="44"/>
        <v>1413693.5051818511</v>
      </c>
      <c r="CN37" s="3">
        <v>11037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f t="shared" si="45"/>
        <v>0</v>
      </c>
      <c r="EA37" s="3">
        <f t="shared" si="46"/>
        <v>718367.22515975789</v>
      </c>
      <c r="EB37" s="3">
        <f t="shared" si="47"/>
        <v>13668.480506568296</v>
      </c>
      <c r="EC37" s="3">
        <f t="shared" si="48"/>
        <v>59626.689051960115</v>
      </c>
      <c r="ED37" s="3">
        <v>9008</v>
      </c>
      <c r="EE37" s="3">
        <f t="shared" ref="EE37:EF37" si="94">EE36*1.015</f>
        <v>0</v>
      </c>
      <c r="EF37" s="3">
        <f t="shared" si="94"/>
        <v>0</v>
      </c>
      <c r="EG37" s="3">
        <f t="shared" si="50"/>
        <v>0</v>
      </c>
      <c r="EH37" s="3">
        <f t="shared" si="51"/>
        <v>0</v>
      </c>
      <c r="EI37" s="3">
        <v>0</v>
      </c>
      <c r="EJ37" s="3">
        <f t="shared" si="11"/>
        <v>450613.63843317976</v>
      </c>
      <c r="EK37" s="3">
        <f t="shared" si="89"/>
        <v>0</v>
      </c>
      <c r="EL37" s="3">
        <f t="shared" si="53"/>
        <v>0</v>
      </c>
      <c r="EM37" s="3">
        <f t="shared" si="54"/>
        <v>0</v>
      </c>
      <c r="EN37" s="3">
        <f t="shared" si="55"/>
        <v>0</v>
      </c>
      <c r="EO37" s="3">
        <f t="shared" si="56"/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f t="shared" si="57"/>
        <v>574044.33627212851</v>
      </c>
      <c r="FT37" s="3">
        <f t="shared" si="58"/>
        <v>15364.66614502121</v>
      </c>
      <c r="FU37" s="3">
        <f t="shared" si="59"/>
        <v>1413676.8421803017</v>
      </c>
      <c r="FV37" s="3">
        <f t="shared" si="60"/>
        <v>815507.94805039081</v>
      </c>
      <c r="FW37" s="3">
        <f t="shared" si="61"/>
        <v>8758.4084937108073</v>
      </c>
      <c r="FX37" s="3">
        <f t="shared" si="62"/>
        <v>29057.558636433856</v>
      </c>
      <c r="FY37" s="3">
        <f t="shared" si="63"/>
        <v>87065.774807470487</v>
      </c>
      <c r="FZ37" s="3">
        <f t="shared" si="64"/>
        <v>-468125.67228944821</v>
      </c>
      <c r="GA37" s="3">
        <f t="shared" si="65"/>
        <v>315784.70533485292</v>
      </c>
      <c r="GB37" s="3">
        <f t="shared" si="65"/>
        <v>36217.633510691012</v>
      </c>
      <c r="GC37" s="3">
        <f t="shared" si="66"/>
        <v>3742511.1831326424</v>
      </c>
      <c r="GD37" s="3">
        <f t="shared" si="66"/>
        <v>102233.26213613717</v>
      </c>
      <c r="GE37" s="3">
        <f t="shared" si="66"/>
        <v>1210594.1672406364</v>
      </c>
      <c r="GF37" s="3">
        <f t="shared" si="66"/>
        <v>2920285.9025126183</v>
      </c>
      <c r="GG37" s="3">
        <f t="shared" si="15"/>
        <v>253742.25821639315</v>
      </c>
      <c r="GH37" s="3">
        <f t="shared" si="16"/>
        <v>8178.6609708909737</v>
      </c>
      <c r="GI37" s="3">
        <f t="shared" si="17"/>
        <v>72635.650034438178</v>
      </c>
      <c r="GJ37" s="3">
        <f t="shared" si="18"/>
        <v>93449.148880403794</v>
      </c>
      <c r="GK37" s="3">
        <v>0</v>
      </c>
      <c r="GL37" s="3">
        <v>0</v>
      </c>
      <c r="GM37" s="3">
        <v>0</v>
      </c>
      <c r="GN37" s="3">
        <v>0</v>
      </c>
      <c r="GO37" s="3">
        <f t="shared" si="67"/>
        <v>1.1414222417802524</v>
      </c>
      <c r="GP37" s="3">
        <v>2.7448829000000001E-2</v>
      </c>
      <c r="GQ37" s="3">
        <v>4.0192019000000002E-2</v>
      </c>
      <c r="GR37" s="3">
        <v>0</v>
      </c>
      <c r="GS37" s="3">
        <v>0</v>
      </c>
      <c r="GT37" s="3">
        <v>0</v>
      </c>
      <c r="GU37" s="3">
        <v>0</v>
      </c>
      <c r="GV37" s="3">
        <f t="shared" si="68"/>
        <v>6035301.2438632706</v>
      </c>
      <c r="GW37" s="3">
        <f t="shared" si="69"/>
        <v>3078.625330075191</v>
      </c>
      <c r="GX37" s="3">
        <f t="shared" si="70"/>
        <v>3194.7371051350051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0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100.69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1.89499132153035E-2</v>
      </c>
      <c r="IK37" s="3">
        <v>4.0774207260572598E-2</v>
      </c>
      <c r="IL37" s="3">
        <v>0</v>
      </c>
      <c r="IM37" s="3">
        <v>0</v>
      </c>
      <c r="IN37" s="3">
        <v>0</v>
      </c>
      <c r="IO37" s="3">
        <v>0</v>
      </c>
      <c r="IP37" s="3">
        <v>1.89173387500918E-2</v>
      </c>
      <c r="IQ37" s="3">
        <f t="shared" si="71"/>
        <v>1.2317557306939582</v>
      </c>
      <c r="IR37" s="3">
        <v>1.0704865215678001E-2</v>
      </c>
      <c r="IS37" s="3">
        <v>1.41096028570911E-2</v>
      </c>
      <c r="IT37" s="3">
        <v>1.2141826394855299E-2</v>
      </c>
      <c r="IU37" s="3">
        <f t="shared" si="72"/>
        <v>1.3623569704907725</v>
      </c>
      <c r="IV37" s="3">
        <f t="shared" si="91"/>
        <v>442.50699154856136</v>
      </c>
      <c r="IW37" s="3">
        <v>1.5707180709005598E-2</v>
      </c>
      <c r="IX37" s="3">
        <v>0</v>
      </c>
      <c r="IY37" s="3">
        <v>0</v>
      </c>
      <c r="IZ37" s="3">
        <v>0</v>
      </c>
      <c r="JA37" s="3">
        <v>0</v>
      </c>
      <c r="JB37" s="3">
        <v>0</v>
      </c>
      <c r="JC37" s="3">
        <v>0</v>
      </c>
      <c r="JD37" s="3">
        <v>0</v>
      </c>
      <c r="JE37" s="3">
        <v>0</v>
      </c>
      <c r="JF37" s="3">
        <v>0</v>
      </c>
      <c r="JG37" s="3">
        <v>0</v>
      </c>
      <c r="JH37" s="3">
        <v>0</v>
      </c>
      <c r="JI37" s="3">
        <v>0</v>
      </c>
      <c r="JJ37" s="3">
        <v>0</v>
      </c>
      <c r="JK37" s="3">
        <v>0</v>
      </c>
      <c r="JL37" s="3">
        <v>0</v>
      </c>
      <c r="JM37">
        <v>1</v>
      </c>
      <c r="JN37">
        <v>1</v>
      </c>
      <c r="JO37">
        <v>1</v>
      </c>
      <c r="JP37" s="4">
        <f t="shared" si="73"/>
        <v>763045.90544900263</v>
      </c>
      <c r="JQ37" s="7">
        <f t="shared" si="74"/>
        <v>1.3020163696845029</v>
      </c>
      <c r="JR37" s="7">
        <f t="shared" si="75"/>
        <v>1.3102801942466145</v>
      </c>
      <c r="JS37" s="13">
        <f t="shared" si="76"/>
        <v>1.3239871079664793</v>
      </c>
      <c r="JT37" s="7">
        <f t="shared" si="77"/>
        <v>1.2460601235438202</v>
      </c>
      <c r="JU37" s="13">
        <f t="shared" si="78"/>
        <v>1.3304567920651076</v>
      </c>
      <c r="JV37" s="7">
        <f t="shared" si="79"/>
        <v>1.2478873001406863</v>
      </c>
      <c r="JW37" s="4">
        <f t="shared" si="80"/>
        <v>1.1392256858194201</v>
      </c>
      <c r="JX37" s="7">
        <f t="shared" si="81"/>
        <v>1.3356825103808683</v>
      </c>
      <c r="JY37" s="4">
        <f t="shared" si="82"/>
        <v>1.2773221172462383</v>
      </c>
      <c r="JZ37" s="4">
        <f t="shared" si="83"/>
        <v>1.375935829429479</v>
      </c>
      <c r="KA37" s="4">
        <f t="shared" si="84"/>
        <v>1.7080491501323862</v>
      </c>
      <c r="KB37" s="4">
        <f t="shared" si="85"/>
        <v>95748.1228238935</v>
      </c>
      <c r="KC37" s="4">
        <f t="shared" si="6"/>
        <v>916726.62150779297</v>
      </c>
      <c r="KD37" s="4">
        <f t="shared" si="86"/>
        <v>77706.743314298685</v>
      </c>
      <c r="KE37" s="4">
        <f t="shared" si="87"/>
        <v>236999.77567348036</v>
      </c>
      <c r="KF37" s="4">
        <f t="shared" si="20"/>
        <v>55393.037952142447</v>
      </c>
      <c r="KG37" s="4">
        <f t="shared" si="20"/>
        <v>546627.06456787151</v>
      </c>
      <c r="KH37" s="4">
        <v>9.8782019563810705E-2</v>
      </c>
      <c r="KI37">
        <v>1.0149999999999999</v>
      </c>
      <c r="KJ37">
        <v>1.6E-2</v>
      </c>
      <c r="KK37" s="10">
        <v>0.38916298033153296</v>
      </c>
      <c r="KL37" s="12">
        <v>2.0364300000000002E-2</v>
      </c>
      <c r="KM37" s="12">
        <v>-4.4476999999999997E-3</v>
      </c>
    </row>
    <row r="38" spans="1:299" x14ac:dyDescent="0.2">
      <c r="A38" s="1">
        <v>2031</v>
      </c>
      <c r="B38" s="3">
        <f t="shared" si="21"/>
        <v>0</v>
      </c>
      <c r="C38" s="3">
        <f t="shared" si="22"/>
        <v>0</v>
      </c>
      <c r="D38" s="3">
        <f t="shared" si="23"/>
        <v>0</v>
      </c>
      <c r="E38" s="3">
        <f t="shared" si="24"/>
        <v>0</v>
      </c>
      <c r="F38" s="3">
        <f t="shared" si="25"/>
        <v>0</v>
      </c>
      <c r="G38" s="3">
        <f t="shared" si="26"/>
        <v>0</v>
      </c>
      <c r="H38" s="3">
        <f t="shared" si="27"/>
        <v>0</v>
      </c>
      <c r="I38" s="3">
        <f t="shared" si="28"/>
        <v>0</v>
      </c>
      <c r="J38" s="3">
        <f t="shared" si="29"/>
        <v>0</v>
      </c>
      <c r="K38" s="3">
        <f t="shared" si="30"/>
        <v>0</v>
      </c>
      <c r="L38" s="3">
        <f t="shared" si="31"/>
        <v>0</v>
      </c>
      <c r="M38" s="3">
        <f t="shared" si="32"/>
        <v>0</v>
      </c>
      <c r="N38" s="3">
        <f t="shared" si="33"/>
        <v>0</v>
      </c>
      <c r="O38" s="3">
        <f t="shared" si="34"/>
        <v>0</v>
      </c>
      <c r="P38" s="3">
        <f t="shared" si="35"/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f t="shared" si="36"/>
        <v>0</v>
      </c>
      <c r="BL38" s="3">
        <f t="shared" si="37"/>
        <v>0</v>
      </c>
      <c r="BM38" s="3">
        <f t="shared" si="38"/>
        <v>0</v>
      </c>
      <c r="BN38" s="3">
        <f t="shared" si="39"/>
        <v>0</v>
      </c>
      <c r="BO38" s="3">
        <f t="shared" si="40"/>
        <v>0</v>
      </c>
      <c r="BP38" s="3">
        <f t="shared" si="41"/>
        <v>2581537.9321350721</v>
      </c>
      <c r="BQ38" s="3">
        <f t="shared" si="42"/>
        <v>17282.357931624654</v>
      </c>
      <c r="BR38" s="3">
        <v>0</v>
      </c>
      <c r="BS38" s="3">
        <v>0</v>
      </c>
      <c r="BT38" s="3">
        <f t="shared" si="43"/>
        <v>103225.40981278413</v>
      </c>
      <c r="BU38" s="3">
        <f t="shared" si="43"/>
        <v>9941.929415200344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f t="shared" si="44"/>
        <v>1456823.0700039098</v>
      </c>
      <c r="CM38" s="3">
        <f t="shared" si="44"/>
        <v>1441967.3752854881</v>
      </c>
      <c r="CN38" s="3">
        <v>11037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f t="shared" si="45"/>
        <v>0</v>
      </c>
      <c r="EA38" s="3">
        <f t="shared" si="46"/>
        <v>732734.56966295303</v>
      </c>
      <c r="EB38" s="3">
        <f t="shared" si="47"/>
        <v>13941.850116699661</v>
      </c>
      <c r="EC38" s="3">
        <f t="shared" si="48"/>
        <v>60819.222832999316</v>
      </c>
      <c r="ED38" s="3">
        <v>9008</v>
      </c>
      <c r="EE38" s="3">
        <f t="shared" ref="EE38:EF38" si="95">EE37*1.015</f>
        <v>0</v>
      </c>
      <c r="EF38" s="3">
        <f t="shared" si="95"/>
        <v>0</v>
      </c>
      <c r="EG38" s="3">
        <f t="shared" si="50"/>
        <v>0</v>
      </c>
      <c r="EH38" s="3">
        <f t="shared" si="51"/>
        <v>0</v>
      </c>
      <c r="EI38" s="3">
        <v>0</v>
      </c>
      <c r="EJ38" s="3">
        <f t="shared" si="11"/>
        <v>452866.70662534563</v>
      </c>
      <c r="EK38" s="3">
        <f t="shared" si="89"/>
        <v>0</v>
      </c>
      <c r="EL38" s="3">
        <f t="shared" si="53"/>
        <v>0</v>
      </c>
      <c r="EM38" s="3">
        <f t="shared" si="54"/>
        <v>0</v>
      </c>
      <c r="EN38" s="3">
        <f t="shared" si="55"/>
        <v>0</v>
      </c>
      <c r="EO38" s="3">
        <f t="shared" si="56"/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f t="shared" si="57"/>
        <v>591265.66636029235</v>
      </c>
      <c r="FT38" s="3">
        <f t="shared" si="58"/>
        <v>15825.606129371847</v>
      </c>
      <c r="FU38" s="3">
        <f t="shared" si="59"/>
        <v>1456087.1474457108</v>
      </c>
      <c r="FV38" s="3">
        <f t="shared" si="60"/>
        <v>839973.18649190257</v>
      </c>
      <c r="FW38" s="3">
        <f t="shared" si="61"/>
        <v>9021.1607485221321</v>
      </c>
      <c r="FX38" s="3">
        <f t="shared" si="62"/>
        <v>29348.134222798195</v>
      </c>
      <c r="FY38" s="3">
        <f t="shared" si="63"/>
        <v>87936.432555545194</v>
      </c>
      <c r="FZ38" s="3">
        <f t="shared" si="64"/>
        <v>-472806.92901234271</v>
      </c>
      <c r="GA38" s="3">
        <f t="shared" si="65"/>
        <v>318942.55238820147</v>
      </c>
      <c r="GB38" s="3">
        <f t="shared" si="65"/>
        <v>36579.809845797921</v>
      </c>
      <c r="GC38" s="3">
        <f t="shared" si="66"/>
        <v>3798648.8508796315</v>
      </c>
      <c r="GD38" s="3">
        <f t="shared" si="66"/>
        <v>103766.76106817921</v>
      </c>
      <c r="GE38" s="3">
        <f t="shared" si="66"/>
        <v>1228753.0797492459</v>
      </c>
      <c r="GF38" s="3">
        <f t="shared" si="66"/>
        <v>2964090.1910503074</v>
      </c>
      <c r="GG38" s="3">
        <f t="shared" si="15"/>
        <v>257548.392089639</v>
      </c>
      <c r="GH38" s="3">
        <f t="shared" si="16"/>
        <v>8301.3408854543377</v>
      </c>
      <c r="GI38" s="3">
        <f t="shared" si="17"/>
        <v>73725.184784954748</v>
      </c>
      <c r="GJ38" s="3">
        <f t="shared" si="18"/>
        <v>94850.886113609842</v>
      </c>
      <c r="GK38" s="3">
        <v>0</v>
      </c>
      <c r="GL38" s="3">
        <v>0</v>
      </c>
      <c r="GM38" s="3">
        <v>0</v>
      </c>
      <c r="GN38" s="3">
        <v>0</v>
      </c>
      <c r="GO38" s="3">
        <f t="shared" si="67"/>
        <v>1.1528364641980549</v>
      </c>
      <c r="GP38" s="3">
        <v>2.7448829000000001E-2</v>
      </c>
      <c r="GQ38" s="3">
        <v>4.0192019000000002E-2</v>
      </c>
      <c r="GR38" s="3">
        <v>0</v>
      </c>
      <c r="GS38" s="3">
        <v>0</v>
      </c>
      <c r="GT38" s="3">
        <v>0</v>
      </c>
      <c r="GU38" s="3">
        <v>0</v>
      </c>
      <c r="GV38" s="3">
        <f t="shared" si="68"/>
        <v>6059442.4488387238</v>
      </c>
      <c r="GW38" s="3">
        <f t="shared" si="69"/>
        <v>3094.0184567255665</v>
      </c>
      <c r="GX38" s="3">
        <f t="shared" si="70"/>
        <v>3226.6844761863554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0</v>
      </c>
      <c r="HT38" s="3">
        <v>0</v>
      </c>
      <c r="HU38" s="3">
        <v>0</v>
      </c>
      <c r="HV38" s="3">
        <v>0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100.69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1.89499132153035E-2</v>
      </c>
      <c r="IK38" s="3">
        <v>4.0774207260572598E-2</v>
      </c>
      <c r="IL38" s="3">
        <v>0</v>
      </c>
      <c r="IM38" s="3">
        <v>0</v>
      </c>
      <c r="IN38" s="3">
        <v>0</v>
      </c>
      <c r="IO38" s="3">
        <v>0</v>
      </c>
      <c r="IP38" s="3">
        <v>1.89173387500918E-2</v>
      </c>
      <c r="IQ38" s="3">
        <f t="shared" si="71"/>
        <v>1.2502320666543674</v>
      </c>
      <c r="IR38" s="3">
        <v>1.0704865215678001E-2</v>
      </c>
      <c r="IS38" s="3">
        <v>1.41096028570911E-2</v>
      </c>
      <c r="IT38" s="3">
        <v>1.2141826394855299E-2</v>
      </c>
      <c r="IU38" s="3">
        <f t="shared" si="72"/>
        <v>1.382792325048134</v>
      </c>
      <c r="IV38" s="3">
        <f t="shared" si="91"/>
        <v>446.8882488906263</v>
      </c>
      <c r="IW38" s="3">
        <v>1.5707180709005598E-2</v>
      </c>
      <c r="IX38" s="3">
        <v>0</v>
      </c>
      <c r="IY38" s="3">
        <v>0</v>
      </c>
      <c r="IZ38" s="3">
        <v>0</v>
      </c>
      <c r="JA38" s="3">
        <v>0</v>
      </c>
      <c r="JB38" s="3">
        <v>0</v>
      </c>
      <c r="JC38" s="3">
        <v>0</v>
      </c>
      <c r="JD38" s="3">
        <v>0</v>
      </c>
      <c r="JE38" s="3">
        <v>0</v>
      </c>
      <c r="JF38" s="3">
        <v>0</v>
      </c>
      <c r="JG38" s="3">
        <v>0</v>
      </c>
      <c r="JH38" s="3">
        <v>0</v>
      </c>
      <c r="JI38" s="3">
        <v>0</v>
      </c>
      <c r="JJ38" s="3">
        <v>0</v>
      </c>
      <c r="JK38" s="3">
        <v>0</v>
      </c>
      <c r="JL38" s="3">
        <v>0</v>
      </c>
      <c r="JM38">
        <v>1</v>
      </c>
      <c r="JN38">
        <v>1</v>
      </c>
      <c r="JO38">
        <v>1</v>
      </c>
      <c r="JP38" s="4">
        <f t="shared" si="73"/>
        <v>783648.14489612565</v>
      </c>
      <c r="JQ38" s="7">
        <f t="shared" si="74"/>
        <v>1.3215466152297703</v>
      </c>
      <c r="JR38" s="7">
        <f t="shared" si="75"/>
        <v>1.3299343971603135</v>
      </c>
      <c r="JS38" s="13">
        <f t="shared" si="76"/>
        <v>1.3438469145859764</v>
      </c>
      <c r="JT38" s="7">
        <f t="shared" si="77"/>
        <v>1.2647510253969774</v>
      </c>
      <c r="JU38" s="13">
        <f t="shared" si="78"/>
        <v>1.3570659279064097</v>
      </c>
      <c r="JV38" s="7">
        <f t="shared" si="79"/>
        <v>1.2666056096427964</v>
      </c>
      <c r="JW38" s="4">
        <f t="shared" si="80"/>
        <v>1.1460610399343365</v>
      </c>
      <c r="JX38" s="7">
        <f t="shared" si="81"/>
        <v>1.3557177480365812</v>
      </c>
      <c r="JY38" s="4">
        <f t="shared" si="82"/>
        <v>1.2964819490049317</v>
      </c>
      <c r="JZ38" s="4">
        <f t="shared" si="83"/>
        <v>1.4007026743592097</v>
      </c>
      <c r="KA38" s="4">
        <f t="shared" si="84"/>
        <v>1.7456262314352988</v>
      </c>
      <c r="KB38" s="4">
        <f t="shared" si="85"/>
        <v>97184.344666251898</v>
      </c>
      <c r="KC38" s="4">
        <f t="shared" si="6"/>
        <v>935866.9531752388</v>
      </c>
      <c r="KD38" s="4">
        <f t="shared" si="86"/>
        <v>79260.878180584667</v>
      </c>
      <c r="KE38" s="4">
        <f t="shared" si="87"/>
        <v>242545.57042423982</v>
      </c>
      <c r="KF38" s="4">
        <f t="shared" si="20"/>
        <v>56500.898711185298</v>
      </c>
      <c r="KG38" s="4">
        <f t="shared" si="20"/>
        <v>557559.60585922899</v>
      </c>
      <c r="KH38" s="4">
        <v>9.8782019563810705E-2</v>
      </c>
      <c r="KI38">
        <v>1.0149999999999999</v>
      </c>
      <c r="KJ38">
        <v>1.6E-2</v>
      </c>
      <c r="KK38" s="10">
        <v>0.38916298033153296</v>
      </c>
      <c r="KL38" s="12">
        <v>2.0364300000000002E-2</v>
      </c>
      <c r="KM38" s="12">
        <v>-4.4476999999999997E-3</v>
      </c>
    </row>
    <row r="39" spans="1:299" x14ac:dyDescent="0.2">
      <c r="A39" s="1">
        <v>2032</v>
      </c>
      <c r="B39" s="3">
        <f t="shared" si="21"/>
        <v>0</v>
      </c>
      <c r="C39" s="3">
        <f t="shared" si="22"/>
        <v>0</v>
      </c>
      <c r="D39" s="3">
        <f t="shared" si="23"/>
        <v>0</v>
      </c>
      <c r="E39" s="3">
        <f t="shared" si="24"/>
        <v>0</v>
      </c>
      <c r="F39" s="3">
        <f t="shared" si="25"/>
        <v>0</v>
      </c>
      <c r="G39" s="3">
        <f t="shared" si="26"/>
        <v>0</v>
      </c>
      <c r="H39" s="3">
        <f t="shared" si="27"/>
        <v>0</v>
      </c>
      <c r="I39" s="3">
        <f t="shared" si="28"/>
        <v>0</v>
      </c>
      <c r="J39" s="3">
        <f t="shared" si="29"/>
        <v>0</v>
      </c>
      <c r="K39" s="3">
        <f t="shared" si="30"/>
        <v>0</v>
      </c>
      <c r="L39" s="3">
        <f t="shared" si="31"/>
        <v>0</v>
      </c>
      <c r="M39" s="3">
        <f t="shared" si="32"/>
        <v>0</v>
      </c>
      <c r="N39" s="3">
        <f t="shared" si="33"/>
        <v>0</v>
      </c>
      <c r="O39" s="3">
        <f t="shared" si="34"/>
        <v>0</v>
      </c>
      <c r="P39" s="3">
        <f t="shared" si="35"/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f t="shared" si="36"/>
        <v>0</v>
      </c>
      <c r="BL39" s="3">
        <f t="shared" si="37"/>
        <v>0</v>
      </c>
      <c r="BM39" s="3">
        <f t="shared" si="38"/>
        <v>0</v>
      </c>
      <c r="BN39" s="3">
        <f t="shared" si="39"/>
        <v>0</v>
      </c>
      <c r="BO39" s="3">
        <f t="shared" si="40"/>
        <v>0</v>
      </c>
      <c r="BP39" s="3">
        <f t="shared" si="41"/>
        <v>2620261.0011170977</v>
      </c>
      <c r="BQ39" s="3">
        <f t="shared" si="42"/>
        <v>17541.593300599023</v>
      </c>
      <c r="BR39" s="3">
        <v>0</v>
      </c>
      <c r="BS39" s="3">
        <v>0</v>
      </c>
      <c r="BT39" s="3">
        <f t="shared" si="43"/>
        <v>105289.91800903981</v>
      </c>
      <c r="BU39" s="3">
        <f t="shared" si="43"/>
        <v>10140.76800350435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f t="shared" si="44"/>
        <v>1485959.5314039879</v>
      </c>
      <c r="CM39" s="3">
        <f t="shared" si="44"/>
        <v>1470806.7227911979</v>
      </c>
      <c r="CN39" s="3">
        <v>11037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f t="shared" si="45"/>
        <v>0</v>
      </c>
      <c r="EA39" s="3">
        <f t="shared" si="46"/>
        <v>747389.26105621213</v>
      </c>
      <c r="EB39" s="3">
        <f t="shared" si="47"/>
        <v>14220.687119033655</v>
      </c>
      <c r="EC39" s="3">
        <f t="shared" si="48"/>
        <v>62035.607289659303</v>
      </c>
      <c r="ED39" s="3">
        <v>9008</v>
      </c>
      <c r="EE39" s="3">
        <f t="shared" ref="EE39:EF39" si="96">EE38*1.015</f>
        <v>0</v>
      </c>
      <c r="EF39" s="3">
        <f t="shared" si="96"/>
        <v>0</v>
      </c>
      <c r="EG39" s="3">
        <f t="shared" si="50"/>
        <v>0</v>
      </c>
      <c r="EH39" s="3">
        <f t="shared" si="51"/>
        <v>0</v>
      </c>
      <c r="EI39" s="3">
        <v>0</v>
      </c>
      <c r="EJ39" s="3">
        <f t="shared" si="11"/>
        <v>455131.04015847231</v>
      </c>
      <c r="EK39" s="3">
        <f t="shared" si="89"/>
        <v>0</v>
      </c>
      <c r="EL39" s="3">
        <f t="shared" si="53"/>
        <v>0</v>
      </c>
      <c r="EM39" s="3">
        <f t="shared" si="54"/>
        <v>0</v>
      </c>
      <c r="EN39" s="3">
        <f t="shared" si="55"/>
        <v>0</v>
      </c>
      <c r="EO39" s="3">
        <f t="shared" si="56"/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f t="shared" si="57"/>
        <v>609003.6363511011</v>
      </c>
      <c r="FT39" s="3">
        <f t="shared" si="58"/>
        <v>16300.374313253002</v>
      </c>
      <c r="FU39" s="3">
        <f t="shared" si="59"/>
        <v>1499769.7618690822</v>
      </c>
      <c r="FV39" s="3">
        <f t="shared" si="60"/>
        <v>865172.38208665967</v>
      </c>
      <c r="FW39" s="3">
        <f t="shared" si="61"/>
        <v>9291.7955709777962</v>
      </c>
      <c r="FX39" s="3">
        <f t="shared" si="62"/>
        <v>29641.615565026179</v>
      </c>
      <c r="FY39" s="3">
        <f t="shared" si="63"/>
        <v>88815.796881100643</v>
      </c>
      <c r="FZ39" s="3">
        <f t="shared" si="64"/>
        <v>-477534.99830246612</v>
      </c>
      <c r="GA39" s="3">
        <f t="shared" si="65"/>
        <v>322131.9779120835</v>
      </c>
      <c r="GB39" s="3">
        <f t="shared" si="65"/>
        <v>36945.607944255898</v>
      </c>
      <c r="GC39" s="3">
        <f t="shared" si="66"/>
        <v>3855628.5836428255</v>
      </c>
      <c r="GD39" s="3">
        <f t="shared" si="66"/>
        <v>105323.26248420188</v>
      </c>
      <c r="GE39" s="3">
        <f t="shared" si="66"/>
        <v>1247184.3759454845</v>
      </c>
      <c r="GF39" s="3">
        <f t="shared" si="66"/>
        <v>3008551.5439160615</v>
      </c>
      <c r="GG39" s="3">
        <f t="shared" si="15"/>
        <v>261411.61797098356</v>
      </c>
      <c r="GH39" s="3">
        <f t="shared" si="16"/>
        <v>8425.8609987361506</v>
      </c>
      <c r="GI39" s="3">
        <f t="shared" si="17"/>
        <v>74831.06255672907</v>
      </c>
      <c r="GJ39" s="3">
        <f t="shared" si="18"/>
        <v>96273.649405313976</v>
      </c>
      <c r="GK39" s="3">
        <v>0</v>
      </c>
      <c r="GL39" s="3">
        <v>0</v>
      </c>
      <c r="GM39" s="3">
        <v>0</v>
      </c>
      <c r="GN39" s="3">
        <v>0</v>
      </c>
      <c r="GO39" s="3">
        <f t="shared" si="67"/>
        <v>1.1643648288400354</v>
      </c>
      <c r="GP39" s="3">
        <v>2.7448829000000001E-2</v>
      </c>
      <c r="GQ39" s="3">
        <v>4.0192019000000002E-2</v>
      </c>
      <c r="GR39" s="3">
        <v>0</v>
      </c>
      <c r="GS39" s="3">
        <v>0</v>
      </c>
      <c r="GT39" s="3">
        <v>0</v>
      </c>
      <c r="GU39" s="3">
        <v>0</v>
      </c>
      <c r="GV39" s="3">
        <f t="shared" si="68"/>
        <v>6083680.2186340783</v>
      </c>
      <c r="GW39" s="3">
        <f t="shared" si="69"/>
        <v>3109.4885490091938</v>
      </c>
      <c r="GX39" s="3">
        <f t="shared" si="70"/>
        <v>3258.9513209482188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0</v>
      </c>
      <c r="ID39" s="3">
        <v>100.69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1.89499132153035E-2</v>
      </c>
      <c r="IK39" s="3">
        <v>4.0774207260572598E-2</v>
      </c>
      <c r="IL39" s="3">
        <v>0</v>
      </c>
      <c r="IM39" s="3">
        <v>0</v>
      </c>
      <c r="IN39" s="3">
        <v>0</v>
      </c>
      <c r="IO39" s="3">
        <v>0</v>
      </c>
      <c r="IP39" s="3">
        <v>1.89173387500918E-2</v>
      </c>
      <c r="IQ39" s="3">
        <f t="shared" si="71"/>
        <v>1.2689855476541827</v>
      </c>
      <c r="IR39" s="3">
        <v>1.0704865215678001E-2</v>
      </c>
      <c r="IS39" s="3">
        <v>1.41096028570911E-2</v>
      </c>
      <c r="IT39" s="3">
        <v>1.2141826394855299E-2</v>
      </c>
      <c r="IU39" s="3">
        <f t="shared" si="72"/>
        <v>1.4035342099238559</v>
      </c>
      <c r="IV39" s="3">
        <f t="shared" si="91"/>
        <v>451.31288501825628</v>
      </c>
      <c r="IW39" s="3">
        <v>1.5707180709005598E-2</v>
      </c>
      <c r="IX39" s="3">
        <v>0</v>
      </c>
      <c r="IY39" s="3">
        <v>0</v>
      </c>
      <c r="IZ39" s="3">
        <v>0</v>
      </c>
      <c r="JA39" s="3">
        <v>0</v>
      </c>
      <c r="JB39" s="3">
        <v>0</v>
      </c>
      <c r="JC39" s="3">
        <v>0</v>
      </c>
      <c r="JD39" s="3">
        <v>0</v>
      </c>
      <c r="JE39" s="3">
        <v>0</v>
      </c>
      <c r="JF39" s="3">
        <v>0</v>
      </c>
      <c r="JG39" s="3">
        <v>0</v>
      </c>
      <c r="JH39" s="3">
        <v>0</v>
      </c>
      <c r="JI39" s="3">
        <v>0</v>
      </c>
      <c r="JJ39" s="3">
        <v>0</v>
      </c>
      <c r="JK39" s="3">
        <v>0</v>
      </c>
      <c r="JL39" s="3">
        <v>0</v>
      </c>
      <c r="JM39">
        <v>1</v>
      </c>
      <c r="JN39">
        <v>1</v>
      </c>
      <c r="JO39">
        <v>1</v>
      </c>
      <c r="JP39" s="4">
        <f t="shared" si="73"/>
        <v>804806.64480832103</v>
      </c>
      <c r="JQ39" s="7">
        <f t="shared" si="74"/>
        <v>1.3413698144582167</v>
      </c>
      <c r="JR39" s="7">
        <f t="shared" si="75"/>
        <v>1.349883413117718</v>
      </c>
      <c r="JS39" s="13">
        <f t="shared" si="76"/>
        <v>1.3640046183047658</v>
      </c>
      <c r="JT39" s="7">
        <f t="shared" si="77"/>
        <v>1.283722290777932</v>
      </c>
      <c r="JU39" s="13">
        <f t="shared" si="78"/>
        <v>1.3842072464645379</v>
      </c>
      <c r="JV39" s="7">
        <f t="shared" si="79"/>
        <v>1.2856046937874384</v>
      </c>
      <c r="JW39" s="4">
        <f t="shared" si="80"/>
        <v>1.1529374061739426</v>
      </c>
      <c r="JX39" s="7">
        <f t="shared" si="81"/>
        <v>1.3760535142571297</v>
      </c>
      <c r="JY39" s="4">
        <f t="shared" si="82"/>
        <v>1.3159291782400055</v>
      </c>
      <c r="JZ39" s="4">
        <f t="shared" si="83"/>
        <v>1.4259153224976755</v>
      </c>
      <c r="KA39" s="4">
        <f t="shared" si="84"/>
        <v>1.7840300085268754</v>
      </c>
      <c r="KB39" s="4">
        <f t="shared" si="85"/>
        <v>98642.109836245669</v>
      </c>
      <c r="KC39" s="4">
        <f t="shared" si="6"/>
        <v>955408.94717818603</v>
      </c>
      <c r="KD39" s="4">
        <f t="shared" si="86"/>
        <v>80846.095744196355</v>
      </c>
      <c r="KE39" s="4">
        <f t="shared" si="87"/>
        <v>248221.13677216705</v>
      </c>
      <c r="KF39" s="4">
        <f t="shared" si="20"/>
        <v>57630.916685409007</v>
      </c>
      <c r="KG39" s="4">
        <f t="shared" si="20"/>
        <v>568710.79797641363</v>
      </c>
      <c r="KH39" s="4">
        <v>9.8782019563810705E-2</v>
      </c>
      <c r="KI39">
        <v>1.0149999999999999</v>
      </c>
      <c r="KJ39">
        <v>1.6E-2</v>
      </c>
      <c r="KK39" s="10">
        <v>0.38916298033153296</v>
      </c>
      <c r="KL39" s="12">
        <v>2.0364300000000002E-2</v>
      </c>
      <c r="KM39" s="12">
        <v>-4.4476999999999997E-3</v>
      </c>
    </row>
    <row r="40" spans="1:299" x14ac:dyDescent="0.2">
      <c r="A40" s="1">
        <v>2033</v>
      </c>
      <c r="B40" s="3">
        <f t="shared" si="21"/>
        <v>0</v>
      </c>
      <c r="C40" s="3">
        <f t="shared" si="22"/>
        <v>0</v>
      </c>
      <c r="D40" s="3">
        <f t="shared" si="23"/>
        <v>0</v>
      </c>
      <c r="E40" s="3">
        <f t="shared" si="24"/>
        <v>0</v>
      </c>
      <c r="F40" s="3">
        <f t="shared" si="25"/>
        <v>0</v>
      </c>
      <c r="G40" s="3">
        <f t="shared" si="26"/>
        <v>0</v>
      </c>
      <c r="H40" s="3">
        <f t="shared" si="27"/>
        <v>0</v>
      </c>
      <c r="I40" s="3">
        <f t="shared" si="28"/>
        <v>0</v>
      </c>
      <c r="J40" s="3">
        <f t="shared" si="29"/>
        <v>0</v>
      </c>
      <c r="K40" s="3">
        <f t="shared" si="30"/>
        <v>0</v>
      </c>
      <c r="L40" s="3">
        <f t="shared" si="31"/>
        <v>0</v>
      </c>
      <c r="M40" s="3">
        <f t="shared" si="32"/>
        <v>0</v>
      </c>
      <c r="N40" s="3">
        <f t="shared" si="33"/>
        <v>0</v>
      </c>
      <c r="O40" s="3">
        <f t="shared" si="34"/>
        <v>0</v>
      </c>
      <c r="P40" s="3">
        <f t="shared" si="35"/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f t="shared" si="36"/>
        <v>0</v>
      </c>
      <c r="BL40" s="3">
        <f t="shared" si="37"/>
        <v>0</v>
      </c>
      <c r="BM40" s="3">
        <f t="shared" si="38"/>
        <v>0</v>
      </c>
      <c r="BN40" s="3">
        <f t="shared" si="39"/>
        <v>0</v>
      </c>
      <c r="BO40" s="3">
        <f t="shared" si="40"/>
        <v>0</v>
      </c>
      <c r="BP40" s="3">
        <f t="shared" si="41"/>
        <v>2659564.9161338541</v>
      </c>
      <c r="BQ40" s="3">
        <f t="shared" si="42"/>
        <v>17804.717200108007</v>
      </c>
      <c r="BR40" s="3">
        <v>0</v>
      </c>
      <c r="BS40" s="3">
        <v>0</v>
      </c>
      <c r="BT40" s="3">
        <f t="shared" si="43"/>
        <v>107395.71636922061</v>
      </c>
      <c r="BU40" s="3">
        <f t="shared" si="43"/>
        <v>10343.583363574438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f t="shared" si="44"/>
        <v>1515678.7220320676</v>
      </c>
      <c r="CM40" s="3">
        <f t="shared" si="44"/>
        <v>1500222.857247022</v>
      </c>
      <c r="CN40" s="3">
        <v>11037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f t="shared" si="45"/>
        <v>0</v>
      </c>
      <c r="EA40" s="3">
        <f t="shared" si="46"/>
        <v>762337.04627733643</v>
      </c>
      <c r="EB40" s="3">
        <f t="shared" si="47"/>
        <v>14505.100861414328</v>
      </c>
      <c r="EC40" s="3">
        <f t="shared" si="48"/>
        <v>63276.319435452489</v>
      </c>
      <c r="ED40" s="3">
        <v>9008</v>
      </c>
      <c r="EE40" s="3">
        <f t="shared" ref="EE40:EF40" si="97">EE39*1.015</f>
        <v>0</v>
      </c>
      <c r="EF40" s="3">
        <f t="shared" si="97"/>
        <v>0</v>
      </c>
      <c r="EG40" s="3">
        <f t="shared" si="50"/>
        <v>0</v>
      </c>
      <c r="EH40" s="3">
        <f t="shared" si="51"/>
        <v>0</v>
      </c>
      <c r="EI40" s="3">
        <v>0</v>
      </c>
      <c r="EJ40" s="3">
        <f t="shared" si="11"/>
        <v>457406.69535926462</v>
      </c>
      <c r="EK40" s="3">
        <f t="shared" si="89"/>
        <v>0</v>
      </c>
      <c r="EL40" s="3">
        <f t="shared" si="53"/>
        <v>0</v>
      </c>
      <c r="EM40" s="3">
        <f t="shared" si="54"/>
        <v>0</v>
      </c>
      <c r="EN40" s="3">
        <f t="shared" si="55"/>
        <v>0</v>
      </c>
      <c r="EO40" s="3">
        <f t="shared" si="56"/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f t="shared" si="57"/>
        <v>627273.74544163409</v>
      </c>
      <c r="FT40" s="3">
        <f t="shared" si="58"/>
        <v>16789.385542650591</v>
      </c>
      <c r="FU40" s="3">
        <f t="shared" si="59"/>
        <v>1544762.8547251548</v>
      </c>
      <c r="FV40" s="3">
        <f t="shared" si="60"/>
        <v>891127.55354925944</v>
      </c>
      <c r="FW40" s="3">
        <f t="shared" si="61"/>
        <v>9570.5494381071294</v>
      </c>
      <c r="FX40" s="3">
        <f t="shared" si="62"/>
        <v>29938.031720676441</v>
      </c>
      <c r="FY40" s="3">
        <f t="shared" si="63"/>
        <v>89703.95484991165</v>
      </c>
      <c r="FZ40" s="3">
        <f t="shared" si="64"/>
        <v>-482310.34828549076</v>
      </c>
      <c r="GA40" s="3">
        <f t="shared" si="65"/>
        <v>325353.29769120435</v>
      </c>
      <c r="GB40" s="3">
        <f t="shared" si="65"/>
        <v>37315.064023698455</v>
      </c>
      <c r="GC40" s="3">
        <f t="shared" si="66"/>
        <v>3913463.0123974676</v>
      </c>
      <c r="GD40" s="3">
        <f t="shared" si="66"/>
        <v>106903.1114214649</v>
      </c>
      <c r="GE40" s="3">
        <f t="shared" si="66"/>
        <v>1265892.1415846667</v>
      </c>
      <c r="GF40" s="3">
        <f t="shared" si="66"/>
        <v>3053679.8170748022</v>
      </c>
      <c r="GG40" s="3">
        <f t="shared" si="15"/>
        <v>265332.7922405483</v>
      </c>
      <c r="GH40" s="3">
        <f t="shared" si="16"/>
        <v>8552.2489137171924</v>
      </c>
      <c r="GI40" s="3">
        <f t="shared" si="17"/>
        <v>75953.528495079998</v>
      </c>
      <c r="GJ40" s="3">
        <f t="shared" si="18"/>
        <v>97717.75414639368</v>
      </c>
      <c r="GK40" s="3">
        <v>0</v>
      </c>
      <c r="GL40" s="3">
        <v>0</v>
      </c>
      <c r="GM40" s="3">
        <v>0</v>
      </c>
      <c r="GN40" s="3">
        <v>0</v>
      </c>
      <c r="GO40" s="3">
        <f t="shared" si="67"/>
        <v>1.1760084771284358</v>
      </c>
      <c r="GP40" s="3">
        <v>2.7448829000000001E-2</v>
      </c>
      <c r="GQ40" s="3">
        <v>4.0192019000000002E-2</v>
      </c>
      <c r="GR40" s="3">
        <v>0</v>
      </c>
      <c r="GS40" s="3">
        <v>0</v>
      </c>
      <c r="GT40" s="3">
        <v>0</v>
      </c>
      <c r="GU40" s="3">
        <v>0</v>
      </c>
      <c r="GV40" s="3">
        <f t="shared" si="68"/>
        <v>6108014.9395086151</v>
      </c>
      <c r="GW40" s="3">
        <f t="shared" si="69"/>
        <v>3125.0359917542396</v>
      </c>
      <c r="GX40" s="3">
        <f t="shared" si="70"/>
        <v>3291.5408341577008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0</v>
      </c>
      <c r="HT40" s="3">
        <v>0</v>
      </c>
      <c r="HU40" s="3">
        <v>0</v>
      </c>
      <c r="HV40" s="3">
        <v>0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0</v>
      </c>
      <c r="ID40" s="3">
        <v>100.69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1.89499132153035E-2</v>
      </c>
      <c r="IK40" s="3">
        <v>4.0774207260572598E-2</v>
      </c>
      <c r="IL40" s="3">
        <v>0</v>
      </c>
      <c r="IM40" s="3">
        <v>0</v>
      </c>
      <c r="IN40" s="3">
        <v>0</v>
      </c>
      <c r="IO40" s="3">
        <v>0</v>
      </c>
      <c r="IP40" s="3">
        <v>1.89173387500918E-2</v>
      </c>
      <c r="IQ40" s="3">
        <f t="shared" si="71"/>
        <v>1.2880203308689953</v>
      </c>
      <c r="IR40" s="3">
        <v>1.0704865215678001E-2</v>
      </c>
      <c r="IS40" s="3">
        <v>1.41096028570911E-2</v>
      </c>
      <c r="IT40" s="3">
        <v>1.2141826394855299E-2</v>
      </c>
      <c r="IU40" s="3">
        <f t="shared" si="72"/>
        <v>1.4245872230727137</v>
      </c>
      <c r="IV40" s="3">
        <f t="shared" si="91"/>
        <v>455.7813294243777</v>
      </c>
      <c r="IW40" s="3">
        <v>1.5707180709005598E-2</v>
      </c>
      <c r="IX40" s="3">
        <v>0</v>
      </c>
      <c r="IY40" s="3">
        <v>0</v>
      </c>
      <c r="IZ40" s="3">
        <v>0</v>
      </c>
      <c r="JA40" s="3">
        <v>0</v>
      </c>
      <c r="JB40" s="3">
        <v>0</v>
      </c>
      <c r="JC40" s="3">
        <v>0</v>
      </c>
      <c r="JD40" s="3">
        <v>0</v>
      </c>
      <c r="JE40" s="3">
        <v>0</v>
      </c>
      <c r="JF40" s="3">
        <v>0</v>
      </c>
      <c r="JG40" s="3">
        <v>0</v>
      </c>
      <c r="JH40" s="3">
        <v>0</v>
      </c>
      <c r="JI40" s="3">
        <v>0</v>
      </c>
      <c r="JJ40" s="3">
        <v>0</v>
      </c>
      <c r="JK40" s="3">
        <v>0</v>
      </c>
      <c r="JL40" s="3">
        <v>0</v>
      </c>
      <c r="JM40">
        <v>1</v>
      </c>
      <c r="JN40">
        <v>1</v>
      </c>
      <c r="JO40">
        <v>1</v>
      </c>
      <c r="JP40" s="4">
        <f t="shared" si="73"/>
        <v>826536.42421814566</v>
      </c>
      <c r="JQ40" s="7">
        <f t="shared" si="74"/>
        <v>1.3614903616750897</v>
      </c>
      <c r="JR40" s="7">
        <f t="shared" si="75"/>
        <v>1.3701316643144836</v>
      </c>
      <c r="JS40" s="13">
        <f t="shared" si="76"/>
        <v>1.3844646875793372</v>
      </c>
      <c r="JT40" s="7">
        <f t="shared" si="77"/>
        <v>1.3029781251396009</v>
      </c>
      <c r="JU40" s="13">
        <f t="shared" si="78"/>
        <v>1.4118913913938287</v>
      </c>
      <c r="JV40" s="7">
        <f t="shared" si="79"/>
        <v>1.3048887641942497</v>
      </c>
      <c r="JW40" s="4">
        <f t="shared" si="80"/>
        <v>1.1598550306109863</v>
      </c>
      <c r="JX40" s="7">
        <f t="shared" si="81"/>
        <v>1.3966943169709864</v>
      </c>
      <c r="JY40" s="4">
        <f t="shared" si="82"/>
        <v>1.3356681159136055</v>
      </c>
      <c r="JZ40" s="4">
        <f t="shared" si="83"/>
        <v>1.4515817983026338</v>
      </c>
      <c r="KA40" s="4">
        <f t="shared" si="84"/>
        <v>1.8232786687144666</v>
      </c>
      <c r="KB40" s="4">
        <f t="shared" si="85"/>
        <v>100121.74148378934</v>
      </c>
      <c r="KC40" s="4">
        <f t="shared" si="6"/>
        <v>975361.07798677508</v>
      </c>
      <c r="KD40" s="4">
        <f t="shared" si="86"/>
        <v>82463.017659080288</v>
      </c>
      <c r="KE40" s="4">
        <f t="shared" si="87"/>
        <v>254029.51137263578</v>
      </c>
      <c r="KF40" s="4">
        <f t="shared" ref="KF40:KF97" si="98">1.02*KF39</f>
        <v>58783.535019117189</v>
      </c>
      <c r="KG40" s="4">
        <f t="shared" ref="KG40:KG97" si="99">1.02*KG39</f>
        <v>580085.01393594185</v>
      </c>
      <c r="KH40" s="4">
        <v>9.8782019563810705E-2</v>
      </c>
      <c r="KI40">
        <v>1.0149999999999999</v>
      </c>
      <c r="KJ40">
        <v>1.6E-2</v>
      </c>
      <c r="KK40" s="10">
        <v>0.38916298033153296</v>
      </c>
      <c r="KL40" s="12">
        <v>2.0364300000000002E-2</v>
      </c>
      <c r="KM40" s="12">
        <v>-4.4476999999999997E-3</v>
      </c>
    </row>
    <row r="41" spans="1:299" x14ac:dyDescent="0.2">
      <c r="A41" s="1">
        <v>2034</v>
      </c>
      <c r="B41" s="3">
        <f t="shared" si="21"/>
        <v>0</v>
      </c>
      <c r="C41" s="3">
        <f t="shared" si="22"/>
        <v>0</v>
      </c>
      <c r="D41" s="3">
        <f t="shared" si="23"/>
        <v>0</v>
      </c>
      <c r="E41" s="3">
        <f t="shared" si="24"/>
        <v>0</v>
      </c>
      <c r="F41" s="3">
        <f t="shared" si="25"/>
        <v>0</v>
      </c>
      <c r="G41" s="3">
        <f t="shared" si="26"/>
        <v>0</v>
      </c>
      <c r="H41" s="3">
        <f t="shared" si="27"/>
        <v>0</v>
      </c>
      <c r="I41" s="3">
        <f t="shared" si="28"/>
        <v>0</v>
      </c>
      <c r="J41" s="3">
        <f t="shared" si="29"/>
        <v>0</v>
      </c>
      <c r="K41" s="3">
        <f t="shared" si="30"/>
        <v>0</v>
      </c>
      <c r="L41" s="3">
        <f t="shared" si="31"/>
        <v>0</v>
      </c>
      <c r="M41" s="3">
        <f t="shared" si="32"/>
        <v>0</v>
      </c>
      <c r="N41" s="3">
        <f t="shared" si="33"/>
        <v>0</v>
      </c>
      <c r="O41" s="3">
        <f t="shared" si="34"/>
        <v>0</v>
      </c>
      <c r="P41" s="3">
        <f t="shared" si="35"/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f t="shared" si="36"/>
        <v>0</v>
      </c>
      <c r="BL41" s="3">
        <f t="shared" si="37"/>
        <v>0</v>
      </c>
      <c r="BM41" s="3">
        <f t="shared" si="38"/>
        <v>0</v>
      </c>
      <c r="BN41" s="3">
        <f t="shared" si="39"/>
        <v>0</v>
      </c>
      <c r="BO41" s="3">
        <f t="shared" si="40"/>
        <v>0</v>
      </c>
      <c r="BP41" s="3">
        <f t="shared" si="41"/>
        <v>2699458.3898758618</v>
      </c>
      <c r="BQ41" s="3">
        <f t="shared" si="42"/>
        <v>18071.787958109624</v>
      </c>
      <c r="BR41" s="3">
        <v>0</v>
      </c>
      <c r="BS41" s="3">
        <v>0</v>
      </c>
      <c r="BT41" s="3">
        <f t="shared" si="43"/>
        <v>109543.63069660502</v>
      </c>
      <c r="BU41" s="3">
        <f t="shared" si="43"/>
        <v>10550.455030845927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f t="shared" si="44"/>
        <v>1545992.2964727089</v>
      </c>
      <c r="CM41" s="3">
        <f t="shared" si="44"/>
        <v>1530227.3143919625</v>
      </c>
      <c r="CN41" s="3">
        <v>11037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f t="shared" si="45"/>
        <v>0</v>
      </c>
      <c r="EA41" s="3">
        <f t="shared" si="46"/>
        <v>777583.78720288316</v>
      </c>
      <c r="EB41" s="3">
        <f t="shared" si="47"/>
        <v>14795.202878642614</v>
      </c>
      <c r="EC41" s="3">
        <f t="shared" si="48"/>
        <v>64541.845824161537</v>
      </c>
      <c r="ED41" s="3">
        <v>9008</v>
      </c>
      <c r="EE41" s="3">
        <f t="shared" ref="EE41:EF41" si="100">EE40*1.015</f>
        <v>0</v>
      </c>
      <c r="EF41" s="3">
        <f t="shared" si="100"/>
        <v>0</v>
      </c>
      <c r="EG41" s="3">
        <f t="shared" si="50"/>
        <v>0</v>
      </c>
      <c r="EH41" s="3">
        <f t="shared" si="51"/>
        <v>0</v>
      </c>
      <c r="EI41" s="3">
        <v>0</v>
      </c>
      <c r="EJ41" s="3">
        <f t="shared" si="11"/>
        <v>459693.72883606091</v>
      </c>
      <c r="EK41" s="3">
        <f t="shared" si="51"/>
        <v>0</v>
      </c>
      <c r="EL41" s="3">
        <f t="shared" si="53"/>
        <v>0</v>
      </c>
      <c r="EM41" s="3">
        <f t="shared" si="54"/>
        <v>0</v>
      </c>
      <c r="EN41" s="3">
        <f t="shared" si="55"/>
        <v>0</v>
      </c>
      <c r="EO41" s="3">
        <f t="shared" ref="EO41:EO49" si="101">EO40*1.01</f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f t="shared" si="57"/>
        <v>646091.95780488313</v>
      </c>
      <c r="FT41" s="3">
        <f t="shared" si="58"/>
        <v>17293.06710893011</v>
      </c>
      <c r="FU41" s="3">
        <f t="shared" si="59"/>
        <v>1591105.7403669094</v>
      </c>
      <c r="FV41" s="3">
        <f t="shared" si="60"/>
        <v>917861.38015573728</v>
      </c>
      <c r="FW41" s="3">
        <f t="shared" si="61"/>
        <v>9857.6659212503437</v>
      </c>
      <c r="FX41" s="3">
        <f t="shared" si="62"/>
        <v>30237.412037883205</v>
      </c>
      <c r="FY41" s="3">
        <f t="shared" si="63"/>
        <v>90600.994398410767</v>
      </c>
      <c r="FZ41" s="3">
        <f t="shared" si="64"/>
        <v>-487133.45176834567</v>
      </c>
      <c r="GA41" s="3">
        <f t="shared" si="65"/>
        <v>328606.8306681164</v>
      </c>
      <c r="GB41" s="3">
        <f t="shared" si="65"/>
        <v>37688.21466393544</v>
      </c>
      <c r="GC41" s="3">
        <f t="shared" ref="GC41:GF49" si="102">1.015*GC40</f>
        <v>3972164.9575834293</v>
      </c>
      <c r="GD41" s="3">
        <f t="shared" si="102"/>
        <v>108506.65809278686</v>
      </c>
      <c r="GE41" s="3">
        <f t="shared" si="102"/>
        <v>1284880.5237084366</v>
      </c>
      <c r="GF41" s="3">
        <f t="shared" si="102"/>
        <v>3099485.014330924</v>
      </c>
      <c r="GG41" s="3">
        <f t="shared" si="15"/>
        <v>269312.78412415652</v>
      </c>
      <c r="GH41" s="3">
        <f t="shared" si="16"/>
        <v>8680.5326474229496</v>
      </c>
      <c r="GI41" s="3">
        <f t="shared" si="17"/>
        <v>77092.831422506191</v>
      </c>
      <c r="GJ41" s="3">
        <f t="shared" si="18"/>
        <v>99183.52045858957</v>
      </c>
      <c r="GK41" s="3">
        <v>0</v>
      </c>
      <c r="GL41" s="3">
        <v>0</v>
      </c>
      <c r="GM41" s="3">
        <v>0</v>
      </c>
      <c r="GN41" s="3">
        <v>0</v>
      </c>
      <c r="GO41" s="3">
        <f t="shared" si="67"/>
        <v>1.1877685618997202</v>
      </c>
      <c r="GP41" s="3">
        <v>2.7448829000000001E-2</v>
      </c>
      <c r="GQ41" s="3">
        <v>4.0192019000000002E-2</v>
      </c>
      <c r="GR41" s="3">
        <v>0</v>
      </c>
      <c r="GS41" s="3">
        <v>0</v>
      </c>
      <c r="GT41" s="3">
        <v>0</v>
      </c>
      <c r="GU41" s="3">
        <v>0</v>
      </c>
      <c r="GV41" s="3">
        <f t="shared" si="68"/>
        <v>6132446.9992666496</v>
      </c>
      <c r="GW41" s="3">
        <f t="shared" si="69"/>
        <v>3140.6611717130104</v>
      </c>
      <c r="GX41" s="3">
        <f t="shared" si="70"/>
        <v>3324.4562424992778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0</v>
      </c>
      <c r="HT41" s="3">
        <v>0</v>
      </c>
      <c r="HU41" s="3">
        <v>0</v>
      </c>
      <c r="HV41" s="3">
        <v>0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100.69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1.89499132153035E-2</v>
      </c>
      <c r="IK41" s="3">
        <v>4.0774207260572598E-2</v>
      </c>
      <c r="IL41" s="3">
        <v>0</v>
      </c>
      <c r="IM41" s="3">
        <v>0</v>
      </c>
      <c r="IN41" s="3">
        <v>0</v>
      </c>
      <c r="IO41" s="3">
        <v>0</v>
      </c>
      <c r="IP41" s="3">
        <v>1.89173387500918E-2</v>
      </c>
      <c r="IQ41" s="3">
        <f t="shared" si="71"/>
        <v>1.3073406358320301</v>
      </c>
      <c r="IR41" s="3">
        <v>1.0704865215678001E-2</v>
      </c>
      <c r="IS41" s="3">
        <v>1.41096028570911E-2</v>
      </c>
      <c r="IT41" s="3">
        <v>1.2141826394855299E-2</v>
      </c>
      <c r="IU41" s="3">
        <f t="shared" si="72"/>
        <v>1.4459560314188042</v>
      </c>
      <c r="IV41" s="3">
        <f t="shared" si="91"/>
        <v>460.29401585432203</v>
      </c>
      <c r="IW41" s="3">
        <v>1.5707180709005598E-2</v>
      </c>
      <c r="IX41" s="3">
        <v>0</v>
      </c>
      <c r="IY41" s="3">
        <v>0</v>
      </c>
      <c r="IZ41" s="3">
        <v>0</v>
      </c>
      <c r="JA41" s="3">
        <v>0</v>
      </c>
      <c r="JB41" s="3">
        <v>0</v>
      </c>
      <c r="JC41" s="3">
        <v>0</v>
      </c>
      <c r="JD41" s="3">
        <v>0</v>
      </c>
      <c r="JE41" s="3">
        <v>0</v>
      </c>
      <c r="JF41" s="3">
        <v>0</v>
      </c>
      <c r="JG41" s="3">
        <v>0</v>
      </c>
      <c r="JH41" s="3">
        <v>0</v>
      </c>
      <c r="JI41" s="3">
        <v>0</v>
      </c>
      <c r="JJ41" s="3">
        <v>0</v>
      </c>
      <c r="JK41" s="3">
        <v>0</v>
      </c>
      <c r="JL41" s="3">
        <v>0</v>
      </c>
      <c r="JM41">
        <v>1</v>
      </c>
      <c r="JN41">
        <v>1</v>
      </c>
      <c r="JO41">
        <v>1</v>
      </c>
      <c r="JP41" s="4">
        <f t="shared" si="73"/>
        <v>848852.90767203551</v>
      </c>
      <c r="JQ41" s="7">
        <f t="shared" si="74"/>
        <v>1.3819127171002159</v>
      </c>
      <c r="JR41" s="7">
        <f t="shared" si="75"/>
        <v>1.3906836392792008</v>
      </c>
      <c r="JS41" s="13">
        <f t="shared" si="76"/>
        <v>1.4052316578930271</v>
      </c>
      <c r="JT41" s="7">
        <f t="shared" si="77"/>
        <v>1.3225227970166948</v>
      </c>
      <c r="JU41" s="13">
        <f t="shared" si="78"/>
        <v>1.4401292192217052</v>
      </c>
      <c r="JV41" s="7">
        <f t="shared" si="79"/>
        <v>1.3244620956571633</v>
      </c>
      <c r="JW41" s="4">
        <f t="shared" si="80"/>
        <v>1.1668141607946523</v>
      </c>
      <c r="JX41" s="7">
        <f t="shared" si="81"/>
        <v>1.4176447317255512</v>
      </c>
      <c r="JY41" s="4">
        <f t="shared" si="82"/>
        <v>1.3557031376523094</v>
      </c>
      <c r="JZ41" s="4">
        <f t="shared" si="83"/>
        <v>1.4777102706720813</v>
      </c>
      <c r="KA41" s="4">
        <f t="shared" si="84"/>
        <v>1.8633907994261849</v>
      </c>
      <c r="KB41" s="4">
        <f t="shared" si="85"/>
        <v>101623.56760604617</v>
      </c>
      <c r="KC41" s="4">
        <f t="shared" si="6"/>
        <v>995731.99988517771</v>
      </c>
      <c r="KD41" s="4">
        <f t="shared" si="86"/>
        <v>84112.278012261901</v>
      </c>
      <c r="KE41" s="4">
        <f t="shared" si="87"/>
        <v>259973.80193875547</v>
      </c>
      <c r="KF41" s="4">
        <f t="shared" si="98"/>
        <v>59959.205719499536</v>
      </c>
      <c r="KG41" s="4">
        <f t="shared" si="99"/>
        <v>591686.71421466069</v>
      </c>
      <c r="KH41" s="4">
        <v>9.8782019563810705E-2</v>
      </c>
      <c r="KI41">
        <v>1.0149999999999999</v>
      </c>
      <c r="KJ41">
        <v>1.6E-2</v>
      </c>
      <c r="KK41" s="10">
        <v>0.38916298033153296</v>
      </c>
      <c r="KL41" s="12">
        <v>2.0364300000000002E-2</v>
      </c>
      <c r="KM41" s="12">
        <v>-4.4476999999999997E-3</v>
      </c>
    </row>
    <row r="42" spans="1:299" x14ac:dyDescent="0.2">
      <c r="A42" s="1">
        <v>2035</v>
      </c>
      <c r="B42" s="3">
        <f t="shared" si="21"/>
        <v>0</v>
      </c>
      <c r="C42" s="3">
        <f t="shared" si="22"/>
        <v>0</v>
      </c>
      <c r="D42" s="3">
        <f t="shared" si="23"/>
        <v>0</v>
      </c>
      <c r="E42" s="3">
        <f t="shared" si="24"/>
        <v>0</v>
      </c>
      <c r="F42" s="3">
        <f t="shared" si="25"/>
        <v>0</v>
      </c>
      <c r="G42" s="3">
        <f t="shared" si="26"/>
        <v>0</v>
      </c>
      <c r="H42" s="3">
        <f t="shared" si="27"/>
        <v>0</v>
      </c>
      <c r="I42" s="3">
        <f t="shared" si="28"/>
        <v>0</v>
      </c>
      <c r="J42" s="3">
        <f t="shared" si="29"/>
        <v>0</v>
      </c>
      <c r="K42" s="3">
        <f t="shared" si="30"/>
        <v>0</v>
      </c>
      <c r="L42" s="3">
        <f t="shared" si="31"/>
        <v>0</v>
      </c>
      <c r="M42" s="3">
        <f t="shared" si="32"/>
        <v>0</v>
      </c>
      <c r="N42" s="3">
        <f t="shared" si="33"/>
        <v>0</v>
      </c>
      <c r="O42" s="3">
        <f t="shared" si="34"/>
        <v>0</v>
      </c>
      <c r="P42" s="3">
        <f t="shared" si="35"/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f t="shared" si="36"/>
        <v>0</v>
      </c>
      <c r="BL42" s="3">
        <f t="shared" si="37"/>
        <v>0</v>
      </c>
      <c r="BM42" s="3">
        <f t="shared" si="38"/>
        <v>0</v>
      </c>
      <c r="BN42" s="3">
        <f t="shared" si="39"/>
        <v>0</v>
      </c>
      <c r="BO42" s="3">
        <f t="shared" si="40"/>
        <v>0</v>
      </c>
      <c r="BP42" s="3">
        <f t="shared" si="41"/>
        <v>2739950.2657239996</v>
      </c>
      <c r="BQ42" s="3">
        <f t="shared" si="42"/>
        <v>18342.864777481267</v>
      </c>
      <c r="BR42" s="3">
        <v>0</v>
      </c>
      <c r="BS42" s="3">
        <v>0</v>
      </c>
      <c r="BT42" s="3">
        <f t="shared" si="43"/>
        <v>111734.50331053713</v>
      </c>
      <c r="BU42" s="3">
        <f t="shared" si="43"/>
        <v>10761.464131462846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f t="shared" si="44"/>
        <v>1576912.1424021632</v>
      </c>
      <c r="CM42" s="3">
        <f t="shared" si="44"/>
        <v>1560831.8606798018</v>
      </c>
      <c r="CN42" s="3">
        <v>11037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f t="shared" si="45"/>
        <v>0</v>
      </c>
      <c r="EA42" s="3">
        <f t="shared" si="46"/>
        <v>793135.4629469408</v>
      </c>
      <c r="EB42" s="3">
        <f t="shared" si="47"/>
        <v>15091.106936215467</v>
      </c>
      <c r="EC42" s="3">
        <f t="shared" si="48"/>
        <v>65832.68274064477</v>
      </c>
      <c r="ED42" s="3">
        <v>9008</v>
      </c>
      <c r="EE42" s="3">
        <f t="shared" ref="EE42:EF42" si="103">EE41*1.015</f>
        <v>0</v>
      </c>
      <c r="EF42" s="3">
        <f t="shared" si="103"/>
        <v>0</v>
      </c>
      <c r="EG42" s="3">
        <f t="shared" si="50"/>
        <v>0</v>
      </c>
      <c r="EH42" s="3">
        <f t="shared" ref="EH42:EK49" si="104">EH41*1.015</f>
        <v>0</v>
      </c>
      <c r="EI42" s="3">
        <v>0</v>
      </c>
      <c r="EJ42" s="3">
        <f t="shared" si="11"/>
        <v>461992.19748024119</v>
      </c>
      <c r="EK42" s="3">
        <f t="shared" si="104"/>
        <v>0</v>
      </c>
      <c r="EL42" s="3">
        <f t="shared" si="53"/>
        <v>0</v>
      </c>
      <c r="EM42" s="3">
        <f t="shared" si="54"/>
        <v>0</v>
      </c>
      <c r="EN42" s="3">
        <f t="shared" si="55"/>
        <v>0</v>
      </c>
      <c r="EO42" s="3">
        <f t="shared" si="101"/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f t="shared" si="57"/>
        <v>665474.71653902961</v>
      </c>
      <c r="FT42" s="3">
        <f t="shared" si="58"/>
        <v>17811.859122198013</v>
      </c>
      <c r="FU42" s="3">
        <f t="shared" si="59"/>
        <v>1638838.9125779166</v>
      </c>
      <c r="FV42" s="3">
        <f t="shared" si="60"/>
        <v>945397.22156040941</v>
      </c>
      <c r="FW42" s="3">
        <f t="shared" si="61"/>
        <v>10153.395898887855</v>
      </c>
      <c r="FX42" s="3">
        <f t="shared" si="62"/>
        <v>30539.786158262039</v>
      </c>
      <c r="FY42" s="3">
        <f t="shared" si="63"/>
        <v>91507.004342394881</v>
      </c>
      <c r="FZ42" s="3">
        <f t="shared" si="64"/>
        <v>-492004.78628602915</v>
      </c>
      <c r="GA42" s="3">
        <f t="shared" si="65"/>
        <v>331892.89897479757</v>
      </c>
      <c r="GB42" s="3">
        <f t="shared" si="65"/>
        <v>38065.096810574796</v>
      </c>
      <c r="GC42" s="3">
        <f t="shared" si="102"/>
        <v>4031747.4319471805</v>
      </c>
      <c r="GD42" s="3">
        <f t="shared" si="102"/>
        <v>110134.25796417866</v>
      </c>
      <c r="GE42" s="3">
        <f t="shared" si="102"/>
        <v>1304153.7315640631</v>
      </c>
      <c r="GF42" s="3">
        <f t="shared" si="102"/>
        <v>3145977.2895458876</v>
      </c>
      <c r="GG42" s="3">
        <f t="shared" si="15"/>
        <v>273352.47588601883</v>
      </c>
      <c r="GH42" s="3">
        <f t="shared" si="16"/>
        <v>8810.7406371342931</v>
      </c>
      <c r="GI42" s="3">
        <f t="shared" si="17"/>
        <v>78249.22389384378</v>
      </c>
      <c r="GJ42" s="3">
        <f t="shared" si="18"/>
        <v>100671.27326546841</v>
      </c>
      <c r="GK42" s="3">
        <v>0</v>
      </c>
      <c r="GL42" s="3">
        <v>0</v>
      </c>
      <c r="GM42" s="3">
        <v>0</v>
      </c>
      <c r="GN42" s="3">
        <v>0</v>
      </c>
      <c r="GO42" s="3">
        <f t="shared" si="67"/>
        <v>1.1996462475187175</v>
      </c>
      <c r="GP42" s="3">
        <v>2.7448829000000001E-2</v>
      </c>
      <c r="GQ42" s="3">
        <v>4.0192019000000002E-2</v>
      </c>
      <c r="GR42" s="3">
        <v>0</v>
      </c>
      <c r="GS42" s="3">
        <v>0</v>
      </c>
      <c r="GT42" s="3">
        <v>0</v>
      </c>
      <c r="GU42" s="3">
        <v>0</v>
      </c>
      <c r="GV42" s="3">
        <f t="shared" si="68"/>
        <v>6156976.7872637166</v>
      </c>
      <c r="GW42" s="3">
        <f t="shared" si="69"/>
        <v>3156.3644775715752</v>
      </c>
      <c r="GX42" s="3">
        <f t="shared" si="70"/>
        <v>3357.7008049242704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100.69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1.89499132153035E-2</v>
      </c>
      <c r="IK42" s="3">
        <v>4.0774207260572598E-2</v>
      </c>
      <c r="IL42" s="3">
        <v>0</v>
      </c>
      <c r="IM42" s="3">
        <v>0</v>
      </c>
      <c r="IN42" s="3">
        <v>0</v>
      </c>
      <c r="IO42" s="3">
        <v>0</v>
      </c>
      <c r="IP42" s="3">
        <v>1.89173387500918E-2</v>
      </c>
      <c r="IQ42" s="3">
        <f t="shared" si="71"/>
        <v>1.3269507453695104</v>
      </c>
      <c r="IR42" s="3">
        <v>1.0704865215678001E-2</v>
      </c>
      <c r="IS42" s="3">
        <v>1.41096028570911E-2</v>
      </c>
      <c r="IT42" s="3">
        <v>1.2141826394855299E-2</v>
      </c>
      <c r="IU42" s="3">
        <f t="shared" si="72"/>
        <v>1.4676453718900861</v>
      </c>
      <c r="IV42" s="3">
        <f t="shared" si="91"/>
        <v>464.85138234792925</v>
      </c>
      <c r="IW42" s="3">
        <v>1.5707180709005598E-2</v>
      </c>
      <c r="IX42" s="3">
        <v>0</v>
      </c>
      <c r="IY42" s="3">
        <v>0</v>
      </c>
      <c r="IZ42" s="3">
        <v>0</v>
      </c>
      <c r="JA42" s="3">
        <v>0</v>
      </c>
      <c r="JB42" s="3">
        <v>0</v>
      </c>
      <c r="JC42" s="3">
        <v>0</v>
      </c>
      <c r="JD42" s="3">
        <v>0</v>
      </c>
      <c r="JE42" s="3">
        <v>0</v>
      </c>
      <c r="JF42" s="3">
        <v>0</v>
      </c>
      <c r="JG42" s="3">
        <v>0</v>
      </c>
      <c r="JH42" s="3">
        <v>0</v>
      </c>
      <c r="JI42" s="3">
        <v>0</v>
      </c>
      <c r="JJ42" s="3">
        <v>0</v>
      </c>
      <c r="JK42" s="3">
        <v>0</v>
      </c>
      <c r="JL42" s="3">
        <v>0</v>
      </c>
      <c r="JM42">
        <v>1</v>
      </c>
      <c r="JN42">
        <v>1</v>
      </c>
      <c r="JO42">
        <v>1</v>
      </c>
      <c r="JP42" s="4">
        <f t="shared" si="73"/>
        <v>871771.9361791804</v>
      </c>
      <c r="JQ42" s="7">
        <f t="shared" si="74"/>
        <v>1.4026414078567191</v>
      </c>
      <c r="JR42" s="7">
        <f t="shared" si="75"/>
        <v>1.4115438938683886</v>
      </c>
      <c r="JS42" s="13">
        <f t="shared" si="76"/>
        <v>1.4263101327614223</v>
      </c>
      <c r="JT42" s="7">
        <f t="shared" si="77"/>
        <v>1.3423606389719451</v>
      </c>
      <c r="JU42" s="13">
        <f t="shared" si="78"/>
        <v>1.4689318036061394</v>
      </c>
      <c r="JV42" s="7">
        <f t="shared" si="79"/>
        <v>1.3443290270920207</v>
      </c>
      <c r="JW42" s="4">
        <f t="shared" si="80"/>
        <v>1.1738150457594203</v>
      </c>
      <c r="JX42" s="7">
        <f t="shared" si="81"/>
        <v>1.4389094027014342</v>
      </c>
      <c r="JY42" s="4">
        <f t="shared" si="82"/>
        <v>1.376038684717094</v>
      </c>
      <c r="JZ42" s="4">
        <f t="shared" si="83"/>
        <v>1.5043090555441787</v>
      </c>
      <c r="KA42" s="4">
        <f t="shared" si="84"/>
        <v>1.9043853970135609</v>
      </c>
      <c r="KB42" s="4">
        <f t="shared" si="85"/>
        <v>103147.92112013686</v>
      </c>
      <c r="KC42" s="4">
        <f t="shared" si="6"/>
        <v>1016530.550809473</v>
      </c>
      <c r="KD42" s="4">
        <f t="shared" si="86"/>
        <v>85794.52357250714</v>
      </c>
      <c r="KE42" s="4">
        <f t="shared" si="87"/>
        <v>266057.18890412239</v>
      </c>
      <c r="KF42" s="4">
        <f t="shared" si="98"/>
        <v>61158.389833889531</v>
      </c>
      <c r="KG42" s="4">
        <f t="shared" si="99"/>
        <v>603520.44849895395</v>
      </c>
      <c r="KH42" s="4">
        <v>9.8782019563810705E-2</v>
      </c>
      <c r="KI42">
        <v>1.0149999999999999</v>
      </c>
      <c r="KJ42">
        <v>1.6E-2</v>
      </c>
      <c r="KK42" s="10">
        <v>0.38916298033153296</v>
      </c>
      <c r="KL42" s="12">
        <v>2.0364300000000002E-2</v>
      </c>
      <c r="KM42" s="12">
        <v>-4.4476999999999997E-3</v>
      </c>
    </row>
    <row r="43" spans="1:299" x14ac:dyDescent="0.2">
      <c r="A43" s="1">
        <v>2036</v>
      </c>
      <c r="B43" s="3">
        <f t="shared" si="21"/>
        <v>0</v>
      </c>
      <c r="C43" s="3">
        <f t="shared" si="22"/>
        <v>0</v>
      </c>
      <c r="D43" s="3">
        <f t="shared" si="23"/>
        <v>0</v>
      </c>
      <c r="E43" s="3">
        <f t="shared" si="24"/>
        <v>0</v>
      </c>
      <c r="F43" s="3">
        <f t="shared" si="25"/>
        <v>0</v>
      </c>
      <c r="G43" s="3">
        <f t="shared" si="26"/>
        <v>0</v>
      </c>
      <c r="H43" s="3">
        <f t="shared" si="27"/>
        <v>0</v>
      </c>
      <c r="I43" s="3">
        <f t="shared" si="28"/>
        <v>0</v>
      </c>
      <c r="J43" s="3">
        <f t="shared" si="29"/>
        <v>0</v>
      </c>
      <c r="K43" s="3">
        <f t="shared" si="30"/>
        <v>0</v>
      </c>
      <c r="L43" s="3">
        <f t="shared" si="31"/>
        <v>0</v>
      </c>
      <c r="M43" s="3">
        <f t="shared" si="32"/>
        <v>0</v>
      </c>
      <c r="N43" s="3">
        <f t="shared" si="33"/>
        <v>0</v>
      </c>
      <c r="O43" s="3">
        <f t="shared" si="34"/>
        <v>0</v>
      </c>
      <c r="P43" s="3">
        <f t="shared" si="35"/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f t="shared" si="36"/>
        <v>0</v>
      </c>
      <c r="BL43" s="3">
        <f t="shared" si="37"/>
        <v>0</v>
      </c>
      <c r="BM43" s="3">
        <f t="shared" si="38"/>
        <v>0</v>
      </c>
      <c r="BN43" s="3">
        <f t="shared" si="39"/>
        <v>0</v>
      </c>
      <c r="BO43" s="3">
        <f t="shared" si="40"/>
        <v>0</v>
      </c>
      <c r="BP43" s="3">
        <f t="shared" si="41"/>
        <v>2781049.5197098595</v>
      </c>
      <c r="BQ43" s="3">
        <f t="shared" si="42"/>
        <v>18618.007749143486</v>
      </c>
      <c r="BR43" s="3">
        <v>0</v>
      </c>
      <c r="BS43" s="3">
        <v>0</v>
      </c>
      <c r="BT43" s="3">
        <f t="shared" si="43"/>
        <v>113969.19337674788</v>
      </c>
      <c r="BU43" s="3">
        <f t="shared" si="43"/>
        <v>10976.693414092104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f t="shared" si="44"/>
        <v>1608450.3852502066</v>
      </c>
      <c r="CM43" s="3">
        <f t="shared" si="44"/>
        <v>1592048.4978933979</v>
      </c>
      <c r="CN43" s="3">
        <v>11037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f t="shared" si="45"/>
        <v>0</v>
      </c>
      <c r="EA43" s="3">
        <f t="shared" si="46"/>
        <v>808998.17220587959</v>
      </c>
      <c r="EB43" s="3">
        <f t="shared" si="47"/>
        <v>15392.929074939777</v>
      </c>
      <c r="EC43" s="3">
        <f t="shared" si="48"/>
        <v>67149.336395457663</v>
      </c>
      <c r="ED43" s="3">
        <v>9008</v>
      </c>
      <c r="EE43" s="3">
        <f t="shared" ref="EE43:EF43" si="105">EE42*1.015</f>
        <v>0</v>
      </c>
      <c r="EF43" s="3">
        <f t="shared" si="105"/>
        <v>0</v>
      </c>
      <c r="EG43" s="3">
        <f t="shared" si="50"/>
        <v>0</v>
      </c>
      <c r="EH43" s="3">
        <f t="shared" si="104"/>
        <v>0</v>
      </c>
      <c r="EI43" s="3">
        <v>0</v>
      </c>
      <c r="EJ43" s="3">
        <f t="shared" si="11"/>
        <v>464302.15846764232</v>
      </c>
      <c r="EK43" s="3">
        <f t="shared" si="104"/>
        <v>0</v>
      </c>
      <c r="EL43" s="3">
        <f t="shared" si="53"/>
        <v>0</v>
      </c>
      <c r="EM43" s="3">
        <f t="shared" si="54"/>
        <v>0</v>
      </c>
      <c r="EN43" s="3">
        <f t="shared" si="55"/>
        <v>0</v>
      </c>
      <c r="EO43" s="3">
        <f t="shared" si="101"/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f t="shared" si="57"/>
        <v>685438.95803520049</v>
      </c>
      <c r="FT43" s="3">
        <f t="shared" si="58"/>
        <v>18346.214895863955</v>
      </c>
      <c r="FU43" s="3">
        <f t="shared" si="59"/>
        <v>1688004.0799552542</v>
      </c>
      <c r="FV43" s="3">
        <f t="shared" si="60"/>
        <v>973759.13820722175</v>
      </c>
      <c r="FW43" s="3">
        <f t="shared" si="61"/>
        <v>10457.99777585449</v>
      </c>
      <c r="FX43" s="3">
        <f t="shared" si="62"/>
        <v>30845.184019844659</v>
      </c>
      <c r="FY43" s="3">
        <f t="shared" si="63"/>
        <v>92422.074385818836</v>
      </c>
      <c r="FZ43" s="3">
        <f t="shared" si="64"/>
        <v>-496924.83414888947</v>
      </c>
      <c r="GA43" s="3">
        <f t="shared" si="65"/>
        <v>335211.82796454558</v>
      </c>
      <c r="GB43" s="3">
        <f t="shared" si="65"/>
        <v>38445.747778680547</v>
      </c>
      <c r="GC43" s="3">
        <f t="shared" si="102"/>
        <v>4092223.643426388</v>
      </c>
      <c r="GD43" s="3">
        <f t="shared" si="102"/>
        <v>111786.27183364132</v>
      </c>
      <c r="GE43" s="3">
        <f t="shared" si="102"/>
        <v>1323716.037537524</v>
      </c>
      <c r="GF43" s="3">
        <f t="shared" si="102"/>
        <v>3193166.9488890758</v>
      </c>
      <c r="GG43" s="3">
        <f t="shared" si="15"/>
        <v>277452.76302430913</v>
      </c>
      <c r="GH43" s="3">
        <f t="shared" si="16"/>
        <v>8942.9017466913065</v>
      </c>
      <c r="GI43" s="3">
        <f t="shared" si="17"/>
        <v>79422.96225225144</v>
      </c>
      <c r="GJ43" s="3">
        <f t="shared" si="18"/>
        <v>102181.34236445042</v>
      </c>
      <c r="GK43" s="3">
        <v>0</v>
      </c>
      <c r="GL43" s="3">
        <v>0</v>
      </c>
      <c r="GM43" s="3">
        <v>0</v>
      </c>
      <c r="GN43" s="3">
        <v>0</v>
      </c>
      <c r="GO43" s="3">
        <f t="shared" si="67"/>
        <v>1.2116427099939047</v>
      </c>
      <c r="GP43" s="3">
        <v>2.7448829000000001E-2</v>
      </c>
      <c r="GQ43" s="3">
        <v>4.0192019000000002E-2</v>
      </c>
      <c r="GR43" s="3">
        <v>0</v>
      </c>
      <c r="GS43" s="3">
        <v>0</v>
      </c>
      <c r="GT43" s="3">
        <v>0</v>
      </c>
      <c r="GU43" s="3">
        <v>0</v>
      </c>
      <c r="GV43" s="3">
        <f t="shared" si="68"/>
        <v>6181604.6944127716</v>
      </c>
      <c r="GW43" s="3">
        <f t="shared" si="69"/>
        <v>3172.1462999594328</v>
      </c>
      <c r="GX43" s="3">
        <f t="shared" si="70"/>
        <v>3391.2778129735129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0</v>
      </c>
      <c r="HT43" s="3">
        <v>0</v>
      </c>
      <c r="HU43" s="3">
        <v>0</v>
      </c>
      <c r="HV43" s="3">
        <v>0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0</v>
      </c>
      <c r="ID43" s="3">
        <v>100.69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1.89499132153035E-2</v>
      </c>
      <c r="IK43" s="3">
        <v>4.0774207260572598E-2</v>
      </c>
      <c r="IL43" s="3">
        <v>0</v>
      </c>
      <c r="IM43" s="3">
        <v>0</v>
      </c>
      <c r="IN43" s="3">
        <v>0</v>
      </c>
      <c r="IO43" s="3">
        <v>0</v>
      </c>
      <c r="IP43" s="3">
        <v>1.89173387500918E-2</v>
      </c>
      <c r="IQ43" s="3">
        <f t="shared" si="71"/>
        <v>1.3468550065500529</v>
      </c>
      <c r="IR43" s="3">
        <v>1.0704865215678001E-2</v>
      </c>
      <c r="IS43" s="3">
        <v>1.41096028570911E-2</v>
      </c>
      <c r="IT43" s="3">
        <v>1.2141826394855299E-2</v>
      </c>
      <c r="IU43" s="3">
        <f t="shared" si="72"/>
        <v>1.4896600524684374</v>
      </c>
      <c r="IV43" s="3">
        <f t="shared" si="91"/>
        <v>469.45387128206721</v>
      </c>
      <c r="IW43" s="3">
        <v>1.5707180709005598E-2</v>
      </c>
      <c r="IX43" s="3">
        <v>0</v>
      </c>
      <c r="IY43" s="3">
        <v>0</v>
      </c>
      <c r="IZ43" s="3">
        <v>0</v>
      </c>
      <c r="JA43" s="3">
        <v>0</v>
      </c>
      <c r="JB43" s="3">
        <v>0</v>
      </c>
      <c r="JC43" s="3">
        <v>0</v>
      </c>
      <c r="JD43" s="3">
        <v>0</v>
      </c>
      <c r="JE43" s="3">
        <v>0</v>
      </c>
      <c r="JF43" s="3">
        <v>0</v>
      </c>
      <c r="JG43" s="3">
        <v>0</v>
      </c>
      <c r="JH43" s="3">
        <v>0</v>
      </c>
      <c r="JI43" s="3">
        <v>0</v>
      </c>
      <c r="JJ43" s="3">
        <v>0</v>
      </c>
      <c r="JK43" s="3">
        <v>0</v>
      </c>
      <c r="JL43" s="3">
        <v>0</v>
      </c>
      <c r="JM43">
        <v>1</v>
      </c>
      <c r="JN43">
        <v>1</v>
      </c>
      <c r="JO43">
        <v>1</v>
      </c>
      <c r="JP43" s="4">
        <f t="shared" si="73"/>
        <v>895309.77845601819</v>
      </c>
      <c r="JQ43" s="7">
        <f t="shared" si="74"/>
        <v>1.4236810289745698</v>
      </c>
      <c r="JR43" s="7">
        <f t="shared" si="75"/>
        <v>1.4327170522764143</v>
      </c>
      <c r="JS43" s="13">
        <f t="shared" si="76"/>
        <v>1.4477047847528435</v>
      </c>
      <c r="JT43" s="7">
        <f t="shared" si="77"/>
        <v>1.3624960485565243</v>
      </c>
      <c r="JU43" s="13">
        <f t="shared" si="78"/>
        <v>1.4983104396782623</v>
      </c>
      <c r="JV43" s="7">
        <f t="shared" si="79"/>
        <v>1.3644939624984009</v>
      </c>
      <c r="JW43" s="4">
        <f t="shared" si="80"/>
        <v>1.1808579360339768</v>
      </c>
      <c r="JX43" s="7">
        <f t="shared" si="81"/>
        <v>1.4604930437419557</v>
      </c>
      <c r="JY43" s="4">
        <f t="shared" si="82"/>
        <v>1.3966792649878503</v>
      </c>
      <c r="JZ43" s="4">
        <f t="shared" si="83"/>
        <v>1.531386618543974</v>
      </c>
      <c r="KA43" s="4">
        <f t="shared" si="84"/>
        <v>1.9462818757478593</v>
      </c>
      <c r="KB43" s="4">
        <f t="shared" si="85"/>
        <v>104695.1399369389</v>
      </c>
      <c r="KC43" s="4">
        <f t="shared" si="6"/>
        <v>1037765.7562679364</v>
      </c>
      <c r="KD43" s="4">
        <f t="shared" si="86"/>
        <v>87510.41404395728</v>
      </c>
      <c r="KE43" s="4">
        <f t="shared" si="87"/>
        <v>272282.92712447885</v>
      </c>
      <c r="KF43" s="4">
        <f t="shared" si="98"/>
        <v>62381.557630567324</v>
      </c>
      <c r="KG43" s="4">
        <f t="shared" si="99"/>
        <v>615590.85746893298</v>
      </c>
      <c r="KH43" s="4">
        <v>9.8782019563810705E-2</v>
      </c>
      <c r="KI43">
        <v>1.0149999999999999</v>
      </c>
      <c r="KJ43">
        <v>1.6E-2</v>
      </c>
      <c r="KK43" s="10">
        <v>0.38916298033153296</v>
      </c>
      <c r="KL43" s="12">
        <v>2.0364300000000002E-2</v>
      </c>
      <c r="KM43" s="12">
        <v>-4.4476999999999997E-3</v>
      </c>
    </row>
    <row r="44" spans="1:299" x14ac:dyDescent="0.2">
      <c r="A44" s="1">
        <v>2037</v>
      </c>
      <c r="B44" s="3">
        <f t="shared" si="21"/>
        <v>0</v>
      </c>
      <c r="C44" s="3">
        <f t="shared" si="22"/>
        <v>0</v>
      </c>
      <c r="D44" s="3">
        <f t="shared" si="23"/>
        <v>0</v>
      </c>
      <c r="E44" s="3">
        <f t="shared" si="24"/>
        <v>0</v>
      </c>
      <c r="F44" s="3">
        <f t="shared" si="25"/>
        <v>0</v>
      </c>
      <c r="G44" s="3">
        <f t="shared" si="26"/>
        <v>0</v>
      </c>
      <c r="H44" s="3">
        <f t="shared" si="27"/>
        <v>0</v>
      </c>
      <c r="I44" s="3">
        <f t="shared" si="28"/>
        <v>0</v>
      </c>
      <c r="J44" s="3">
        <f t="shared" si="29"/>
        <v>0</v>
      </c>
      <c r="K44" s="3">
        <f t="shared" si="30"/>
        <v>0</v>
      </c>
      <c r="L44" s="3">
        <f t="shared" si="31"/>
        <v>0</v>
      </c>
      <c r="M44" s="3">
        <f t="shared" si="32"/>
        <v>0</v>
      </c>
      <c r="N44" s="3">
        <f t="shared" si="33"/>
        <v>0</v>
      </c>
      <c r="O44" s="3">
        <f t="shared" si="34"/>
        <v>0</v>
      </c>
      <c r="P44" s="3">
        <f t="shared" si="35"/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f t="shared" si="36"/>
        <v>0</v>
      </c>
      <c r="BL44" s="3">
        <f t="shared" si="37"/>
        <v>0</v>
      </c>
      <c r="BM44" s="3">
        <f t="shared" si="38"/>
        <v>0</v>
      </c>
      <c r="BN44" s="3">
        <f t="shared" si="39"/>
        <v>0</v>
      </c>
      <c r="BO44" s="3">
        <f t="shared" si="40"/>
        <v>0</v>
      </c>
      <c r="BP44" s="3">
        <f t="shared" si="41"/>
        <v>2822765.2625055071</v>
      </c>
      <c r="BQ44" s="3">
        <f t="shared" si="42"/>
        <v>18897.277865380638</v>
      </c>
      <c r="BR44" s="3">
        <v>0</v>
      </c>
      <c r="BS44" s="3">
        <v>0</v>
      </c>
      <c r="BT44" s="3">
        <f t="shared" si="43"/>
        <v>116248.57724428283</v>
      </c>
      <c r="BU44" s="3">
        <f t="shared" si="43"/>
        <v>11196.227282373946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f t="shared" si="44"/>
        <v>1640619.3929552108</v>
      </c>
      <c r="CM44" s="3">
        <f t="shared" si="44"/>
        <v>1623889.467851266</v>
      </c>
      <c r="CN44" s="3">
        <v>11037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f t="shared" si="45"/>
        <v>0</v>
      </c>
      <c r="EA44" s="3">
        <f t="shared" si="46"/>
        <v>825178.13564999716</v>
      </c>
      <c r="EB44" s="3">
        <f t="shared" si="47"/>
        <v>15700.787656438573</v>
      </c>
      <c r="EC44" s="3">
        <f t="shared" si="48"/>
        <v>68492.323123366819</v>
      </c>
      <c r="ED44" s="3">
        <v>9008</v>
      </c>
      <c r="EE44" s="3">
        <f t="shared" ref="EE44:EF44" si="106">EE43*1.015</f>
        <v>0</v>
      </c>
      <c r="EF44" s="3">
        <f t="shared" si="106"/>
        <v>0</v>
      </c>
      <c r="EG44" s="3">
        <f t="shared" si="50"/>
        <v>0</v>
      </c>
      <c r="EH44" s="3">
        <f t="shared" si="104"/>
        <v>0</v>
      </c>
      <c r="EI44" s="3">
        <v>0</v>
      </c>
      <c r="EJ44" s="3">
        <f t="shared" si="11"/>
        <v>466623.6692599805</v>
      </c>
      <c r="EK44" s="3">
        <f t="shared" si="104"/>
        <v>0</v>
      </c>
      <c r="EL44" s="3">
        <f t="shared" si="53"/>
        <v>0</v>
      </c>
      <c r="EM44" s="3">
        <f t="shared" si="54"/>
        <v>0</v>
      </c>
      <c r="EN44" s="3">
        <f t="shared" si="55"/>
        <v>0</v>
      </c>
      <c r="EO44" s="3">
        <f t="shared" si="101"/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f t="shared" si="57"/>
        <v>706002.12677625648</v>
      </c>
      <c r="FT44" s="3">
        <f t="shared" si="58"/>
        <v>18896.601342739876</v>
      </c>
      <c r="FU44" s="3">
        <f t="shared" si="59"/>
        <v>1738644.2023539119</v>
      </c>
      <c r="FV44" s="3">
        <f t="shared" si="60"/>
        <v>1002971.9123534384</v>
      </c>
      <c r="FW44" s="3">
        <f t="shared" si="61"/>
        <v>10771.737709130126</v>
      </c>
      <c r="FX44" s="3">
        <f t="shared" si="62"/>
        <v>31153.635860043105</v>
      </c>
      <c r="FY44" s="3">
        <f t="shared" si="63"/>
        <v>93346.295129677019</v>
      </c>
      <c r="FZ44" s="3">
        <f t="shared" si="64"/>
        <v>-501894.08249037835</v>
      </c>
      <c r="GA44" s="3">
        <f t="shared" si="65"/>
        <v>338563.94624419103</v>
      </c>
      <c r="GB44" s="3">
        <f t="shared" si="65"/>
        <v>38830.20525646735</v>
      </c>
      <c r="GC44" s="3">
        <f t="shared" si="102"/>
        <v>4153606.9980777833</v>
      </c>
      <c r="GD44" s="3">
        <f t="shared" si="102"/>
        <v>113463.06591114594</v>
      </c>
      <c r="GE44" s="3">
        <f t="shared" si="102"/>
        <v>1343571.7781005867</v>
      </c>
      <c r="GF44" s="3">
        <f t="shared" si="102"/>
        <v>3241064.4531224114</v>
      </c>
      <c r="GG44" s="3">
        <f t="shared" si="15"/>
        <v>281614.55446967372</v>
      </c>
      <c r="GH44" s="3">
        <f t="shared" si="16"/>
        <v>9077.0452728916753</v>
      </c>
      <c r="GI44" s="3">
        <f t="shared" si="17"/>
        <v>80614.306686035197</v>
      </c>
      <c r="GJ44" s="3">
        <f t="shared" si="18"/>
        <v>103714.06249991717</v>
      </c>
      <c r="GK44" s="3">
        <v>0</v>
      </c>
      <c r="GL44" s="3">
        <v>0</v>
      </c>
      <c r="GM44" s="3">
        <v>0</v>
      </c>
      <c r="GN44" s="3">
        <v>0</v>
      </c>
      <c r="GO44" s="3">
        <f t="shared" si="67"/>
        <v>1.2237591370938437</v>
      </c>
      <c r="GP44" s="3">
        <v>2.7448829000000001E-2</v>
      </c>
      <c r="GQ44" s="3">
        <v>4.0192019000000002E-2</v>
      </c>
      <c r="GR44" s="3">
        <v>0</v>
      </c>
      <c r="GS44" s="3">
        <v>0</v>
      </c>
      <c r="GT44" s="3">
        <v>0</v>
      </c>
      <c r="GU44" s="3">
        <v>0</v>
      </c>
      <c r="GV44" s="3">
        <f t="shared" si="68"/>
        <v>6206331.1131904228</v>
      </c>
      <c r="GW44" s="3">
        <f t="shared" si="69"/>
        <v>3188.0070314592294</v>
      </c>
      <c r="GX44" s="3">
        <f t="shared" si="70"/>
        <v>3425.1905911032482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0</v>
      </c>
      <c r="HT44" s="3">
        <v>0</v>
      </c>
      <c r="HU44" s="3">
        <v>0</v>
      </c>
      <c r="HV44" s="3">
        <v>0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0</v>
      </c>
      <c r="ID44" s="3">
        <v>100.69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1.89499132153035E-2</v>
      </c>
      <c r="IK44" s="3">
        <v>4.0774207260572598E-2</v>
      </c>
      <c r="IL44" s="3">
        <v>0</v>
      </c>
      <c r="IM44" s="3">
        <v>0</v>
      </c>
      <c r="IN44" s="3">
        <v>0</v>
      </c>
      <c r="IO44" s="3">
        <v>0</v>
      </c>
      <c r="IP44" s="3">
        <v>1.89173387500918E-2</v>
      </c>
      <c r="IQ44" s="3">
        <f t="shared" si="71"/>
        <v>1.3670578316483035</v>
      </c>
      <c r="IR44" s="3">
        <v>1.0704865215678001E-2</v>
      </c>
      <c r="IS44" s="3">
        <v>1.41096028570911E-2</v>
      </c>
      <c r="IT44" s="3">
        <v>1.2141826394855299E-2</v>
      </c>
      <c r="IU44" s="3">
        <f t="shared" si="72"/>
        <v>1.5120049532554638</v>
      </c>
      <c r="IV44" s="3">
        <f t="shared" si="91"/>
        <v>474.10192941357286</v>
      </c>
      <c r="IW44" s="3">
        <v>1.5707180709005598E-2</v>
      </c>
      <c r="IX44" s="3">
        <v>0</v>
      </c>
      <c r="IY44" s="3">
        <v>0</v>
      </c>
      <c r="IZ44" s="3">
        <v>0</v>
      </c>
      <c r="JA44" s="3">
        <v>0</v>
      </c>
      <c r="JB44" s="3">
        <v>0</v>
      </c>
      <c r="JC44" s="3">
        <v>0</v>
      </c>
      <c r="JD44" s="3">
        <v>0</v>
      </c>
      <c r="JE44" s="3">
        <v>0</v>
      </c>
      <c r="JF44" s="3">
        <v>0</v>
      </c>
      <c r="JG44" s="3">
        <v>0</v>
      </c>
      <c r="JH44" s="3">
        <v>0</v>
      </c>
      <c r="JI44" s="3">
        <v>0</v>
      </c>
      <c r="JJ44" s="3">
        <v>0</v>
      </c>
      <c r="JK44" s="3">
        <v>0</v>
      </c>
      <c r="JL44" s="3">
        <v>0</v>
      </c>
      <c r="JM44">
        <v>1</v>
      </c>
      <c r="JN44">
        <v>1</v>
      </c>
      <c r="JO44">
        <v>1</v>
      </c>
      <c r="JP44" s="4">
        <f t="shared" si="73"/>
        <v>919483.14247433061</v>
      </c>
      <c r="JQ44" s="7">
        <f t="shared" si="74"/>
        <v>1.4450362444091882</v>
      </c>
      <c r="JR44" s="7">
        <f t="shared" si="75"/>
        <v>1.4542078080605605</v>
      </c>
      <c r="JS44" s="13">
        <f t="shared" si="76"/>
        <v>1.4694203565241359</v>
      </c>
      <c r="JT44" s="7">
        <f t="shared" si="77"/>
        <v>1.3829334892848719</v>
      </c>
      <c r="JU44" s="13">
        <f t="shared" si="78"/>
        <v>1.5282766484718275</v>
      </c>
      <c r="JV44" s="7">
        <f t="shared" si="79"/>
        <v>1.3849613719358769</v>
      </c>
      <c r="JW44" s="4">
        <f t="shared" si="80"/>
        <v>1.1879430836501808</v>
      </c>
      <c r="JX44" s="7">
        <f t="shared" si="81"/>
        <v>1.4824004393980847</v>
      </c>
      <c r="JY44" s="4">
        <f t="shared" si="82"/>
        <v>1.4176294539626679</v>
      </c>
      <c r="JZ44" s="4">
        <f t="shared" si="83"/>
        <v>1.5589515776777656</v>
      </c>
      <c r="KA44" s="4">
        <f t="shared" si="84"/>
        <v>1.9891000770143121</v>
      </c>
      <c r="KB44" s="4">
        <f t="shared" si="85"/>
        <v>106265.56703599296</v>
      </c>
      <c r="KC44" s="4">
        <f t="shared" si="6"/>
        <v>1059446.8333455184</v>
      </c>
      <c r="KD44" s="4">
        <f t="shared" si="86"/>
        <v>89260.622324836426</v>
      </c>
      <c r="KE44" s="4">
        <f t="shared" si="87"/>
        <v>278654.34761919169</v>
      </c>
      <c r="KF44" s="4">
        <f t="shared" si="98"/>
        <v>63629.188783178673</v>
      </c>
      <c r="KG44" s="4">
        <f t="shared" si="99"/>
        <v>627902.67461831169</v>
      </c>
      <c r="KH44" s="4">
        <v>9.8782019563810705E-2</v>
      </c>
      <c r="KI44">
        <v>1.0149999999999999</v>
      </c>
      <c r="KJ44">
        <v>1.6E-2</v>
      </c>
      <c r="KK44" s="10">
        <v>0.38916298033153296</v>
      </c>
      <c r="KL44" s="12">
        <v>2.0364300000000002E-2</v>
      </c>
      <c r="KM44" s="12">
        <v>-4.4476999999999997E-3</v>
      </c>
    </row>
    <row r="45" spans="1:299" x14ac:dyDescent="0.2">
      <c r="A45" s="1">
        <v>2038</v>
      </c>
      <c r="B45" s="3">
        <f t="shared" si="21"/>
        <v>0</v>
      </c>
      <c r="C45" s="3">
        <f t="shared" si="22"/>
        <v>0</v>
      </c>
      <c r="D45" s="3">
        <f t="shared" si="23"/>
        <v>0</v>
      </c>
      <c r="E45" s="3">
        <f t="shared" si="24"/>
        <v>0</v>
      </c>
      <c r="F45" s="3">
        <f t="shared" si="25"/>
        <v>0</v>
      </c>
      <c r="G45" s="3">
        <f t="shared" si="26"/>
        <v>0</v>
      </c>
      <c r="H45" s="3">
        <f t="shared" si="27"/>
        <v>0</v>
      </c>
      <c r="I45" s="3">
        <f t="shared" si="28"/>
        <v>0</v>
      </c>
      <c r="J45" s="3">
        <f t="shared" si="29"/>
        <v>0</v>
      </c>
      <c r="K45" s="3">
        <f t="shared" si="30"/>
        <v>0</v>
      </c>
      <c r="L45" s="3">
        <f t="shared" si="31"/>
        <v>0</v>
      </c>
      <c r="M45" s="3">
        <f t="shared" si="32"/>
        <v>0</v>
      </c>
      <c r="N45" s="3">
        <f t="shared" si="33"/>
        <v>0</v>
      </c>
      <c r="O45" s="3">
        <f t="shared" si="34"/>
        <v>0</v>
      </c>
      <c r="P45" s="3">
        <f t="shared" si="35"/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f t="shared" si="36"/>
        <v>0</v>
      </c>
      <c r="BL45" s="3">
        <f t="shared" si="37"/>
        <v>0</v>
      </c>
      <c r="BM45" s="3">
        <f t="shared" si="38"/>
        <v>0</v>
      </c>
      <c r="BN45" s="3">
        <f t="shared" si="39"/>
        <v>0</v>
      </c>
      <c r="BO45" s="3">
        <f t="shared" si="40"/>
        <v>0</v>
      </c>
      <c r="BP45" s="3">
        <f t="shared" si="41"/>
        <v>2865106.7414430892</v>
      </c>
      <c r="BQ45" s="3">
        <f t="shared" si="42"/>
        <v>19180.737033361347</v>
      </c>
      <c r="BR45" s="3">
        <v>0</v>
      </c>
      <c r="BS45" s="3">
        <v>0</v>
      </c>
      <c r="BT45" s="3">
        <f t="shared" si="43"/>
        <v>118573.54878916849</v>
      </c>
      <c r="BU45" s="3">
        <f t="shared" si="43"/>
        <v>11420.151828021424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f t="shared" si="44"/>
        <v>1673431.780814315</v>
      </c>
      <c r="CM45" s="3">
        <f t="shared" si="44"/>
        <v>1656367.2572082914</v>
      </c>
      <c r="CN45" s="3">
        <v>11037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f t="shared" si="45"/>
        <v>0</v>
      </c>
      <c r="EA45" s="3">
        <f t="shared" si="46"/>
        <v>841681.69836299715</v>
      </c>
      <c r="EB45" s="3">
        <f t="shared" si="47"/>
        <v>16014.803409567345</v>
      </c>
      <c r="EC45" s="3">
        <f t="shared" si="48"/>
        <v>69862.169585834155</v>
      </c>
      <c r="ED45" s="3">
        <v>9008</v>
      </c>
      <c r="EE45" s="3">
        <f t="shared" ref="EE45:EF45" si="107">EE44*1.015</f>
        <v>0</v>
      </c>
      <c r="EF45" s="3">
        <f t="shared" si="107"/>
        <v>0</v>
      </c>
      <c r="EG45" s="3">
        <f t="shared" si="50"/>
        <v>0</v>
      </c>
      <c r="EH45" s="3">
        <f t="shared" si="104"/>
        <v>0</v>
      </c>
      <c r="EI45" s="3">
        <v>0</v>
      </c>
      <c r="EJ45" s="3">
        <f t="shared" si="11"/>
        <v>468956.78760628036</v>
      </c>
      <c r="EK45" s="3">
        <f t="shared" si="104"/>
        <v>0</v>
      </c>
      <c r="EL45" s="3">
        <f t="shared" si="53"/>
        <v>0</v>
      </c>
      <c r="EM45" s="3">
        <f t="shared" si="54"/>
        <v>0</v>
      </c>
      <c r="EN45" s="3">
        <f t="shared" si="55"/>
        <v>0</v>
      </c>
      <c r="EO45" s="3">
        <f t="shared" si="101"/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f t="shared" si="57"/>
        <v>727182.19057954417</v>
      </c>
      <c r="FT45" s="3">
        <f t="shared" si="58"/>
        <v>19463.499383022074</v>
      </c>
      <c r="FU45" s="3">
        <f t="shared" si="59"/>
        <v>1790803.5284245294</v>
      </c>
      <c r="FV45" s="3">
        <f t="shared" si="60"/>
        <v>1033061.0697240416</v>
      </c>
      <c r="FW45" s="3">
        <f t="shared" si="61"/>
        <v>11094.88984040403</v>
      </c>
      <c r="FX45" s="3">
        <f t="shared" si="62"/>
        <v>31465.172218643536</v>
      </c>
      <c r="FY45" s="3">
        <f t="shared" si="63"/>
        <v>94279.758080973785</v>
      </c>
      <c r="FZ45" s="3">
        <f t="shared" si="64"/>
        <v>-506913.02331528213</v>
      </c>
      <c r="GA45" s="3">
        <f t="shared" si="65"/>
        <v>341949.58570663293</v>
      </c>
      <c r="GB45" s="3">
        <f t="shared" si="65"/>
        <v>39218.507309032022</v>
      </c>
      <c r="GC45" s="3">
        <f t="shared" si="102"/>
        <v>4215911.1030489495</v>
      </c>
      <c r="GD45" s="3">
        <f t="shared" si="102"/>
        <v>115165.01189981312</v>
      </c>
      <c r="GE45" s="3">
        <f t="shared" si="102"/>
        <v>1363725.3547720953</v>
      </c>
      <c r="GF45" s="3">
        <f t="shared" si="102"/>
        <v>3289680.4199192473</v>
      </c>
      <c r="GG45" s="3">
        <f t="shared" si="15"/>
        <v>285838.77278671879</v>
      </c>
      <c r="GH45" s="3">
        <f t="shared" si="16"/>
        <v>9213.2009519850508</v>
      </c>
      <c r="GI45" s="3">
        <f t="shared" si="17"/>
        <v>81823.521286325718</v>
      </c>
      <c r="GJ45" s="3">
        <f t="shared" si="18"/>
        <v>105269.77343741592</v>
      </c>
      <c r="GK45" s="3">
        <v>0</v>
      </c>
      <c r="GL45" s="3">
        <v>0</v>
      </c>
      <c r="GM45" s="3">
        <v>0</v>
      </c>
      <c r="GN45" s="3">
        <v>0</v>
      </c>
      <c r="GO45" s="3">
        <f t="shared" si="67"/>
        <v>1.2359967284647821</v>
      </c>
      <c r="GP45" s="3">
        <v>2.7448829000000001E-2</v>
      </c>
      <c r="GQ45" s="3">
        <v>4.0192019000000002E-2</v>
      </c>
      <c r="GR45" s="3">
        <v>0</v>
      </c>
      <c r="GS45" s="3">
        <v>0</v>
      </c>
      <c r="GT45" s="3">
        <v>0</v>
      </c>
      <c r="GU45" s="3">
        <v>0</v>
      </c>
      <c r="GV45" s="3">
        <f t="shared" si="68"/>
        <v>6231156.4376431843</v>
      </c>
      <c r="GW45" s="3">
        <f t="shared" si="69"/>
        <v>3203.9470666165253</v>
      </c>
      <c r="GX45" s="3">
        <f t="shared" si="70"/>
        <v>3459.4424970142809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100.69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1.89499132153035E-2</v>
      </c>
      <c r="IK45" s="3">
        <v>4.0774207260572598E-2</v>
      </c>
      <c r="IL45" s="3">
        <v>0</v>
      </c>
      <c r="IM45" s="3">
        <v>0</v>
      </c>
      <c r="IN45" s="3">
        <v>0</v>
      </c>
      <c r="IO45" s="3">
        <v>0</v>
      </c>
      <c r="IP45" s="3">
        <v>1.89173387500918E-2</v>
      </c>
      <c r="IQ45" s="3">
        <f t="shared" si="71"/>
        <v>1.387563699123028</v>
      </c>
      <c r="IR45" s="3">
        <v>1.0704865215678001E-2</v>
      </c>
      <c r="IS45" s="3">
        <v>1.41096028570911E-2</v>
      </c>
      <c r="IT45" s="3">
        <v>1.2141826394855299E-2</v>
      </c>
      <c r="IU45" s="3">
        <f t="shared" si="72"/>
        <v>1.5346850275542956</v>
      </c>
      <c r="IV45" s="3">
        <f t="shared" si="91"/>
        <v>478.79600792261812</v>
      </c>
      <c r="IW45" s="3">
        <v>1.5707180709005598E-2</v>
      </c>
      <c r="IX45" s="3">
        <v>0</v>
      </c>
      <c r="IY45" s="3">
        <v>0</v>
      </c>
      <c r="IZ45" s="3">
        <v>0</v>
      </c>
      <c r="JA45" s="3">
        <v>0</v>
      </c>
      <c r="JB45" s="3">
        <v>0</v>
      </c>
      <c r="JC45" s="3">
        <v>0</v>
      </c>
      <c r="JD45" s="3">
        <v>0</v>
      </c>
      <c r="JE45" s="3">
        <v>0</v>
      </c>
      <c r="JF45" s="3">
        <v>0</v>
      </c>
      <c r="JG45" s="3">
        <v>0</v>
      </c>
      <c r="JH45" s="3">
        <v>0</v>
      </c>
      <c r="JI45" s="3">
        <v>0</v>
      </c>
      <c r="JJ45" s="3">
        <v>0</v>
      </c>
      <c r="JK45" s="3">
        <v>0</v>
      </c>
      <c r="JL45" s="3">
        <v>0</v>
      </c>
      <c r="JM45">
        <v>1</v>
      </c>
      <c r="JN45">
        <v>1</v>
      </c>
      <c r="JO45">
        <v>1</v>
      </c>
      <c r="JP45" s="4">
        <f t="shared" si="73"/>
        <v>944309.1873211374</v>
      </c>
      <c r="JQ45" s="7">
        <f t="shared" si="74"/>
        <v>1.466711788075326</v>
      </c>
      <c r="JR45" s="7">
        <f t="shared" si="75"/>
        <v>1.4760209251814687</v>
      </c>
      <c r="JS45" s="13">
        <f t="shared" si="76"/>
        <v>1.4914616618719978</v>
      </c>
      <c r="JT45" s="7">
        <f t="shared" si="77"/>
        <v>1.4036774916241448</v>
      </c>
      <c r="JU45" s="13">
        <f t="shared" si="78"/>
        <v>1.5588421814412641</v>
      </c>
      <c r="JV45" s="7">
        <f t="shared" si="79"/>
        <v>1.405735792514915</v>
      </c>
      <c r="JW45" s="4">
        <f t="shared" si="80"/>
        <v>1.1950707421520819</v>
      </c>
      <c r="JX45" s="7">
        <f t="shared" si="81"/>
        <v>1.5046364459890558</v>
      </c>
      <c r="JY45" s="4">
        <f t="shared" si="82"/>
        <v>1.4388938957721078</v>
      </c>
      <c r="JZ45" s="4">
        <f t="shared" si="83"/>
        <v>1.5870127060759653</v>
      </c>
      <c r="KA45" s="4">
        <f t="shared" si="84"/>
        <v>2.0328602787086272</v>
      </c>
      <c r="KB45" s="4">
        <f t="shared" si="85"/>
        <v>107859.55054153285</v>
      </c>
      <c r="KC45" s="4">
        <f t="shared" si="6"/>
        <v>1081583.194794334</v>
      </c>
      <c r="KD45" s="4">
        <f t="shared" si="86"/>
        <v>91045.83477133316</v>
      </c>
      <c r="KE45" s="4">
        <f t="shared" si="87"/>
        <v>285174.8593534808</v>
      </c>
      <c r="KF45" s="4">
        <f t="shared" si="98"/>
        <v>64901.772558842247</v>
      </c>
      <c r="KG45" s="4">
        <f t="shared" si="99"/>
        <v>640460.72811067791</v>
      </c>
      <c r="KH45" s="4">
        <v>9.8782019563810705E-2</v>
      </c>
      <c r="KI45">
        <v>1.0149999999999999</v>
      </c>
      <c r="KJ45">
        <v>1.6E-2</v>
      </c>
      <c r="KK45" s="10">
        <v>0.38916298033153296</v>
      </c>
      <c r="KL45" s="12">
        <v>2.0364300000000002E-2</v>
      </c>
      <c r="KM45" s="12">
        <v>-4.4476999999999997E-3</v>
      </c>
    </row>
    <row r="46" spans="1:299" x14ac:dyDescent="0.2">
      <c r="A46" s="1">
        <v>2039</v>
      </c>
      <c r="B46" s="3">
        <f t="shared" si="21"/>
        <v>0</v>
      </c>
      <c r="C46" s="3">
        <f t="shared" si="22"/>
        <v>0</v>
      </c>
      <c r="D46" s="3">
        <f t="shared" si="23"/>
        <v>0</v>
      </c>
      <c r="E46" s="3">
        <f t="shared" si="24"/>
        <v>0</v>
      </c>
      <c r="F46" s="3">
        <f t="shared" si="25"/>
        <v>0</v>
      </c>
      <c r="G46" s="3">
        <f t="shared" si="26"/>
        <v>0</v>
      </c>
      <c r="H46" s="3">
        <f t="shared" si="27"/>
        <v>0</v>
      </c>
      <c r="I46" s="3">
        <f t="shared" si="28"/>
        <v>0</v>
      </c>
      <c r="J46" s="3">
        <f t="shared" si="29"/>
        <v>0</v>
      </c>
      <c r="K46" s="3">
        <f t="shared" si="30"/>
        <v>0</v>
      </c>
      <c r="L46" s="3">
        <f t="shared" si="31"/>
        <v>0</v>
      </c>
      <c r="M46" s="3">
        <f t="shared" si="32"/>
        <v>0</v>
      </c>
      <c r="N46" s="3">
        <f t="shared" si="33"/>
        <v>0</v>
      </c>
      <c r="O46" s="3">
        <f t="shared" si="34"/>
        <v>0</v>
      </c>
      <c r="P46" s="3">
        <f t="shared" si="35"/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f t="shared" si="36"/>
        <v>0</v>
      </c>
      <c r="BL46" s="3">
        <f t="shared" si="37"/>
        <v>0</v>
      </c>
      <c r="BM46" s="3">
        <f t="shared" si="38"/>
        <v>0</v>
      </c>
      <c r="BN46" s="3">
        <f t="shared" si="39"/>
        <v>0</v>
      </c>
      <c r="BO46" s="3">
        <f t="shared" si="40"/>
        <v>0</v>
      </c>
      <c r="BP46" s="3">
        <f t="shared" si="41"/>
        <v>2908083.3425647351</v>
      </c>
      <c r="BQ46" s="3">
        <f t="shared" si="42"/>
        <v>19468.448088861765</v>
      </c>
      <c r="BR46" s="3">
        <v>0</v>
      </c>
      <c r="BS46" s="3">
        <v>0</v>
      </c>
      <c r="BT46" s="3">
        <f t="shared" si="43"/>
        <v>120945.01976495187</v>
      </c>
      <c r="BU46" s="3">
        <f t="shared" si="43"/>
        <v>11648.554864581853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f t="shared" si="44"/>
        <v>1706900.4164306014</v>
      </c>
      <c r="CM46" s="3">
        <f t="shared" si="44"/>
        <v>1689494.6023524574</v>
      </c>
      <c r="CN46" s="3">
        <v>11037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f t="shared" si="45"/>
        <v>0</v>
      </c>
      <c r="EA46" s="3">
        <f t="shared" si="46"/>
        <v>858515.33233025717</v>
      </c>
      <c r="EB46" s="3">
        <f t="shared" si="47"/>
        <v>16335.099477758691</v>
      </c>
      <c r="EC46" s="3">
        <f t="shared" si="48"/>
        <v>71259.412977550834</v>
      </c>
      <c r="ED46" s="3">
        <v>9008</v>
      </c>
      <c r="EE46" s="3">
        <f t="shared" ref="EE46:EF46" si="108">EE45*1.015</f>
        <v>0</v>
      </c>
      <c r="EF46" s="3">
        <f t="shared" si="108"/>
        <v>0</v>
      </c>
      <c r="EG46" s="3">
        <f t="shared" si="50"/>
        <v>0</v>
      </c>
      <c r="EH46" s="3">
        <f t="shared" si="104"/>
        <v>0</v>
      </c>
      <c r="EI46" s="3">
        <v>0</v>
      </c>
      <c r="EJ46" s="3">
        <f t="shared" si="11"/>
        <v>471301.57154431171</v>
      </c>
      <c r="EK46" s="3">
        <f t="shared" si="104"/>
        <v>0</v>
      </c>
      <c r="EL46" s="3">
        <f t="shared" si="53"/>
        <v>0</v>
      </c>
      <c r="EM46" s="3">
        <f t="shared" si="54"/>
        <v>0</v>
      </c>
      <c r="EN46" s="3">
        <f t="shared" si="55"/>
        <v>0</v>
      </c>
      <c r="EO46" s="3">
        <f t="shared" si="101"/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f t="shared" si="57"/>
        <v>748997.65629693051</v>
      </c>
      <c r="FT46" s="3">
        <f t="shared" si="58"/>
        <v>20047.404364512735</v>
      </c>
      <c r="FU46" s="3">
        <f t="shared" si="59"/>
        <v>1844527.6342772653</v>
      </c>
      <c r="FV46" s="3">
        <f t="shared" si="60"/>
        <v>1064052.901815763</v>
      </c>
      <c r="FW46" s="3">
        <f t="shared" si="61"/>
        <v>11427.736535616152</v>
      </c>
      <c r="FX46" s="3">
        <f t="shared" si="62"/>
        <v>31779.823940829971</v>
      </c>
      <c r="FY46" s="3">
        <f t="shared" si="63"/>
        <v>95222.555661783525</v>
      </c>
      <c r="FZ46" s="3">
        <f t="shared" si="64"/>
        <v>-511982.15354843496</v>
      </c>
      <c r="GA46" s="3">
        <f t="shared" si="65"/>
        <v>345369.08156369929</v>
      </c>
      <c r="GB46" s="3">
        <f t="shared" si="65"/>
        <v>39610.692382122339</v>
      </c>
      <c r="GC46" s="3">
        <f t="shared" si="102"/>
        <v>4279149.7695946833</v>
      </c>
      <c r="GD46" s="3">
        <f t="shared" si="102"/>
        <v>116892.48707831031</v>
      </c>
      <c r="GE46" s="3">
        <f t="shared" si="102"/>
        <v>1384181.2350936767</v>
      </c>
      <c r="GF46" s="3">
        <f t="shared" si="102"/>
        <v>3339025.6262180358</v>
      </c>
      <c r="GG46" s="3">
        <f t="shared" si="15"/>
        <v>290126.35437851952</v>
      </c>
      <c r="GH46" s="3">
        <f t="shared" si="16"/>
        <v>9351.3989662648255</v>
      </c>
      <c r="GI46" s="3">
        <f t="shared" si="17"/>
        <v>83050.874105620605</v>
      </c>
      <c r="GJ46" s="3">
        <f t="shared" si="18"/>
        <v>106848.82003897715</v>
      </c>
      <c r="GK46" s="3">
        <v>0</v>
      </c>
      <c r="GL46" s="3">
        <v>0</v>
      </c>
      <c r="GM46" s="3">
        <v>0</v>
      </c>
      <c r="GN46" s="3">
        <v>0</v>
      </c>
      <c r="GO46" s="3">
        <f t="shared" si="67"/>
        <v>1.2483566957494299</v>
      </c>
      <c r="GP46" s="3">
        <v>2.7448829000000001E-2</v>
      </c>
      <c r="GQ46" s="3">
        <v>4.0192019000000002E-2</v>
      </c>
      <c r="GR46" s="3">
        <v>0</v>
      </c>
      <c r="GS46" s="3">
        <v>0</v>
      </c>
      <c r="GT46" s="3">
        <v>0</v>
      </c>
      <c r="GU46" s="3">
        <v>0</v>
      </c>
      <c r="GV46" s="3">
        <f t="shared" si="68"/>
        <v>6256081.0633937567</v>
      </c>
      <c r="GW46" s="3">
        <f t="shared" si="69"/>
        <v>3219.9668019496075</v>
      </c>
      <c r="GX46" s="3">
        <f t="shared" si="70"/>
        <v>3494.0369219844238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100.69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1.89499132153035E-2</v>
      </c>
      <c r="IK46" s="3">
        <v>4.0774207260572598E-2</v>
      </c>
      <c r="IL46" s="3">
        <v>0</v>
      </c>
      <c r="IM46" s="3">
        <v>0</v>
      </c>
      <c r="IN46" s="3">
        <v>0</v>
      </c>
      <c r="IO46" s="3">
        <v>0</v>
      </c>
      <c r="IP46" s="3">
        <v>1.89173387500918E-2</v>
      </c>
      <c r="IQ46" s="3">
        <f t="shared" si="71"/>
        <v>1.4083771546098733</v>
      </c>
      <c r="IR46" s="3">
        <v>1.0704865215678001E-2</v>
      </c>
      <c r="IS46" s="3">
        <v>1.41096028570911E-2</v>
      </c>
      <c r="IT46" s="3">
        <v>1.2141826394855299E-2</v>
      </c>
      <c r="IU46" s="3">
        <f t="shared" si="72"/>
        <v>1.5577053029676098</v>
      </c>
      <c r="IV46" s="3">
        <f t="shared" si="91"/>
        <v>483.53656245650546</v>
      </c>
      <c r="IW46" s="3">
        <v>1.5707180709005598E-2</v>
      </c>
      <c r="IX46" s="3">
        <v>0</v>
      </c>
      <c r="IY46" s="3">
        <v>0</v>
      </c>
      <c r="IZ46" s="3">
        <v>0</v>
      </c>
      <c r="JA46" s="3">
        <v>0</v>
      </c>
      <c r="JB46" s="3">
        <v>0</v>
      </c>
      <c r="JC46" s="3">
        <v>0</v>
      </c>
      <c r="JD46" s="3">
        <v>0</v>
      </c>
      <c r="JE46" s="3">
        <v>0</v>
      </c>
      <c r="JF46" s="3">
        <v>0</v>
      </c>
      <c r="JG46" s="3">
        <v>0</v>
      </c>
      <c r="JH46" s="3">
        <v>0</v>
      </c>
      <c r="JI46" s="3">
        <v>0</v>
      </c>
      <c r="JJ46" s="3">
        <v>0</v>
      </c>
      <c r="JK46" s="3">
        <v>0</v>
      </c>
      <c r="JL46" s="3">
        <v>0</v>
      </c>
      <c r="JM46">
        <v>1</v>
      </c>
      <c r="JN46">
        <v>1</v>
      </c>
      <c r="JO46">
        <v>1</v>
      </c>
      <c r="JP46" s="4">
        <f t="shared" si="73"/>
        <v>969805.53537880804</v>
      </c>
      <c r="JQ46" s="7">
        <f t="shared" si="74"/>
        <v>1.4887124648964558</v>
      </c>
      <c r="JR46" s="7">
        <f t="shared" si="75"/>
        <v>1.4981612390591905</v>
      </c>
      <c r="JS46" s="13">
        <f t="shared" si="76"/>
        <v>1.5138335868000776</v>
      </c>
      <c r="JT46" s="7">
        <f t="shared" si="77"/>
        <v>1.4247326539985068</v>
      </c>
      <c r="JU46" s="13">
        <f t="shared" si="78"/>
        <v>1.5900190250700894</v>
      </c>
      <c r="JV46" s="7">
        <f t="shared" si="79"/>
        <v>1.4268218294026385</v>
      </c>
      <c r="JW46" s="4">
        <f t="shared" si="80"/>
        <v>1.2022411666049944</v>
      </c>
      <c r="JX46" s="7">
        <f t="shared" si="81"/>
        <v>1.5272059926788915</v>
      </c>
      <c r="JY46" s="4">
        <f t="shared" si="82"/>
        <v>1.4604773042086894</v>
      </c>
      <c r="JZ46" s="4">
        <f t="shared" si="83"/>
        <v>1.6155789347853327</v>
      </c>
      <c r="KA46" s="4">
        <f t="shared" si="84"/>
        <v>2.077583204840217</v>
      </c>
      <c r="KB46" s="4">
        <f t="shared" si="85"/>
        <v>109477.44379965584</v>
      </c>
      <c r="KC46" s="4">
        <f t="shared" si="6"/>
        <v>1104184.4532120228</v>
      </c>
      <c r="KD46" s="4">
        <f t="shared" si="86"/>
        <v>92866.75146675983</v>
      </c>
      <c r="KE46" s="4">
        <f t="shared" si="87"/>
        <v>291847.95106235228</v>
      </c>
      <c r="KF46" s="4">
        <f t="shared" si="98"/>
        <v>66199.8080100191</v>
      </c>
      <c r="KG46" s="4">
        <f t="shared" si="99"/>
        <v>653269.94267289143</v>
      </c>
      <c r="KH46" s="4">
        <v>9.8782019563810705E-2</v>
      </c>
      <c r="KI46">
        <v>1.0149999999999999</v>
      </c>
      <c r="KJ46">
        <v>1.6E-2</v>
      </c>
      <c r="KK46" s="10">
        <v>0.38916298033153296</v>
      </c>
      <c r="KL46" s="12">
        <v>2.0364300000000002E-2</v>
      </c>
      <c r="KM46" s="12">
        <v>-4.4476999999999997E-3</v>
      </c>
    </row>
    <row r="47" spans="1:299" x14ac:dyDescent="0.2">
      <c r="A47" s="1">
        <v>2040</v>
      </c>
      <c r="B47" s="3">
        <f t="shared" si="21"/>
        <v>0</v>
      </c>
      <c r="C47" s="3">
        <f t="shared" si="22"/>
        <v>0</v>
      </c>
      <c r="D47" s="3">
        <f t="shared" si="23"/>
        <v>0</v>
      </c>
      <c r="E47" s="3">
        <f t="shared" si="24"/>
        <v>0</v>
      </c>
      <c r="F47" s="3">
        <f t="shared" si="25"/>
        <v>0</v>
      </c>
      <c r="G47" s="3">
        <f t="shared" si="26"/>
        <v>0</v>
      </c>
      <c r="H47" s="3">
        <f t="shared" si="27"/>
        <v>0</v>
      </c>
      <c r="I47" s="3">
        <f t="shared" si="28"/>
        <v>0</v>
      </c>
      <c r="J47" s="3">
        <f t="shared" si="29"/>
        <v>0</v>
      </c>
      <c r="K47" s="3">
        <f t="shared" si="30"/>
        <v>0</v>
      </c>
      <c r="L47" s="3">
        <f t="shared" si="31"/>
        <v>0</v>
      </c>
      <c r="M47" s="3">
        <f t="shared" si="32"/>
        <v>0</v>
      </c>
      <c r="N47" s="3">
        <f t="shared" si="33"/>
        <v>0</v>
      </c>
      <c r="O47" s="3">
        <f t="shared" si="34"/>
        <v>0</v>
      </c>
      <c r="P47" s="3">
        <f t="shared" si="35"/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f t="shared" si="36"/>
        <v>0</v>
      </c>
      <c r="BL47" s="3">
        <f t="shared" si="37"/>
        <v>0</v>
      </c>
      <c r="BM47" s="3">
        <f t="shared" si="38"/>
        <v>0</v>
      </c>
      <c r="BN47" s="3">
        <f t="shared" si="39"/>
        <v>0</v>
      </c>
      <c r="BO47" s="3">
        <f t="shared" si="40"/>
        <v>0</v>
      </c>
      <c r="BP47" s="3">
        <f t="shared" si="41"/>
        <v>2951704.592703206</v>
      </c>
      <c r="BQ47" s="3">
        <f t="shared" si="42"/>
        <v>19760.47481019469</v>
      </c>
      <c r="BR47" s="3">
        <v>0</v>
      </c>
      <c r="BS47" s="3">
        <v>0</v>
      </c>
      <c r="BT47" s="3">
        <f t="shared" si="43"/>
        <v>123363.92016025091</v>
      </c>
      <c r="BU47" s="3">
        <f t="shared" si="43"/>
        <v>11881.525961873489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f t="shared" si="44"/>
        <v>1741038.4247592133</v>
      </c>
      <c r="CM47" s="3">
        <f t="shared" si="44"/>
        <v>1723284.4943995066</v>
      </c>
      <c r="CN47" s="3">
        <v>11037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f t="shared" si="45"/>
        <v>0</v>
      </c>
      <c r="EA47" s="3">
        <f t="shared" si="46"/>
        <v>875685.6389768623</v>
      </c>
      <c r="EB47" s="3">
        <f t="shared" si="47"/>
        <v>16661.801467313864</v>
      </c>
      <c r="EC47" s="3">
        <f t="shared" si="48"/>
        <v>72684.601237101859</v>
      </c>
      <c r="ED47" s="3">
        <v>9008</v>
      </c>
      <c r="EE47" s="3">
        <f t="shared" ref="EE47:EF47" si="109">EE46*1.015</f>
        <v>0</v>
      </c>
      <c r="EF47" s="3">
        <f t="shared" si="109"/>
        <v>0</v>
      </c>
      <c r="EG47" s="3">
        <f t="shared" si="50"/>
        <v>0</v>
      </c>
      <c r="EH47" s="3">
        <f t="shared" si="104"/>
        <v>0</v>
      </c>
      <c r="EI47" s="3">
        <v>0</v>
      </c>
      <c r="EJ47" s="3">
        <f t="shared" si="11"/>
        <v>473658.07940203324</v>
      </c>
      <c r="EK47" s="3">
        <f t="shared" si="104"/>
        <v>0</v>
      </c>
      <c r="EL47" s="3">
        <f t="shared" si="53"/>
        <v>0</v>
      </c>
      <c r="EM47" s="3">
        <f t="shared" si="54"/>
        <v>0</v>
      </c>
      <c r="EN47" s="3">
        <f t="shared" si="55"/>
        <v>0</v>
      </c>
      <c r="EO47" s="3">
        <f t="shared" si="101"/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f t="shared" si="57"/>
        <v>771467.58598583844</v>
      </c>
      <c r="FT47" s="3">
        <f t="shared" si="58"/>
        <v>20648.826495448116</v>
      </c>
      <c r="FU47" s="3">
        <f t="shared" si="59"/>
        <v>1899863.4633055832</v>
      </c>
      <c r="FV47" s="3">
        <f t="shared" si="60"/>
        <v>1095974.4888702359</v>
      </c>
      <c r="FW47" s="3">
        <f t="shared" si="61"/>
        <v>11770.568631684637</v>
      </c>
      <c r="FX47" s="3">
        <f t="shared" si="62"/>
        <v>32097.622180238272</v>
      </c>
      <c r="FY47" s="3">
        <f t="shared" si="63"/>
        <v>96174.78121840136</v>
      </c>
      <c r="FZ47" s="3">
        <f t="shared" si="64"/>
        <v>-517101.9750839193</v>
      </c>
      <c r="GA47" s="3">
        <f t="shared" si="65"/>
        <v>348822.7723793363</v>
      </c>
      <c r="GB47" s="3">
        <f t="shared" si="65"/>
        <v>40006.799305943561</v>
      </c>
      <c r="GC47" s="3">
        <f t="shared" si="102"/>
        <v>4343337.016138603</v>
      </c>
      <c r="GD47" s="3">
        <f t="shared" si="102"/>
        <v>118645.87438448495</v>
      </c>
      <c r="GE47" s="3">
        <f t="shared" si="102"/>
        <v>1404943.9536200818</v>
      </c>
      <c r="GF47" s="3">
        <f t="shared" si="102"/>
        <v>3389111.0106113059</v>
      </c>
      <c r="GG47" s="3">
        <f t="shared" si="15"/>
        <v>294478.24969419726</v>
      </c>
      <c r="GH47" s="3">
        <f t="shared" si="16"/>
        <v>9491.6699507587964</v>
      </c>
      <c r="GI47" s="3">
        <f t="shared" si="17"/>
        <v>84296.637217204901</v>
      </c>
      <c r="GJ47" s="3">
        <f t="shared" si="18"/>
        <v>108451.55233956179</v>
      </c>
      <c r="GK47" s="3">
        <v>0</v>
      </c>
      <c r="GL47" s="3">
        <v>0</v>
      </c>
      <c r="GM47" s="3">
        <v>0</v>
      </c>
      <c r="GN47" s="3">
        <v>0</v>
      </c>
      <c r="GO47" s="3">
        <f t="shared" si="67"/>
        <v>1.2608402627069242</v>
      </c>
      <c r="GP47" s="3">
        <v>2.7448829000000001E-2</v>
      </c>
      <c r="GQ47" s="3">
        <v>4.0192019000000002E-2</v>
      </c>
      <c r="GR47" s="3">
        <v>0</v>
      </c>
      <c r="GS47" s="3">
        <v>0</v>
      </c>
      <c r="GT47" s="3">
        <v>0</v>
      </c>
      <c r="GU47" s="3">
        <v>0</v>
      </c>
      <c r="GV47" s="3">
        <f t="shared" si="68"/>
        <v>6281105.3876473317</v>
      </c>
      <c r="GW47" s="3">
        <f t="shared" si="69"/>
        <v>3236.0666359593552</v>
      </c>
      <c r="GX47" s="3">
        <f t="shared" si="70"/>
        <v>3528.9772912042681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0</v>
      </c>
      <c r="HT47" s="3">
        <v>0</v>
      </c>
      <c r="HU47" s="3">
        <v>0</v>
      </c>
      <c r="HV47" s="3">
        <v>0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0</v>
      </c>
      <c r="ID47" s="3">
        <v>100.69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1.89499132153035E-2</v>
      </c>
      <c r="IK47" s="3">
        <v>4.0774207260572598E-2</v>
      </c>
      <c r="IL47" s="3">
        <v>0</v>
      </c>
      <c r="IM47" s="3">
        <v>0</v>
      </c>
      <c r="IN47" s="3">
        <v>0</v>
      </c>
      <c r="IO47" s="3">
        <v>0</v>
      </c>
      <c r="IP47" s="3">
        <v>1.89173387500918E-2</v>
      </c>
      <c r="IQ47" s="3">
        <f t="shared" si="71"/>
        <v>1.4295028119290214</v>
      </c>
      <c r="IR47" s="3">
        <v>1.0704865215678001E-2</v>
      </c>
      <c r="IS47" s="3">
        <v>1.41096028570911E-2</v>
      </c>
      <c r="IT47" s="3">
        <v>1.2141826394855299E-2</v>
      </c>
      <c r="IU47" s="3">
        <f t="shared" si="72"/>
        <v>1.5810708825121238</v>
      </c>
      <c r="IV47" s="3">
        <f t="shared" si="91"/>
        <v>488.32405317389657</v>
      </c>
      <c r="IW47" s="3">
        <v>1.5707180709005598E-2</v>
      </c>
      <c r="IX47" s="3">
        <v>0</v>
      </c>
      <c r="IY47" s="3">
        <v>0</v>
      </c>
      <c r="IZ47" s="3">
        <v>0</v>
      </c>
      <c r="JA47" s="3">
        <v>0</v>
      </c>
      <c r="JB47" s="3">
        <v>0</v>
      </c>
      <c r="JC47" s="3">
        <v>0</v>
      </c>
      <c r="JD47" s="3">
        <v>0</v>
      </c>
      <c r="JE47" s="3">
        <v>0</v>
      </c>
      <c r="JF47" s="3">
        <v>0</v>
      </c>
      <c r="JG47" s="3">
        <v>0</v>
      </c>
      <c r="JH47" s="3">
        <v>0</v>
      </c>
      <c r="JI47" s="3">
        <v>0</v>
      </c>
      <c r="JJ47" s="3">
        <v>0</v>
      </c>
      <c r="JK47" s="3">
        <v>0</v>
      </c>
      <c r="JL47" s="3">
        <v>0</v>
      </c>
      <c r="JM47">
        <v>1</v>
      </c>
      <c r="JN47">
        <v>1</v>
      </c>
      <c r="JO47">
        <v>1</v>
      </c>
      <c r="JP47" s="4">
        <f t="shared" si="73"/>
        <v>995990.28483403579</v>
      </c>
      <c r="JQ47" s="7">
        <f t="shared" si="74"/>
        <v>1.5110431518699026</v>
      </c>
      <c r="JR47" s="7">
        <f t="shared" si="75"/>
        <v>1.5206336576450783</v>
      </c>
      <c r="JS47" s="13">
        <f t="shared" si="76"/>
        <v>1.5365410906020787</v>
      </c>
      <c r="JT47" s="7">
        <f t="shared" si="77"/>
        <v>1.4461036438084842</v>
      </c>
      <c r="JU47" s="13">
        <f t="shared" si="78"/>
        <v>1.6218194055714912</v>
      </c>
      <c r="JV47" s="7">
        <f t="shared" si="79"/>
        <v>1.448224156843678</v>
      </c>
      <c r="JW47" s="4">
        <f t="shared" si="80"/>
        <v>1.2094546136046243</v>
      </c>
      <c r="JX47" s="7">
        <f t="shared" si="81"/>
        <v>1.5501140825690747</v>
      </c>
      <c r="JY47" s="4">
        <f t="shared" si="82"/>
        <v>1.4823844637718195</v>
      </c>
      <c r="JZ47" s="4">
        <f t="shared" si="83"/>
        <v>1.6446593556114686</v>
      </c>
      <c r="KA47" s="4">
        <f t="shared" si="84"/>
        <v>2.1232900353467019</v>
      </c>
      <c r="KB47" s="4">
        <f t="shared" si="85"/>
        <v>111119.60545665066</v>
      </c>
      <c r="KC47" s="4">
        <f t="shared" si="6"/>
        <v>1127260.425309875</v>
      </c>
      <c r="KD47" s="4">
        <f t="shared" si="86"/>
        <v>94724.086496095028</v>
      </c>
      <c r="KE47" s="4">
        <f t="shared" si="87"/>
        <v>298677.19311721134</v>
      </c>
      <c r="KF47" s="4">
        <f t="shared" si="98"/>
        <v>67523.80417021949</v>
      </c>
      <c r="KG47" s="4">
        <f t="shared" si="99"/>
        <v>666335.34152634931</v>
      </c>
      <c r="KH47" s="4">
        <v>9.8782019563810705E-2</v>
      </c>
      <c r="KI47">
        <v>1.0149999999999999</v>
      </c>
      <c r="KJ47">
        <v>1.6E-2</v>
      </c>
      <c r="KK47" s="10">
        <v>0.38916298033153296</v>
      </c>
      <c r="KL47" s="12">
        <v>2.0364300000000002E-2</v>
      </c>
      <c r="KM47" s="12">
        <v>-4.4476999999999997E-3</v>
      </c>
    </row>
    <row r="48" spans="1:299" x14ac:dyDescent="0.2">
      <c r="A48" s="1">
        <v>2041</v>
      </c>
      <c r="B48" s="3">
        <f t="shared" si="21"/>
        <v>0</v>
      </c>
      <c r="C48" s="3">
        <f t="shared" si="22"/>
        <v>0</v>
      </c>
      <c r="D48" s="3">
        <f t="shared" si="23"/>
        <v>0</v>
      </c>
      <c r="E48" s="3">
        <f t="shared" si="24"/>
        <v>0</v>
      </c>
      <c r="F48" s="3">
        <f t="shared" si="25"/>
        <v>0</v>
      </c>
      <c r="G48" s="3">
        <f t="shared" si="26"/>
        <v>0</v>
      </c>
      <c r="H48" s="3">
        <f t="shared" si="27"/>
        <v>0</v>
      </c>
      <c r="I48" s="3">
        <f t="shared" si="28"/>
        <v>0</v>
      </c>
      <c r="J48" s="3">
        <f t="shared" si="29"/>
        <v>0</v>
      </c>
      <c r="K48" s="3">
        <f t="shared" si="30"/>
        <v>0</v>
      </c>
      <c r="L48" s="3">
        <f t="shared" si="31"/>
        <v>0</v>
      </c>
      <c r="M48" s="3">
        <f t="shared" si="32"/>
        <v>0</v>
      </c>
      <c r="N48" s="3">
        <f t="shared" si="33"/>
        <v>0</v>
      </c>
      <c r="O48" s="3">
        <f t="shared" si="34"/>
        <v>0</v>
      </c>
      <c r="P48" s="3">
        <f t="shared" si="35"/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f t="shared" si="36"/>
        <v>0</v>
      </c>
      <c r="BL48" s="3">
        <f t="shared" si="37"/>
        <v>0</v>
      </c>
      <c r="BM48" s="3">
        <f t="shared" si="38"/>
        <v>0</v>
      </c>
      <c r="BN48" s="3">
        <f t="shared" si="39"/>
        <v>0</v>
      </c>
      <c r="BO48" s="3">
        <f t="shared" si="40"/>
        <v>0</v>
      </c>
      <c r="BP48" s="3">
        <f t="shared" si="41"/>
        <v>2995980.1615937538</v>
      </c>
      <c r="BQ48" s="3">
        <f t="shared" si="42"/>
        <v>20056.881932347609</v>
      </c>
      <c r="BR48" s="3">
        <v>0</v>
      </c>
      <c r="BS48" s="3">
        <v>0</v>
      </c>
      <c r="BT48" s="3">
        <f t="shared" si="43"/>
        <v>125831.19856345594</v>
      </c>
      <c r="BU48" s="3">
        <f t="shared" si="43"/>
        <v>12119.156481110958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f t="shared" si="44"/>
        <v>1775859.1932543977</v>
      </c>
      <c r="CM48" s="3">
        <f t="shared" si="44"/>
        <v>1757750.1842874968</v>
      </c>
      <c r="CN48" s="3">
        <v>11037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f t="shared" si="45"/>
        <v>0</v>
      </c>
      <c r="EA48" s="3">
        <f t="shared" si="46"/>
        <v>893199.35175639961</v>
      </c>
      <c r="EB48" s="3">
        <f t="shared" si="47"/>
        <v>16995.037496660141</v>
      </c>
      <c r="EC48" s="3">
        <f t="shared" si="48"/>
        <v>74138.293261843894</v>
      </c>
      <c r="ED48" s="3">
        <v>9008</v>
      </c>
      <c r="EE48" s="3">
        <f t="shared" ref="EE48:EF48" si="110">EE47*1.015</f>
        <v>0</v>
      </c>
      <c r="EF48" s="3">
        <f t="shared" si="110"/>
        <v>0</v>
      </c>
      <c r="EG48" s="3">
        <f t="shared" si="50"/>
        <v>0</v>
      </c>
      <c r="EH48" s="3">
        <f t="shared" si="104"/>
        <v>0</v>
      </c>
      <c r="EI48" s="3">
        <v>0</v>
      </c>
      <c r="EJ48" s="3">
        <f t="shared" si="11"/>
        <v>476026.36979904334</v>
      </c>
      <c r="EK48" s="3">
        <f t="shared" si="104"/>
        <v>0</v>
      </c>
      <c r="EL48" s="3">
        <f t="shared" si="53"/>
        <v>0</v>
      </c>
      <c r="EM48" s="3">
        <f t="shared" si="54"/>
        <v>0</v>
      </c>
      <c r="EN48" s="3">
        <f t="shared" si="55"/>
        <v>0</v>
      </c>
      <c r="EO48" s="3">
        <f t="shared" si="101"/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f t="shared" si="57"/>
        <v>794611.61356541363</v>
      </c>
      <c r="FT48" s="3">
        <f t="shared" si="58"/>
        <v>21268.291290311561</v>
      </c>
      <c r="FU48" s="3">
        <f t="shared" si="59"/>
        <v>1956859.3672047507</v>
      </c>
      <c r="FV48" s="3">
        <f t="shared" si="60"/>
        <v>1128853.7235363428</v>
      </c>
      <c r="FW48" s="3">
        <f t="shared" si="61"/>
        <v>12123.685690635177</v>
      </c>
      <c r="FX48" s="3">
        <f t="shared" si="62"/>
        <v>32418.598402040654</v>
      </c>
      <c r="FY48" s="3">
        <f t="shared" si="63"/>
        <v>97136.52903058537</v>
      </c>
      <c r="FZ48" s="3">
        <f t="shared" si="64"/>
        <v>-522272.99483475852</v>
      </c>
      <c r="GA48" s="3">
        <f t="shared" si="65"/>
        <v>352311.00010312966</v>
      </c>
      <c r="GB48" s="3">
        <f t="shared" si="65"/>
        <v>40406.867299002995</v>
      </c>
      <c r="GC48" s="3">
        <f t="shared" si="102"/>
        <v>4408487.0713806814</v>
      </c>
      <c r="GD48" s="3">
        <f t="shared" si="102"/>
        <v>120425.56250025221</v>
      </c>
      <c r="GE48" s="3">
        <f t="shared" si="102"/>
        <v>1426018.1129243828</v>
      </c>
      <c r="GF48" s="3">
        <f t="shared" si="102"/>
        <v>3439947.6757704751</v>
      </c>
      <c r="GG48" s="3">
        <f t="shared" si="15"/>
        <v>298895.42343961017</v>
      </c>
      <c r="GH48" s="3">
        <f t="shared" si="16"/>
        <v>9634.0450000201781</v>
      </c>
      <c r="GI48" s="3">
        <f t="shared" si="17"/>
        <v>85561.086775462958</v>
      </c>
      <c r="GJ48" s="3">
        <f t="shared" si="18"/>
        <v>110078.3256246552</v>
      </c>
      <c r="GK48" s="3">
        <v>0</v>
      </c>
      <c r="GL48" s="3">
        <v>0</v>
      </c>
      <c r="GM48" s="3">
        <v>0</v>
      </c>
      <c r="GN48" s="3">
        <v>0</v>
      </c>
      <c r="GO48" s="3">
        <f t="shared" si="67"/>
        <v>1.2734486653339934</v>
      </c>
      <c r="GP48" s="3">
        <v>2.7448829000000001E-2</v>
      </c>
      <c r="GQ48" s="3">
        <v>4.0192019000000002E-2</v>
      </c>
      <c r="GR48" s="3">
        <v>0</v>
      </c>
      <c r="GS48" s="3">
        <v>0</v>
      </c>
      <c r="GT48" s="3">
        <v>0</v>
      </c>
      <c r="GU48" s="3">
        <v>0</v>
      </c>
      <c r="GV48" s="3">
        <f t="shared" si="68"/>
        <v>6306229.8091979213</v>
      </c>
      <c r="GW48" s="3">
        <f t="shared" si="69"/>
        <v>3252.2469691391516</v>
      </c>
      <c r="GX48" s="3">
        <f t="shared" si="70"/>
        <v>3564.2670641163108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0</v>
      </c>
      <c r="HT48" s="3">
        <v>0</v>
      </c>
      <c r="HU48" s="3">
        <v>0</v>
      </c>
      <c r="HV48" s="3">
        <v>0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0</v>
      </c>
      <c r="ID48" s="3">
        <v>100.69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1.89499132153035E-2</v>
      </c>
      <c r="IK48" s="3">
        <v>4.0774207260572598E-2</v>
      </c>
      <c r="IL48" s="3">
        <v>0</v>
      </c>
      <c r="IM48" s="3">
        <v>0</v>
      </c>
      <c r="IN48" s="3">
        <v>0</v>
      </c>
      <c r="IO48" s="3">
        <v>0</v>
      </c>
      <c r="IP48" s="3">
        <v>1.89173387500918E-2</v>
      </c>
      <c r="IQ48" s="3">
        <f t="shared" si="71"/>
        <v>1.4509453541079567</v>
      </c>
      <c r="IR48" s="3">
        <v>1.0704865215678001E-2</v>
      </c>
      <c r="IS48" s="3">
        <v>1.41096028570911E-2</v>
      </c>
      <c r="IT48" s="3">
        <v>1.2141826394855299E-2</v>
      </c>
      <c r="IU48" s="3">
        <f t="shared" si="72"/>
        <v>1.6047869457498054</v>
      </c>
      <c r="IV48" s="3">
        <f t="shared" si="91"/>
        <v>493.15894478947973</v>
      </c>
      <c r="IW48" s="3">
        <v>1.5707180709005598E-2</v>
      </c>
      <c r="IX48" s="3">
        <v>0</v>
      </c>
      <c r="IY48" s="3">
        <v>0</v>
      </c>
      <c r="IZ48" s="3">
        <v>0</v>
      </c>
      <c r="JA48" s="3">
        <v>0</v>
      </c>
      <c r="JB48" s="3">
        <v>0</v>
      </c>
      <c r="JC48" s="3">
        <v>0</v>
      </c>
      <c r="JD48" s="3">
        <v>0</v>
      </c>
      <c r="JE48" s="3">
        <v>0</v>
      </c>
      <c r="JF48" s="3">
        <v>0</v>
      </c>
      <c r="JG48" s="3">
        <v>0</v>
      </c>
      <c r="JH48" s="3">
        <v>0</v>
      </c>
      <c r="JI48" s="3">
        <v>0</v>
      </c>
      <c r="JJ48" s="3">
        <v>0</v>
      </c>
      <c r="JK48" s="3">
        <v>0</v>
      </c>
      <c r="JL48" s="3">
        <v>0</v>
      </c>
      <c r="JM48">
        <v>1</v>
      </c>
      <c r="JN48">
        <v>1</v>
      </c>
      <c r="JO48">
        <v>1</v>
      </c>
      <c r="JP48" s="4">
        <f t="shared" si="73"/>
        <v>1022882.0225245546</v>
      </c>
      <c r="JQ48" s="7">
        <f t="shared" si="74"/>
        <v>1.533708799147951</v>
      </c>
      <c r="JR48" s="7">
        <f t="shared" si="75"/>
        <v>1.5434431625097542</v>
      </c>
      <c r="JS48" s="13">
        <f t="shared" si="76"/>
        <v>1.5595892069611097</v>
      </c>
      <c r="JT48" s="7">
        <f t="shared" si="77"/>
        <v>1.4677951984656112</v>
      </c>
      <c r="JU48" s="13">
        <f t="shared" si="78"/>
        <v>1.654255793682921</v>
      </c>
      <c r="JV48" s="7">
        <f t="shared" si="79"/>
        <v>1.4699475191963329</v>
      </c>
      <c r="JW48" s="4">
        <f t="shared" si="80"/>
        <v>1.216711341286252</v>
      </c>
      <c r="JX48" s="7">
        <f t="shared" si="81"/>
        <v>1.5733657938076107</v>
      </c>
      <c r="JY48" s="4">
        <f t="shared" si="82"/>
        <v>1.5046202307283967</v>
      </c>
      <c r="JZ48" s="4">
        <f t="shared" si="83"/>
        <v>1.6742632240124751</v>
      </c>
      <c r="KA48" s="4">
        <f t="shared" si="84"/>
        <v>2.1700024161243294</v>
      </c>
      <c r="KB48" s="4">
        <f t="shared" si="85"/>
        <v>112786.39953850041</v>
      </c>
      <c r="KC48" s="4">
        <f t="shared" si="6"/>
        <v>1150821.1362726712</v>
      </c>
      <c r="KD48" s="4">
        <f t="shared" si="86"/>
        <v>96618.568226016927</v>
      </c>
      <c r="KE48" s="4">
        <f t="shared" si="87"/>
        <v>305666.23943615414</v>
      </c>
      <c r="KF48" s="4">
        <f t="shared" si="98"/>
        <v>68874.280253623874</v>
      </c>
      <c r="KG48" s="4">
        <f t="shared" si="99"/>
        <v>679662.04835687636</v>
      </c>
      <c r="KH48" s="4">
        <v>9.8782019563810705E-2</v>
      </c>
      <c r="KI48">
        <v>1.0149999999999999</v>
      </c>
      <c r="KJ48">
        <v>1.6E-2</v>
      </c>
      <c r="KK48" s="10">
        <v>0.38916298033153296</v>
      </c>
      <c r="KL48" s="12">
        <v>2.0364300000000002E-2</v>
      </c>
      <c r="KM48" s="12">
        <v>-4.4476999999999997E-3</v>
      </c>
    </row>
    <row r="49" spans="1:299" x14ac:dyDescent="0.2">
      <c r="A49" s="1">
        <v>2042</v>
      </c>
      <c r="B49" s="3">
        <f t="shared" si="21"/>
        <v>0</v>
      </c>
      <c r="C49" s="3">
        <f t="shared" si="22"/>
        <v>0</v>
      </c>
      <c r="D49" s="3">
        <f t="shared" si="23"/>
        <v>0</v>
      </c>
      <c r="E49" s="3">
        <f t="shared" si="24"/>
        <v>0</v>
      </c>
      <c r="F49" s="3">
        <f t="shared" si="25"/>
        <v>0</v>
      </c>
      <c r="G49" s="3">
        <f t="shared" si="26"/>
        <v>0</v>
      </c>
      <c r="H49" s="3">
        <f t="shared" si="27"/>
        <v>0</v>
      </c>
      <c r="I49" s="3">
        <f t="shared" si="28"/>
        <v>0</v>
      </c>
      <c r="J49" s="3">
        <f t="shared" si="29"/>
        <v>0</v>
      </c>
      <c r="K49" s="3">
        <f t="shared" si="30"/>
        <v>0</v>
      </c>
      <c r="L49" s="3">
        <f t="shared" si="31"/>
        <v>0</v>
      </c>
      <c r="M49" s="3">
        <f t="shared" si="32"/>
        <v>0</v>
      </c>
      <c r="N49" s="3">
        <f t="shared" si="33"/>
        <v>0</v>
      </c>
      <c r="O49" s="3">
        <f t="shared" si="34"/>
        <v>0</v>
      </c>
      <c r="P49" s="3">
        <f t="shared" si="35"/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f t="shared" si="36"/>
        <v>0</v>
      </c>
      <c r="BL49" s="3">
        <f t="shared" si="37"/>
        <v>0</v>
      </c>
      <c r="BM49" s="3">
        <f t="shared" si="38"/>
        <v>0</v>
      </c>
      <c r="BN49" s="3">
        <f t="shared" si="39"/>
        <v>0</v>
      </c>
      <c r="BO49" s="3">
        <f t="shared" si="40"/>
        <v>0</v>
      </c>
      <c r="BP49" s="3">
        <f t="shared" si="41"/>
        <v>3040919.8640176598</v>
      </c>
      <c r="BQ49" s="3">
        <f t="shared" si="42"/>
        <v>20357.735161332821</v>
      </c>
      <c r="BR49" s="3">
        <v>0</v>
      </c>
      <c r="BS49" s="3">
        <v>0</v>
      </c>
      <c r="BT49" s="3">
        <f t="shared" si="43"/>
        <v>128347.82253472506</v>
      </c>
      <c r="BU49" s="3">
        <f t="shared" si="43"/>
        <v>12361.539610733178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f t="shared" si="44"/>
        <v>1811376.3771194858</v>
      </c>
      <c r="CM49" s="3">
        <f t="shared" si="44"/>
        <v>1792905.1879732469</v>
      </c>
      <c r="CN49" s="3">
        <v>11037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f t="shared" si="45"/>
        <v>0</v>
      </c>
      <c r="EA49" s="3">
        <f t="shared" si="46"/>
        <v>911063.33879152767</v>
      </c>
      <c r="EB49" s="3">
        <f t="shared" si="47"/>
        <v>17334.938246593345</v>
      </c>
      <c r="EC49" s="3">
        <f t="shared" si="48"/>
        <v>75621.059127080778</v>
      </c>
      <c r="ED49" s="3">
        <v>9008</v>
      </c>
      <c r="EE49" s="3">
        <f t="shared" ref="EE49:EF49" si="111">EE48*1.015</f>
        <v>0</v>
      </c>
      <c r="EF49" s="3">
        <f t="shared" si="111"/>
        <v>0</v>
      </c>
      <c r="EG49" s="3">
        <f t="shared" si="50"/>
        <v>0</v>
      </c>
      <c r="EH49" s="3">
        <f t="shared" si="104"/>
        <v>0</v>
      </c>
      <c r="EI49" s="3">
        <v>0</v>
      </c>
      <c r="EJ49" s="3">
        <f t="shared" si="11"/>
        <v>478406.50164803851</v>
      </c>
      <c r="EK49" s="3">
        <f t="shared" si="104"/>
        <v>0</v>
      </c>
      <c r="EL49" s="3">
        <f t="shared" si="53"/>
        <v>0</v>
      </c>
      <c r="EM49" s="3">
        <f t="shared" si="54"/>
        <v>0</v>
      </c>
      <c r="EN49" s="3">
        <f t="shared" si="55"/>
        <v>0</v>
      </c>
      <c r="EO49" s="3">
        <f t="shared" si="101"/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f t="shared" si="57"/>
        <v>818449.9619723761</v>
      </c>
      <c r="FT49" s="3">
        <f t="shared" si="58"/>
        <v>21906.34002902091</v>
      </c>
      <c r="FU49" s="3">
        <f t="shared" si="59"/>
        <v>2015565.1482208932</v>
      </c>
      <c r="FV49" s="3">
        <f t="shared" si="60"/>
        <v>1162719.3352424332</v>
      </c>
      <c r="FW49" s="3">
        <f t="shared" si="61"/>
        <v>12487.396261354232</v>
      </c>
      <c r="FX49" s="3">
        <f t="shared" si="62"/>
        <v>32742.784386061059</v>
      </c>
      <c r="FY49" s="3">
        <f t="shared" si="63"/>
        <v>98107.894320891224</v>
      </c>
      <c r="FZ49" s="3">
        <f t="shared" si="64"/>
        <v>-527495.72478310612</v>
      </c>
      <c r="GA49" s="3">
        <f t="shared" si="65"/>
        <v>355834.11010416097</v>
      </c>
      <c r="GB49" s="3">
        <f t="shared" si="65"/>
        <v>40810.935971993029</v>
      </c>
      <c r="GC49" s="3">
        <f t="shared" si="102"/>
        <v>4474614.377451391</v>
      </c>
      <c r="GD49" s="3">
        <f t="shared" si="102"/>
        <v>122231.94593775598</v>
      </c>
      <c r="GE49" s="3">
        <f t="shared" si="102"/>
        <v>1447408.3846182483</v>
      </c>
      <c r="GF49" s="3">
        <f t="shared" si="102"/>
        <v>3491546.8909070319</v>
      </c>
      <c r="GG49" s="3">
        <f t="shared" si="15"/>
        <v>303378.85479120433</v>
      </c>
      <c r="GH49" s="3">
        <f t="shared" si="16"/>
        <v>9778.5556750204796</v>
      </c>
      <c r="GI49" s="3">
        <f t="shared" si="17"/>
        <v>86844.503077094894</v>
      </c>
      <c r="GJ49" s="3">
        <f t="shared" si="18"/>
        <v>111729.50050902502</v>
      </c>
      <c r="GK49" s="3">
        <v>0</v>
      </c>
      <c r="GL49" s="3">
        <v>0</v>
      </c>
      <c r="GM49" s="3">
        <v>0</v>
      </c>
      <c r="GN49" s="3">
        <v>0</v>
      </c>
      <c r="GO49" s="3">
        <f t="shared" si="67"/>
        <v>1.2861831519873332</v>
      </c>
      <c r="GP49" s="3">
        <v>2.7448829000000001E-2</v>
      </c>
      <c r="GQ49" s="3">
        <v>4.0192019000000002E-2</v>
      </c>
      <c r="GR49" s="3">
        <v>0</v>
      </c>
      <c r="GS49" s="3">
        <v>0</v>
      </c>
      <c r="GT49" s="3">
        <v>0</v>
      </c>
      <c r="GU49" s="3">
        <v>0</v>
      </c>
      <c r="GV49" s="3">
        <f t="shared" si="68"/>
        <v>6331454.7284347126</v>
      </c>
      <c r="GW49" s="3">
        <f t="shared" si="69"/>
        <v>3268.5082039848471</v>
      </c>
      <c r="GX49" s="3">
        <f t="shared" si="70"/>
        <v>3599.9097347574739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100.69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1.89499132153035E-2</v>
      </c>
      <c r="IK49" s="3">
        <v>4.0774207260572598E-2</v>
      </c>
      <c r="IL49" s="3">
        <v>0</v>
      </c>
      <c r="IM49" s="3">
        <v>0</v>
      </c>
      <c r="IN49" s="3">
        <v>0</v>
      </c>
      <c r="IO49" s="3">
        <v>0</v>
      </c>
      <c r="IP49" s="3">
        <v>1.89173387500918E-2</v>
      </c>
      <c r="IQ49" s="3">
        <f t="shared" si="71"/>
        <v>1.472709534419576</v>
      </c>
      <c r="IR49" s="3">
        <v>1.0704865215678001E-2</v>
      </c>
      <c r="IS49" s="3">
        <v>1.41096028570911E-2</v>
      </c>
      <c r="IT49" s="3">
        <v>1.2141826394855299E-2</v>
      </c>
      <c r="IU49" s="3">
        <f t="shared" si="72"/>
        <v>1.6288587499360523</v>
      </c>
      <c r="IV49" s="3">
        <f t="shared" si="91"/>
        <v>498.04170661907864</v>
      </c>
      <c r="IW49" s="3">
        <v>1.5707180709005598E-2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>
        <v>1</v>
      </c>
      <c r="JN49">
        <v>1</v>
      </c>
      <c r="JO49">
        <v>1</v>
      </c>
      <c r="JP49" s="4">
        <f t="shared" si="73"/>
        <v>1050499.8371327175</v>
      </c>
      <c r="JQ49" s="7">
        <f t="shared" si="74"/>
        <v>1.5567144311351702</v>
      </c>
      <c r="JR49" s="7">
        <f t="shared" si="75"/>
        <v>1.5665948099474003</v>
      </c>
      <c r="JS49" s="13">
        <f t="shared" si="76"/>
        <v>1.5829830450655262</v>
      </c>
      <c r="JT49" s="7">
        <f t="shared" si="77"/>
        <v>1.4898121264425952</v>
      </c>
      <c r="JU49" s="13">
        <f t="shared" si="78"/>
        <v>1.6873409095565794</v>
      </c>
      <c r="JV49" s="7">
        <f t="shared" si="79"/>
        <v>1.4919967319842777</v>
      </c>
      <c r="JW49" s="4">
        <f t="shared" si="80"/>
        <v>1.2240116093339695</v>
      </c>
      <c r="JX49" s="7">
        <f t="shared" si="81"/>
        <v>1.5969662807147247</v>
      </c>
      <c r="JY49" s="4">
        <f t="shared" si="82"/>
        <v>1.5271895341893225</v>
      </c>
      <c r="JZ49" s="4">
        <f t="shared" si="83"/>
        <v>1.7043999620446997</v>
      </c>
      <c r="KA49" s="4">
        <f t="shared" si="84"/>
        <v>2.2177424692790648</v>
      </c>
      <c r="KB49" s="4">
        <f t="shared" si="85"/>
        <v>114478.19553157791</v>
      </c>
      <c r="KC49" s="4">
        <f t="shared" si="6"/>
        <v>1174876.8242122077</v>
      </c>
      <c r="KD49" s="4">
        <f t="shared" si="86"/>
        <v>98550.939590537266</v>
      </c>
      <c r="KE49" s="4">
        <f t="shared" si="87"/>
        <v>312818.82943896018</v>
      </c>
      <c r="KF49" s="4">
        <f t="shared" si="98"/>
        <v>70251.765858696352</v>
      </c>
      <c r="KG49" s="4">
        <f t="shared" si="99"/>
        <v>693255.28932401387</v>
      </c>
      <c r="KH49" s="4">
        <v>9.8782019563810705E-2</v>
      </c>
      <c r="KI49">
        <v>1.0149999999999999</v>
      </c>
      <c r="KJ49">
        <v>1.6E-2</v>
      </c>
      <c r="KK49" s="10">
        <v>0.38916298033153296</v>
      </c>
      <c r="KL49" s="12">
        <v>2.0364300000000002E-2</v>
      </c>
      <c r="KM49" s="12">
        <v>-4.4476999999999997E-3</v>
      </c>
    </row>
    <row r="50" spans="1:299" x14ac:dyDescent="0.2">
      <c r="A50" s="1">
        <v>2043</v>
      </c>
      <c r="B50" s="3">
        <f t="shared" si="21"/>
        <v>0</v>
      </c>
      <c r="C50" s="3">
        <f t="shared" si="22"/>
        <v>0</v>
      </c>
      <c r="D50" s="3">
        <f t="shared" si="23"/>
        <v>0</v>
      </c>
      <c r="E50" s="3">
        <f t="shared" si="24"/>
        <v>0</v>
      </c>
      <c r="F50" s="3">
        <f t="shared" si="25"/>
        <v>0</v>
      </c>
      <c r="G50" s="3">
        <f t="shared" si="26"/>
        <v>0</v>
      </c>
      <c r="H50" s="3">
        <f t="shared" si="27"/>
        <v>0</v>
      </c>
      <c r="I50" s="3">
        <f t="shared" si="28"/>
        <v>0</v>
      </c>
      <c r="J50" s="3">
        <f t="shared" si="29"/>
        <v>0</v>
      </c>
      <c r="K50" s="3">
        <f t="shared" si="30"/>
        <v>0</v>
      </c>
      <c r="L50" s="3">
        <f t="shared" si="31"/>
        <v>0</v>
      </c>
      <c r="M50" s="3">
        <f t="shared" si="32"/>
        <v>0</v>
      </c>
      <c r="N50" s="3">
        <f t="shared" si="33"/>
        <v>0</v>
      </c>
      <c r="O50" s="3">
        <f t="shared" si="34"/>
        <v>0</v>
      </c>
      <c r="P50" s="3">
        <f t="shared" si="35"/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f t="shared" ref="BK50:BK97" si="112">BA50-BF50</f>
        <v>0</v>
      </c>
      <c r="BL50" s="3">
        <f t="shared" ref="BL50:BL97" si="113">BB50-BG50</f>
        <v>0</v>
      </c>
      <c r="BM50" s="3">
        <f t="shared" ref="BM50:BM97" si="114">BC50-BH50</f>
        <v>0</v>
      </c>
      <c r="BN50" s="3">
        <f t="shared" ref="BN50:BN97" si="115">BD50-BI50</f>
        <v>0</v>
      </c>
      <c r="BO50" s="3">
        <f t="shared" ref="BO50:BO97" si="116">BE50-BJ50</f>
        <v>0</v>
      </c>
      <c r="BP50" s="3">
        <f t="shared" si="41"/>
        <v>3086533.6619779244</v>
      </c>
      <c r="BQ50" s="3">
        <f t="shared" si="42"/>
        <v>20663.101188752811</v>
      </c>
      <c r="BR50" s="3">
        <v>1</v>
      </c>
      <c r="BS50" s="3">
        <v>1</v>
      </c>
      <c r="BT50" s="3">
        <f t="shared" si="43"/>
        <v>130914.77898541956</v>
      </c>
      <c r="BU50" s="3">
        <f t="shared" si="43"/>
        <v>12608.770402947843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f t="shared" si="44"/>
        <v>1847603.9046618755</v>
      </c>
      <c r="CM50" s="3">
        <f t="shared" si="44"/>
        <v>1828763.291732712</v>
      </c>
      <c r="CN50" s="3">
        <v>11037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f t="shared" si="45"/>
        <v>0</v>
      </c>
      <c r="EA50" s="3">
        <f t="shared" si="46"/>
        <v>929284.6055673582</v>
      </c>
      <c r="EB50" s="3">
        <f t="shared" si="47"/>
        <v>17681.637011525214</v>
      </c>
      <c r="EC50" s="3">
        <f t="shared" si="48"/>
        <v>77133.480309622391</v>
      </c>
      <c r="ED50" s="3">
        <v>9008</v>
      </c>
      <c r="EE50" s="3">
        <f t="shared" ref="EE50:EF50" si="117">EE49*1.015</f>
        <v>0</v>
      </c>
      <c r="EF50" s="3">
        <f t="shared" si="117"/>
        <v>0</v>
      </c>
      <c r="EG50" s="3">
        <f t="shared" si="50"/>
        <v>0</v>
      </c>
      <c r="EH50" s="3">
        <f t="shared" ref="EH50:EK50" si="118">EH49*1.015</f>
        <v>0</v>
      </c>
      <c r="EI50" s="3">
        <v>0</v>
      </c>
      <c r="EJ50" s="3">
        <f t="shared" si="11"/>
        <v>480798.53415627865</v>
      </c>
      <c r="EK50" s="3">
        <f t="shared" si="118"/>
        <v>0</v>
      </c>
      <c r="EL50" s="3">
        <f t="shared" si="53"/>
        <v>0</v>
      </c>
      <c r="EM50" s="3">
        <f t="shared" si="54"/>
        <v>0</v>
      </c>
      <c r="EN50" s="3">
        <f t="shared" si="55"/>
        <v>0</v>
      </c>
      <c r="EO50" s="3">
        <f t="shared" ref="EO50" si="119">EO49*1.01</f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f t="shared" si="57"/>
        <v>843003.46083154739</v>
      </c>
      <c r="FT50" s="3">
        <f t="shared" si="58"/>
        <v>22563.530229891538</v>
      </c>
      <c r="FU50" s="3">
        <f t="shared" si="59"/>
        <v>2076032.1026675201</v>
      </c>
      <c r="FV50" s="3">
        <f t="shared" si="60"/>
        <v>1197600.9152997062</v>
      </c>
      <c r="FW50" s="3">
        <f t="shared" si="61"/>
        <v>12862.018149194859</v>
      </c>
      <c r="FX50" s="3">
        <f t="shared" si="62"/>
        <v>33070.212229921672</v>
      </c>
      <c r="FY50" s="3">
        <f t="shared" si="63"/>
        <v>99088.973264100132</v>
      </c>
      <c r="FZ50" s="3">
        <f t="shared" si="64"/>
        <v>-532770.68203093717</v>
      </c>
      <c r="GA50" s="3">
        <f t="shared" si="65"/>
        <v>359392.45120520255</v>
      </c>
      <c r="GB50" s="3">
        <f t="shared" si="65"/>
        <v>41219.045331712958</v>
      </c>
      <c r="GC50" s="3">
        <f t="shared" ref="GC50:GF50" si="120">1.015*GC49</f>
        <v>4541733.5931131616</v>
      </c>
      <c r="GD50" s="3">
        <f t="shared" si="120"/>
        <v>124065.42512682232</v>
      </c>
      <c r="GE50" s="3">
        <f t="shared" si="120"/>
        <v>1469119.5103875219</v>
      </c>
      <c r="GF50" s="3">
        <f t="shared" si="120"/>
        <v>3543920.0942706373</v>
      </c>
      <c r="GG50" s="3">
        <f t="shared" ref="GG50:GG97" si="121">0.0678*GC50</f>
        <v>307929.53761307237</v>
      </c>
      <c r="GH50" s="3">
        <f t="shared" ref="GH50:GH97" si="122">0.08*GD50</f>
        <v>9925.2340101457849</v>
      </c>
      <c r="GI50" s="3">
        <f t="shared" ref="GI50:GI97" si="123">0.06*GE50</f>
        <v>88147.17062325131</v>
      </c>
      <c r="GJ50" s="3">
        <f t="shared" ref="GJ50:GJ97" si="124">0.032*GF50</f>
        <v>113405.4430166604</v>
      </c>
      <c r="GK50" s="3">
        <v>0</v>
      </c>
      <c r="GL50" s="3">
        <v>0</v>
      </c>
      <c r="GM50" s="3">
        <v>0</v>
      </c>
      <c r="GN50" s="3">
        <v>0</v>
      </c>
      <c r="GO50" s="3">
        <f t="shared" si="67"/>
        <v>1.2990449835072067</v>
      </c>
      <c r="GP50" s="3">
        <v>2.7448829000000001E-2</v>
      </c>
      <c r="GQ50" s="3">
        <v>4.0192019000000002E-2</v>
      </c>
      <c r="GR50" s="3">
        <v>0</v>
      </c>
      <c r="GS50" s="3">
        <v>0</v>
      </c>
      <c r="GT50" s="3">
        <v>0</v>
      </c>
      <c r="GU50" s="3">
        <v>0</v>
      </c>
      <c r="GV50" s="3">
        <f t="shared" si="68"/>
        <v>6356780.5473484518</v>
      </c>
      <c r="GW50" s="3">
        <f t="shared" si="69"/>
        <v>3284.8507450047709</v>
      </c>
      <c r="GX50" s="3">
        <f t="shared" si="70"/>
        <v>3635.9088321050485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100.69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1.89499132153035E-2</v>
      </c>
      <c r="IK50" s="3">
        <v>4.0774207260572598E-2</v>
      </c>
      <c r="IL50" s="3">
        <v>0</v>
      </c>
      <c r="IM50" s="3">
        <v>0</v>
      </c>
      <c r="IN50" s="3">
        <v>0</v>
      </c>
      <c r="IO50" s="3">
        <v>0</v>
      </c>
      <c r="IP50" s="3">
        <v>1.89173387500918E-2</v>
      </c>
      <c r="IQ50" s="3">
        <f t="shared" si="71"/>
        <v>1.4948001774358695</v>
      </c>
      <c r="IR50" s="3">
        <v>1.0704865215678001E-2</v>
      </c>
      <c r="IS50" s="3">
        <v>1.41096028570911E-2</v>
      </c>
      <c r="IT50" s="3">
        <v>1.2141826394855299E-2</v>
      </c>
      <c r="IU50" s="3">
        <f t="shared" si="72"/>
        <v>1.6532916311850929</v>
      </c>
      <c r="IV50" s="3">
        <f t="shared" si="91"/>
        <v>502.97281262520812</v>
      </c>
      <c r="IW50" s="3">
        <v>1.5707180709005598E-2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0</v>
      </c>
      <c r="JM50">
        <v>1</v>
      </c>
      <c r="JN50">
        <v>1</v>
      </c>
      <c r="JO50">
        <v>1</v>
      </c>
      <c r="JP50" s="4">
        <f t="shared" si="73"/>
        <v>1078863.3327353008</v>
      </c>
      <c r="JQ50" s="7">
        <f t="shared" si="74"/>
        <v>1.5800651476021976</v>
      </c>
      <c r="JR50" s="7">
        <f t="shared" si="75"/>
        <v>1.5900937320966111</v>
      </c>
      <c r="JS50" s="13">
        <f t="shared" si="76"/>
        <v>1.606727790741509</v>
      </c>
      <c r="JT50" s="7">
        <f t="shared" si="77"/>
        <v>1.512159308339234</v>
      </c>
      <c r="JU50" s="13">
        <f t="shared" si="78"/>
        <v>1.721087727747711</v>
      </c>
      <c r="JV50" s="7">
        <f t="shared" si="79"/>
        <v>1.5143766829640417</v>
      </c>
      <c r="JW50" s="4">
        <f t="shared" si="80"/>
        <v>1.2313556789899733</v>
      </c>
      <c r="JX50" s="7">
        <f t="shared" si="81"/>
        <v>1.6209207749254455</v>
      </c>
      <c r="JY50" s="4">
        <f t="shared" si="82"/>
        <v>1.5500973772021622</v>
      </c>
      <c r="JZ50" s="4">
        <f t="shared" si="83"/>
        <v>1.7350791613615042</v>
      </c>
      <c r="KA50" s="4">
        <f t="shared" si="84"/>
        <v>2.2665328036032042</v>
      </c>
      <c r="KB50" s="4">
        <f t="shared" si="85"/>
        <v>116195.36846455156</v>
      </c>
      <c r="KC50" s="4">
        <f t="shared" ref="KC50:KC97" si="125">KD50+KE50+KF50+KG50</f>
        <v>1199437.9447165444</v>
      </c>
      <c r="KD50" s="4">
        <f t="shared" si="86"/>
        <v>100521.95838234801</v>
      </c>
      <c r="KE50" s="4">
        <f t="shared" si="87"/>
        <v>320138.79004783189</v>
      </c>
      <c r="KF50" s="4">
        <f t="shared" si="98"/>
        <v>71656.801175870278</v>
      </c>
      <c r="KG50" s="4">
        <f t="shared" si="99"/>
        <v>707120.39511049411</v>
      </c>
      <c r="KH50" s="4">
        <v>9.8782019563810705E-2</v>
      </c>
      <c r="KI50">
        <v>1.0149999999999999</v>
      </c>
      <c r="KJ50">
        <v>1.6E-2</v>
      </c>
      <c r="KK50" s="10">
        <v>0.38916298033153296</v>
      </c>
      <c r="KL50" s="12">
        <v>2.0364300000000002E-2</v>
      </c>
      <c r="KM50" s="12">
        <v>-4.4476999999999997E-3</v>
      </c>
    </row>
    <row r="51" spans="1:299" x14ac:dyDescent="0.2">
      <c r="A51" s="1">
        <v>2044</v>
      </c>
      <c r="B51" s="3">
        <f t="shared" si="21"/>
        <v>0</v>
      </c>
      <c r="C51" s="3">
        <f t="shared" si="22"/>
        <v>0</v>
      </c>
      <c r="D51" s="3">
        <f t="shared" si="23"/>
        <v>0</v>
      </c>
      <c r="E51" s="3">
        <f t="shared" si="24"/>
        <v>0</v>
      </c>
      <c r="F51" s="3">
        <f t="shared" si="25"/>
        <v>0</v>
      </c>
      <c r="G51" s="3">
        <f t="shared" si="26"/>
        <v>0</v>
      </c>
      <c r="H51" s="3">
        <f t="shared" si="27"/>
        <v>0</v>
      </c>
      <c r="I51" s="3">
        <f t="shared" si="28"/>
        <v>0</v>
      </c>
      <c r="J51" s="3">
        <f t="shared" si="29"/>
        <v>0</v>
      </c>
      <c r="K51" s="3">
        <f t="shared" si="30"/>
        <v>0</v>
      </c>
      <c r="L51" s="3">
        <f t="shared" si="31"/>
        <v>0</v>
      </c>
      <c r="M51" s="3">
        <f t="shared" si="32"/>
        <v>0</v>
      </c>
      <c r="N51" s="3">
        <f t="shared" si="33"/>
        <v>0</v>
      </c>
      <c r="O51" s="3">
        <f t="shared" si="34"/>
        <v>0</v>
      </c>
      <c r="P51" s="3">
        <f t="shared" si="35"/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f t="shared" si="112"/>
        <v>0</v>
      </c>
      <c r="BL51" s="3">
        <f t="shared" si="113"/>
        <v>0</v>
      </c>
      <c r="BM51" s="3">
        <f t="shared" si="114"/>
        <v>0</v>
      </c>
      <c r="BN51" s="3">
        <f t="shared" si="115"/>
        <v>0</v>
      </c>
      <c r="BO51" s="3">
        <f t="shared" si="116"/>
        <v>0</v>
      </c>
      <c r="BP51" s="3">
        <f t="shared" si="41"/>
        <v>3132831.6669075931</v>
      </c>
      <c r="BQ51" s="3">
        <f t="shared" si="42"/>
        <v>20973.047706584101</v>
      </c>
      <c r="BR51" s="3">
        <v>2</v>
      </c>
      <c r="BS51" s="3">
        <v>2</v>
      </c>
      <c r="BT51" s="3">
        <f t="shared" si="43"/>
        <v>133533.07456512796</v>
      </c>
      <c r="BU51" s="3">
        <f t="shared" si="43"/>
        <v>12860.945811006799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f t="shared" si="44"/>
        <v>1884555.9827551129</v>
      </c>
      <c r="CM51" s="3">
        <f t="shared" si="44"/>
        <v>1865338.5575673662</v>
      </c>
      <c r="CN51" s="3">
        <v>11037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f t="shared" si="45"/>
        <v>0</v>
      </c>
      <c r="EA51" s="3">
        <f t="shared" si="46"/>
        <v>947870.29767870542</v>
      </c>
      <c r="EB51" s="3">
        <f t="shared" si="47"/>
        <v>18035.269751755717</v>
      </c>
      <c r="EC51" s="3">
        <f t="shared" si="48"/>
        <v>78676.149915814836</v>
      </c>
      <c r="ED51" s="3">
        <v>9008</v>
      </c>
      <c r="EE51" s="3">
        <f t="shared" ref="EE51:EF51" si="126">EE50*1.015</f>
        <v>0</v>
      </c>
      <c r="EF51" s="3">
        <f t="shared" si="126"/>
        <v>0</v>
      </c>
      <c r="EG51" s="3">
        <f t="shared" si="50"/>
        <v>0</v>
      </c>
      <c r="EH51" s="3">
        <f t="shared" ref="EH51:EK51" si="127">EH50*1.015</f>
        <v>0</v>
      </c>
      <c r="EI51" s="3">
        <v>0</v>
      </c>
      <c r="EJ51" s="3">
        <f t="shared" si="11"/>
        <v>483202.52682705998</v>
      </c>
      <c r="EK51" s="3">
        <f t="shared" si="127"/>
        <v>0</v>
      </c>
      <c r="EL51" s="3">
        <f t="shared" si="53"/>
        <v>0</v>
      </c>
      <c r="EM51" s="3">
        <f t="shared" si="54"/>
        <v>0</v>
      </c>
      <c r="EN51" s="3">
        <f t="shared" si="55"/>
        <v>0</v>
      </c>
      <c r="EO51" s="3">
        <f t="shared" ref="EO51" si="128">EO50*1.01</f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f t="shared" si="57"/>
        <v>868293.56465649384</v>
      </c>
      <c r="FT51" s="3">
        <f t="shared" si="58"/>
        <v>23240.436136788285</v>
      </c>
      <c r="FU51" s="3">
        <f t="shared" si="59"/>
        <v>2138313.0657475456</v>
      </c>
      <c r="FV51" s="3">
        <f t="shared" si="60"/>
        <v>1233528.9427586973</v>
      </c>
      <c r="FW51" s="3">
        <f t="shared" si="61"/>
        <v>13247.878693670706</v>
      </c>
      <c r="FX51" s="3">
        <f t="shared" si="62"/>
        <v>33400.914352220891</v>
      </c>
      <c r="FY51" s="3">
        <f t="shared" si="63"/>
        <v>100079.86299674114</v>
      </c>
      <c r="FZ51" s="3">
        <f t="shared" si="64"/>
        <v>-538098.38885124656</v>
      </c>
      <c r="GA51" s="3">
        <f t="shared" si="65"/>
        <v>362986.37571725459</v>
      </c>
      <c r="GB51" s="3">
        <f t="shared" si="65"/>
        <v>41631.23578503009</v>
      </c>
      <c r="GC51" s="3">
        <f t="shared" ref="GC51:GF51" si="129">1.015*GC50</f>
        <v>4609859.597009859</v>
      </c>
      <c r="GD51" s="3">
        <f t="shared" si="129"/>
        <v>125926.40650372463</v>
      </c>
      <c r="GE51" s="3">
        <f t="shared" si="129"/>
        <v>1491156.3030433345</v>
      </c>
      <c r="GF51" s="3">
        <f t="shared" si="129"/>
        <v>3597078.8956846963</v>
      </c>
      <c r="GG51" s="3">
        <f t="shared" si="121"/>
        <v>312548.48067726847</v>
      </c>
      <c r="GH51" s="3">
        <f t="shared" si="122"/>
        <v>10074.112520297971</v>
      </c>
      <c r="GI51" s="3">
        <f t="shared" si="123"/>
        <v>89469.378182600063</v>
      </c>
      <c r="GJ51" s="3">
        <f t="shared" si="124"/>
        <v>115106.52466191028</v>
      </c>
      <c r="GK51" s="3">
        <v>0</v>
      </c>
      <c r="GL51" s="3">
        <v>0</v>
      </c>
      <c r="GM51" s="3">
        <v>0</v>
      </c>
      <c r="GN51" s="3">
        <v>0</v>
      </c>
      <c r="GO51" s="3">
        <f t="shared" si="67"/>
        <v>1.3120354333422788</v>
      </c>
      <c r="GP51" s="3">
        <v>2.7448829000000001E-2</v>
      </c>
      <c r="GQ51" s="3">
        <v>4.0192019000000002E-2</v>
      </c>
      <c r="GR51" s="3">
        <v>0</v>
      </c>
      <c r="GS51" s="3">
        <v>0</v>
      </c>
      <c r="GT51" s="3">
        <v>0</v>
      </c>
      <c r="GU51" s="3">
        <v>0</v>
      </c>
      <c r="GV51" s="3">
        <f t="shared" si="68"/>
        <v>6382207.669537846</v>
      </c>
      <c r="GW51" s="3">
        <f t="shared" si="69"/>
        <v>3301.2749987297943</v>
      </c>
      <c r="GX51" s="3">
        <f t="shared" si="70"/>
        <v>3672.267920426099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100.69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1.89499132153035E-2</v>
      </c>
      <c r="IK51" s="3">
        <v>4.0774207260572598E-2</v>
      </c>
      <c r="IL51" s="3">
        <v>0</v>
      </c>
      <c r="IM51" s="3">
        <v>0</v>
      </c>
      <c r="IN51" s="3">
        <v>0</v>
      </c>
      <c r="IO51" s="3">
        <v>0</v>
      </c>
      <c r="IP51" s="3">
        <v>1.89173387500918E-2</v>
      </c>
      <c r="IQ51" s="3">
        <f t="shared" si="71"/>
        <v>1.5172221800974073</v>
      </c>
      <c r="IR51" s="3">
        <v>1.0704865215678001E-2</v>
      </c>
      <c r="IS51" s="3">
        <v>1.41096028570911E-2</v>
      </c>
      <c r="IT51" s="3">
        <v>1.2141826394855299E-2</v>
      </c>
      <c r="IU51" s="3">
        <f t="shared" si="72"/>
        <v>1.6780910056528691</v>
      </c>
      <c r="IV51" s="3">
        <f t="shared" si="91"/>
        <v>507.95274146308151</v>
      </c>
      <c r="IW51" s="3">
        <v>1.5707180709005598E-2</v>
      </c>
      <c r="IX51" s="3">
        <v>0</v>
      </c>
      <c r="IY51" s="3">
        <v>0</v>
      </c>
      <c r="IZ51" s="3">
        <v>0</v>
      </c>
      <c r="JA51" s="3">
        <v>0</v>
      </c>
      <c r="JB51" s="3">
        <v>0</v>
      </c>
      <c r="JC51" s="3">
        <v>0</v>
      </c>
      <c r="JD51" s="3">
        <v>0</v>
      </c>
      <c r="JE51" s="3">
        <v>0</v>
      </c>
      <c r="JF51" s="3">
        <v>0</v>
      </c>
      <c r="JG51" s="3">
        <v>0</v>
      </c>
      <c r="JH51" s="3">
        <v>0</v>
      </c>
      <c r="JI51" s="3">
        <v>0</v>
      </c>
      <c r="JJ51" s="3">
        <v>0</v>
      </c>
      <c r="JK51" s="3">
        <v>0</v>
      </c>
      <c r="JL51" s="3">
        <v>0</v>
      </c>
      <c r="JM51">
        <v>1</v>
      </c>
      <c r="JN51">
        <v>1</v>
      </c>
      <c r="JO51">
        <v>1</v>
      </c>
      <c r="JP51" s="4">
        <f t="shared" si="73"/>
        <v>1107992.6427191538</v>
      </c>
      <c r="JQ51" s="7">
        <f t="shared" si="74"/>
        <v>1.6037661248162305</v>
      </c>
      <c r="JR51" s="7">
        <f t="shared" si="75"/>
        <v>1.6139451380780601</v>
      </c>
      <c r="JS51" s="13">
        <f t="shared" si="76"/>
        <v>1.6308287076026313</v>
      </c>
      <c r="JT51" s="7">
        <f t="shared" si="77"/>
        <v>1.5348416979643222</v>
      </c>
      <c r="JU51" s="13">
        <f t="shared" si="78"/>
        <v>1.7555094823026653</v>
      </c>
      <c r="JV51" s="7">
        <f t="shared" si="79"/>
        <v>1.5370923332085022</v>
      </c>
      <c r="JW51" s="4">
        <f t="shared" si="80"/>
        <v>1.2387438130639132</v>
      </c>
      <c r="JX51" s="7">
        <f t="shared" si="81"/>
        <v>1.645234586549327</v>
      </c>
      <c r="JY51" s="4">
        <f t="shared" si="82"/>
        <v>1.5733488378601945</v>
      </c>
      <c r="JZ51" s="4">
        <f t="shared" si="83"/>
        <v>1.7663105862660113</v>
      </c>
      <c r="KA51" s="4">
        <f t="shared" si="84"/>
        <v>2.3163965252824745</v>
      </c>
      <c r="KB51" s="4">
        <f t="shared" si="85"/>
        <v>117938.29899151983</v>
      </c>
      <c r="KC51" s="4">
        <f t="shared" si="125"/>
        <v>1224515.1754970378</v>
      </c>
      <c r="KD51" s="4">
        <f t="shared" si="86"/>
        <v>102532.39754999497</v>
      </c>
      <c r="KE51" s="4">
        <f t="shared" si="87"/>
        <v>327630.03773495118</v>
      </c>
      <c r="KF51" s="4">
        <f t="shared" si="98"/>
        <v>73089.937199387685</v>
      </c>
      <c r="KG51" s="4">
        <f t="shared" si="99"/>
        <v>721262.80301270401</v>
      </c>
      <c r="KH51" s="4">
        <v>9.8782019563810705E-2</v>
      </c>
      <c r="KI51">
        <v>1.0149999999999999</v>
      </c>
      <c r="KJ51">
        <v>1.6E-2</v>
      </c>
      <c r="KK51" s="10">
        <v>0.38916298033153296</v>
      </c>
      <c r="KL51" s="12">
        <v>2.0364300000000002E-2</v>
      </c>
      <c r="KM51" s="12">
        <v>-4.4476999999999997E-3</v>
      </c>
    </row>
    <row r="52" spans="1:299" x14ac:dyDescent="0.2">
      <c r="A52" s="1">
        <v>2045</v>
      </c>
      <c r="B52" s="3">
        <f t="shared" si="21"/>
        <v>0</v>
      </c>
      <c r="C52" s="3">
        <f t="shared" si="22"/>
        <v>0</v>
      </c>
      <c r="D52" s="3">
        <f t="shared" si="23"/>
        <v>0</v>
      </c>
      <c r="E52" s="3">
        <f t="shared" si="24"/>
        <v>0</v>
      </c>
      <c r="F52" s="3">
        <f t="shared" si="25"/>
        <v>0</v>
      </c>
      <c r="G52" s="3">
        <f t="shared" si="26"/>
        <v>0</v>
      </c>
      <c r="H52" s="3">
        <f t="shared" si="27"/>
        <v>0</v>
      </c>
      <c r="I52" s="3">
        <f t="shared" si="28"/>
        <v>0</v>
      </c>
      <c r="J52" s="3">
        <f t="shared" si="29"/>
        <v>0</v>
      </c>
      <c r="K52" s="3">
        <f t="shared" si="30"/>
        <v>0</v>
      </c>
      <c r="L52" s="3">
        <f t="shared" si="31"/>
        <v>0</v>
      </c>
      <c r="M52" s="3">
        <f t="shared" si="32"/>
        <v>0</v>
      </c>
      <c r="N52" s="3">
        <f t="shared" si="33"/>
        <v>0</v>
      </c>
      <c r="O52" s="3">
        <f t="shared" si="34"/>
        <v>0</v>
      </c>
      <c r="P52" s="3">
        <f t="shared" si="35"/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f t="shared" si="112"/>
        <v>0</v>
      </c>
      <c r="BL52" s="3">
        <f t="shared" si="113"/>
        <v>0</v>
      </c>
      <c r="BM52" s="3">
        <f t="shared" si="114"/>
        <v>0</v>
      </c>
      <c r="BN52" s="3">
        <f t="shared" si="115"/>
        <v>0</v>
      </c>
      <c r="BO52" s="3">
        <f t="shared" si="116"/>
        <v>0</v>
      </c>
      <c r="BP52" s="3">
        <f t="shared" si="41"/>
        <v>3179824.1419112068</v>
      </c>
      <c r="BQ52" s="3">
        <f t="shared" si="42"/>
        <v>21287.64342218286</v>
      </c>
      <c r="BR52" s="3">
        <v>3</v>
      </c>
      <c r="BS52" s="3">
        <v>3</v>
      </c>
      <c r="BT52" s="3">
        <f t="shared" si="43"/>
        <v>136203.73605643053</v>
      </c>
      <c r="BU52" s="3">
        <f t="shared" si="43"/>
        <v>13118.164727226935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f t="shared" si="44"/>
        <v>1922247.1024102152</v>
      </c>
      <c r="CM52" s="3">
        <f t="shared" si="44"/>
        <v>1902645.3287187135</v>
      </c>
      <c r="CN52" s="3">
        <v>11037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f t="shared" si="45"/>
        <v>0</v>
      </c>
      <c r="EA52" s="3">
        <f t="shared" si="46"/>
        <v>966827.70363227953</v>
      </c>
      <c r="EB52" s="3">
        <f t="shared" si="47"/>
        <v>18395.975146790832</v>
      </c>
      <c r="EC52" s="3">
        <f t="shared" si="48"/>
        <v>80249.672914131137</v>
      </c>
      <c r="ED52" s="3">
        <v>9008</v>
      </c>
      <c r="EE52" s="3">
        <f t="shared" ref="EE52:EF52" si="130">EE51*1.015</f>
        <v>0</v>
      </c>
      <c r="EF52" s="3">
        <f t="shared" si="130"/>
        <v>0</v>
      </c>
      <c r="EG52" s="3">
        <f t="shared" si="50"/>
        <v>0</v>
      </c>
      <c r="EH52" s="3">
        <f t="shared" ref="EH52:EK52" si="131">EH51*1.015</f>
        <v>0</v>
      </c>
      <c r="EI52" s="3">
        <v>0</v>
      </c>
      <c r="EJ52" s="3">
        <f t="shared" si="11"/>
        <v>485618.53946119524</v>
      </c>
      <c r="EK52" s="3">
        <f t="shared" si="131"/>
        <v>0</v>
      </c>
      <c r="EL52" s="3">
        <f t="shared" si="53"/>
        <v>0</v>
      </c>
      <c r="EM52" s="3">
        <f t="shared" si="54"/>
        <v>0</v>
      </c>
      <c r="EN52" s="3">
        <f t="shared" si="55"/>
        <v>0</v>
      </c>
      <c r="EO52" s="3">
        <f t="shared" ref="EO52" si="132">EO51*1.01</f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f t="shared" si="57"/>
        <v>894342.37159618863</v>
      </c>
      <c r="FT52" s="3">
        <f t="shared" si="58"/>
        <v>23937.649220891934</v>
      </c>
      <c r="FU52" s="3">
        <f t="shared" si="59"/>
        <v>2202462.4577199719</v>
      </c>
      <c r="FV52" s="3">
        <f t="shared" si="60"/>
        <v>1270534.8110414583</v>
      </c>
      <c r="FW52" s="3">
        <f t="shared" si="61"/>
        <v>13645.315054480827</v>
      </c>
      <c r="FX52" s="3">
        <f t="shared" si="62"/>
        <v>33734.923495743096</v>
      </c>
      <c r="FY52" s="3">
        <f t="shared" si="63"/>
        <v>101080.66162670855</v>
      </c>
      <c r="FZ52" s="3">
        <f t="shared" si="64"/>
        <v>-543479.37273975904</v>
      </c>
      <c r="GA52" s="3">
        <f t="shared" si="65"/>
        <v>366616.23947442713</v>
      </c>
      <c r="GB52" s="3">
        <f t="shared" si="65"/>
        <v>42047.548142880391</v>
      </c>
      <c r="GC52" s="3">
        <f t="shared" ref="GC52:GF52" si="133">1.015*GC51</f>
        <v>4679007.4909650069</v>
      </c>
      <c r="GD52" s="3">
        <f t="shared" si="133"/>
        <v>127815.30260128049</v>
      </c>
      <c r="GE52" s="3">
        <f t="shared" si="133"/>
        <v>1513523.6475889843</v>
      </c>
      <c r="GF52" s="3">
        <f t="shared" si="133"/>
        <v>3651035.0791199664</v>
      </c>
      <c r="GG52" s="3">
        <f t="shared" si="121"/>
        <v>317236.70788742747</v>
      </c>
      <c r="GH52" s="3">
        <f t="shared" si="122"/>
        <v>10225.22420810244</v>
      </c>
      <c r="GI52" s="3">
        <f t="shared" si="123"/>
        <v>90811.418855339056</v>
      </c>
      <c r="GJ52" s="3">
        <f t="shared" si="124"/>
        <v>116833.12253183893</v>
      </c>
      <c r="GK52" s="3">
        <v>0</v>
      </c>
      <c r="GL52" s="3">
        <v>0</v>
      </c>
      <c r="GM52" s="3">
        <v>0</v>
      </c>
      <c r="GN52" s="3">
        <v>0</v>
      </c>
      <c r="GO52" s="3">
        <f t="shared" si="67"/>
        <v>1.3251557876757016</v>
      </c>
      <c r="GP52" s="3">
        <v>2.7448829000000001E-2</v>
      </c>
      <c r="GQ52" s="3">
        <v>4.0192019000000002E-2</v>
      </c>
      <c r="GR52" s="3">
        <v>0</v>
      </c>
      <c r="GS52" s="3">
        <v>0</v>
      </c>
      <c r="GT52" s="3">
        <v>0</v>
      </c>
      <c r="GU52" s="3">
        <v>0</v>
      </c>
      <c r="GV52" s="3">
        <f t="shared" si="68"/>
        <v>6407736.500215997</v>
      </c>
      <c r="GW52" s="3">
        <f t="shared" si="69"/>
        <v>3317.7813737234428</v>
      </c>
      <c r="GX52" s="3">
        <f t="shared" si="70"/>
        <v>3708.9905996303601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0</v>
      </c>
      <c r="HT52" s="3">
        <v>0</v>
      </c>
      <c r="HU52" s="3">
        <v>0</v>
      </c>
      <c r="HV52" s="3">
        <v>0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0</v>
      </c>
      <c r="ID52" s="3">
        <v>100.69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1.89499132153035E-2</v>
      </c>
      <c r="IK52" s="3">
        <v>4.0774207260572598E-2</v>
      </c>
      <c r="IL52" s="3">
        <v>0</v>
      </c>
      <c r="IM52" s="3">
        <v>0</v>
      </c>
      <c r="IN52" s="3">
        <v>0</v>
      </c>
      <c r="IO52" s="3">
        <v>0</v>
      </c>
      <c r="IP52" s="3">
        <v>1.89173387500918E-2</v>
      </c>
      <c r="IQ52" s="3">
        <f t="shared" si="71"/>
        <v>1.5399805127988682</v>
      </c>
      <c r="IR52" s="3">
        <v>1.0704865215678001E-2</v>
      </c>
      <c r="IS52" s="3">
        <v>1.41096028570911E-2</v>
      </c>
      <c r="IT52" s="3">
        <v>1.2141826394855299E-2</v>
      </c>
      <c r="IU52" s="3">
        <f t="shared" si="72"/>
        <v>1.703262370737662</v>
      </c>
      <c r="IV52" s="3">
        <f t="shared" si="91"/>
        <v>512.98197652707233</v>
      </c>
      <c r="IW52" s="3">
        <v>1.5707180709005598E-2</v>
      </c>
      <c r="IX52" s="3">
        <v>0</v>
      </c>
      <c r="IY52" s="3">
        <v>0</v>
      </c>
      <c r="IZ52" s="3">
        <v>0</v>
      </c>
      <c r="JA52" s="3">
        <v>0</v>
      </c>
      <c r="JB52" s="3">
        <v>0</v>
      </c>
      <c r="JC52" s="3">
        <v>0</v>
      </c>
      <c r="JD52" s="3">
        <v>0</v>
      </c>
      <c r="JE52" s="3">
        <v>0</v>
      </c>
      <c r="JF52" s="3">
        <v>0</v>
      </c>
      <c r="JG52" s="3">
        <v>0</v>
      </c>
      <c r="JH52" s="3">
        <v>0</v>
      </c>
      <c r="JI52" s="3">
        <v>0</v>
      </c>
      <c r="JJ52" s="3">
        <v>0</v>
      </c>
      <c r="JK52" s="3">
        <v>0</v>
      </c>
      <c r="JL52" s="3">
        <v>0</v>
      </c>
      <c r="JM52">
        <v>1</v>
      </c>
      <c r="JN52">
        <v>1</v>
      </c>
      <c r="JO52">
        <v>1</v>
      </c>
      <c r="JP52" s="4">
        <f t="shared" si="73"/>
        <v>1137908.4440725709</v>
      </c>
      <c r="JQ52" s="7">
        <f t="shared" si="74"/>
        <v>1.6278226166884737</v>
      </c>
      <c r="JR52" s="7">
        <f t="shared" si="75"/>
        <v>1.6381543151492308</v>
      </c>
      <c r="JS52" s="13">
        <f t="shared" si="76"/>
        <v>1.6552911382166706</v>
      </c>
      <c r="JT52" s="7">
        <f t="shared" si="77"/>
        <v>1.557864323433787</v>
      </c>
      <c r="JU52" s="13">
        <f t="shared" si="78"/>
        <v>1.7906196719487186</v>
      </c>
      <c r="JV52" s="7">
        <f t="shared" si="79"/>
        <v>1.5601487182066296</v>
      </c>
      <c r="JW52" s="4">
        <f t="shared" si="80"/>
        <v>1.2461762759422967</v>
      </c>
      <c r="JX52" s="7">
        <f t="shared" si="81"/>
        <v>1.6699131053475667</v>
      </c>
      <c r="JY52" s="4">
        <f t="shared" si="82"/>
        <v>1.5969490704280973</v>
      </c>
      <c r="JZ52" s="4">
        <f t="shared" si="83"/>
        <v>1.7981041768187995</v>
      </c>
      <c r="KA52" s="4">
        <f t="shared" si="84"/>
        <v>2.3673572488386889</v>
      </c>
      <c r="KB52" s="4">
        <f t="shared" si="85"/>
        <v>119707.37347639262</v>
      </c>
      <c r="KC52" s="4">
        <f t="shared" si="125"/>
        <v>1250119.4211352775</v>
      </c>
      <c r="KD52" s="4">
        <f t="shared" si="86"/>
        <v>104583.04550099488</v>
      </c>
      <c r="KE52" s="4">
        <f t="shared" si="87"/>
        <v>335296.58061794908</v>
      </c>
      <c r="KF52" s="4">
        <f t="shared" si="98"/>
        <v>74551.735943375446</v>
      </c>
      <c r="KG52" s="4">
        <f t="shared" si="99"/>
        <v>735688.05907295807</v>
      </c>
      <c r="KH52" s="4">
        <v>9.8782019563810705E-2</v>
      </c>
      <c r="KI52">
        <v>1.0149999999999999</v>
      </c>
      <c r="KJ52">
        <v>1.6E-2</v>
      </c>
      <c r="KK52" s="10">
        <v>0.38916298033153296</v>
      </c>
      <c r="KL52" s="12">
        <v>2.0364300000000002E-2</v>
      </c>
      <c r="KM52" s="12">
        <v>-4.4476999999999997E-3</v>
      </c>
    </row>
    <row r="53" spans="1:299" x14ac:dyDescent="0.2">
      <c r="A53" s="1">
        <v>2046</v>
      </c>
      <c r="B53" s="3">
        <f t="shared" si="21"/>
        <v>0</v>
      </c>
      <c r="C53" s="3">
        <f t="shared" si="22"/>
        <v>0</v>
      </c>
      <c r="D53" s="3">
        <f t="shared" si="23"/>
        <v>0</v>
      </c>
      <c r="E53" s="3">
        <f t="shared" si="24"/>
        <v>0</v>
      </c>
      <c r="F53" s="3">
        <f t="shared" si="25"/>
        <v>0</v>
      </c>
      <c r="G53" s="3">
        <f t="shared" si="26"/>
        <v>0</v>
      </c>
      <c r="H53" s="3">
        <f t="shared" si="27"/>
        <v>0</v>
      </c>
      <c r="I53" s="3">
        <f t="shared" si="28"/>
        <v>0</v>
      </c>
      <c r="J53" s="3">
        <f t="shared" si="29"/>
        <v>0</v>
      </c>
      <c r="K53" s="3">
        <f t="shared" si="30"/>
        <v>0</v>
      </c>
      <c r="L53" s="3">
        <f t="shared" si="31"/>
        <v>0</v>
      </c>
      <c r="M53" s="3">
        <f t="shared" si="32"/>
        <v>0</v>
      </c>
      <c r="N53" s="3">
        <f t="shared" si="33"/>
        <v>0</v>
      </c>
      <c r="O53" s="3">
        <f t="shared" si="34"/>
        <v>0</v>
      </c>
      <c r="P53" s="3">
        <f t="shared" si="35"/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f t="shared" si="112"/>
        <v>0</v>
      </c>
      <c r="BL53" s="3">
        <f t="shared" si="113"/>
        <v>0</v>
      </c>
      <c r="BM53" s="3">
        <f t="shared" si="114"/>
        <v>0</v>
      </c>
      <c r="BN53" s="3">
        <f t="shared" si="115"/>
        <v>0</v>
      </c>
      <c r="BO53" s="3">
        <f t="shared" si="116"/>
        <v>0</v>
      </c>
      <c r="BP53" s="3">
        <f t="shared" si="41"/>
        <v>3227521.5040398748</v>
      </c>
      <c r="BQ53" s="3">
        <f t="shared" si="42"/>
        <v>21606.958073515601</v>
      </c>
      <c r="BR53" s="3">
        <v>4</v>
      </c>
      <c r="BS53" s="3">
        <v>4</v>
      </c>
      <c r="BT53" s="3">
        <f t="shared" si="43"/>
        <v>138927.81077755915</v>
      </c>
      <c r="BU53" s="3">
        <f t="shared" si="43"/>
        <v>13380.528021771474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f t="shared" si="44"/>
        <v>1960692.0444584196</v>
      </c>
      <c r="CM53" s="3">
        <f t="shared" si="44"/>
        <v>1940698.2352930878</v>
      </c>
      <c r="CN53" s="3">
        <v>11037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f t="shared" si="45"/>
        <v>0</v>
      </c>
      <c r="EA53" s="3">
        <f t="shared" si="46"/>
        <v>986164.25770492514</v>
      </c>
      <c r="EB53" s="3">
        <f t="shared" si="47"/>
        <v>18763.894649726648</v>
      </c>
      <c r="EC53" s="3">
        <f t="shared" si="48"/>
        <v>81854.666372413762</v>
      </c>
      <c r="ED53" s="3">
        <v>9008</v>
      </c>
      <c r="EE53" s="3">
        <f t="shared" ref="EE53:EF53" si="134">EE52*1.015</f>
        <v>0</v>
      </c>
      <c r="EF53" s="3">
        <f t="shared" si="134"/>
        <v>0</v>
      </c>
      <c r="EG53" s="3">
        <f t="shared" si="50"/>
        <v>0</v>
      </c>
      <c r="EH53" s="3">
        <f t="shared" ref="EH53:EK53" si="135">EH52*1.015</f>
        <v>0</v>
      </c>
      <c r="EI53" s="3">
        <v>0</v>
      </c>
      <c r="EJ53" s="3">
        <f t="shared" si="11"/>
        <v>488046.63215850113</v>
      </c>
      <c r="EK53" s="3">
        <f t="shared" si="135"/>
        <v>0</v>
      </c>
      <c r="EL53" s="3">
        <f t="shared" si="53"/>
        <v>0</v>
      </c>
      <c r="EM53" s="3">
        <f t="shared" si="54"/>
        <v>0</v>
      </c>
      <c r="EN53" s="3">
        <f t="shared" si="55"/>
        <v>0</v>
      </c>
      <c r="EO53" s="3">
        <f t="shared" ref="EO53" si="136">EO52*1.01</f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f t="shared" si="57"/>
        <v>921172.64274407434</v>
      </c>
      <c r="FT53" s="3">
        <f t="shared" si="58"/>
        <v>24655.778697518694</v>
      </c>
      <c r="FU53" s="3">
        <f t="shared" si="59"/>
        <v>2268536.3314515711</v>
      </c>
      <c r="FV53" s="3">
        <f t="shared" si="60"/>
        <v>1308650.855372702</v>
      </c>
      <c r="FW53" s="3">
        <f t="shared" si="61"/>
        <v>14054.674506115252</v>
      </c>
      <c r="FX53" s="3">
        <f t="shared" si="62"/>
        <v>34072.272730700526</v>
      </c>
      <c r="FY53" s="3">
        <f t="shared" si="63"/>
        <v>102091.46824297564</v>
      </c>
      <c r="FZ53" s="3">
        <f t="shared" si="64"/>
        <v>-548914.16646715661</v>
      </c>
      <c r="GA53" s="3">
        <f t="shared" si="65"/>
        <v>370282.40186917142</v>
      </c>
      <c r="GB53" s="3">
        <f t="shared" si="65"/>
        <v>42468.023624309193</v>
      </c>
      <c r="GC53" s="3">
        <f t="shared" ref="GC53:GF53" si="137">1.015*GC52</f>
        <v>4749192.6033294816</v>
      </c>
      <c r="GD53" s="3">
        <f t="shared" si="137"/>
        <v>129732.53214029969</v>
      </c>
      <c r="GE53" s="3">
        <f t="shared" si="137"/>
        <v>1536226.5023028189</v>
      </c>
      <c r="GF53" s="3">
        <f t="shared" si="137"/>
        <v>3705800.6053067655</v>
      </c>
      <c r="GG53" s="3">
        <f t="shared" si="121"/>
        <v>321995.25850573886</v>
      </c>
      <c r="GH53" s="3">
        <f t="shared" si="122"/>
        <v>10378.602571223975</v>
      </c>
      <c r="GI53" s="3">
        <f t="shared" si="123"/>
        <v>92173.590138169136</v>
      </c>
      <c r="GJ53" s="3">
        <f t="shared" si="124"/>
        <v>118585.6193698165</v>
      </c>
      <c r="GK53" s="3">
        <v>0</v>
      </c>
      <c r="GL53" s="3">
        <v>0</v>
      </c>
      <c r="GM53" s="3">
        <v>0</v>
      </c>
      <c r="GN53" s="3">
        <v>0</v>
      </c>
      <c r="GO53" s="3">
        <f t="shared" si="67"/>
        <v>1.3384073455524588</v>
      </c>
      <c r="GP53" s="3">
        <v>2.7448829000000001E-2</v>
      </c>
      <c r="GQ53" s="3">
        <v>4.0192019000000002E-2</v>
      </c>
      <c r="GR53" s="3">
        <v>0</v>
      </c>
      <c r="GS53" s="3">
        <v>0</v>
      </c>
      <c r="GT53" s="3">
        <v>0</v>
      </c>
      <c r="GU53" s="3">
        <v>0</v>
      </c>
      <c r="GV53" s="3">
        <f t="shared" si="68"/>
        <v>6433367.4462168608</v>
      </c>
      <c r="GW53" s="3">
        <f t="shared" si="69"/>
        <v>3334.3702805920598</v>
      </c>
      <c r="GX53" s="3">
        <f t="shared" si="70"/>
        <v>3746.0805056266636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100.69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1.89499132153035E-2</v>
      </c>
      <c r="IK53" s="3">
        <v>4.0774207260572598E-2</v>
      </c>
      <c r="IL53" s="3">
        <v>0</v>
      </c>
      <c r="IM53" s="3">
        <v>0</v>
      </c>
      <c r="IN53" s="3">
        <v>0</v>
      </c>
      <c r="IO53" s="3">
        <v>0</v>
      </c>
      <c r="IP53" s="3">
        <v>1.89173387500918E-2</v>
      </c>
      <c r="IQ53" s="3">
        <f t="shared" si="71"/>
        <v>1.5630802204908509</v>
      </c>
      <c r="IR53" s="3">
        <v>1.0704865215678001E-2</v>
      </c>
      <c r="IS53" s="3">
        <v>1.41096028570911E-2</v>
      </c>
      <c r="IT53" s="3">
        <v>1.2141826394855299E-2</v>
      </c>
      <c r="IU53" s="3">
        <f t="shared" si="72"/>
        <v>1.7288113062987267</v>
      </c>
      <c r="IV53" s="3">
        <f t="shared" si="91"/>
        <v>518.06100599763749</v>
      </c>
      <c r="IW53" s="3">
        <v>1.5707180709005598E-2</v>
      </c>
      <c r="IX53" s="3">
        <v>0</v>
      </c>
      <c r="IY53" s="3">
        <v>0</v>
      </c>
      <c r="IZ53" s="3">
        <v>0</v>
      </c>
      <c r="JA53" s="3">
        <v>0</v>
      </c>
      <c r="JB53" s="3">
        <v>0</v>
      </c>
      <c r="JC53" s="3">
        <v>0</v>
      </c>
      <c r="JD53" s="3">
        <v>0</v>
      </c>
      <c r="JE53" s="3">
        <v>0</v>
      </c>
      <c r="JF53" s="3">
        <v>0</v>
      </c>
      <c r="JG53" s="3">
        <v>0</v>
      </c>
      <c r="JH53" s="3">
        <v>0</v>
      </c>
      <c r="JI53" s="3">
        <v>0</v>
      </c>
      <c r="JJ53" s="3">
        <v>0</v>
      </c>
      <c r="JK53" s="3">
        <v>0</v>
      </c>
      <c r="JL53" s="3">
        <v>0</v>
      </c>
      <c r="JM53">
        <v>1</v>
      </c>
      <c r="JN53">
        <v>1</v>
      </c>
      <c r="JO53">
        <v>1</v>
      </c>
      <c r="JP53" s="4">
        <f t="shared" si="73"/>
        <v>1168631.9720625302</v>
      </c>
      <c r="JQ53" s="7">
        <f t="shared" si="74"/>
        <v>1.6522399559388006</v>
      </c>
      <c r="JR53" s="7">
        <f t="shared" si="75"/>
        <v>1.6627266298764691</v>
      </c>
      <c r="JS53" s="13">
        <f t="shared" si="76"/>
        <v>1.6801205052899206</v>
      </c>
      <c r="JT53" s="7">
        <f t="shared" si="77"/>
        <v>1.5812322882852936</v>
      </c>
      <c r="JU53" s="13">
        <f t="shared" si="78"/>
        <v>1.8264320653876931</v>
      </c>
      <c r="JV53" s="7">
        <f t="shared" si="79"/>
        <v>1.5835509489797288</v>
      </c>
      <c r="JW53" s="4">
        <f t="shared" si="80"/>
        <v>1.2536533335979505</v>
      </c>
      <c r="JX53" s="7">
        <f t="shared" si="81"/>
        <v>1.6949618019277799</v>
      </c>
      <c r="JY53" s="4">
        <f t="shared" si="82"/>
        <v>1.6209033064845186</v>
      </c>
      <c r="JZ53" s="4">
        <f t="shared" si="83"/>
        <v>1.830470052001538</v>
      </c>
      <c r="KA53" s="4">
        <f t="shared" si="84"/>
        <v>2.4194391083131399</v>
      </c>
      <c r="KB53" s="4">
        <f t="shared" si="85"/>
        <v>121502.9840785385</v>
      </c>
      <c r="KC53" s="4">
        <f t="shared" si="125"/>
        <v>1276261.8179320842</v>
      </c>
      <c r="KD53" s="4">
        <f t="shared" si="86"/>
        <v>106674.70641101478</v>
      </c>
      <c r="KE53" s="4">
        <f t="shared" si="87"/>
        <v>343142.5206044091</v>
      </c>
      <c r="KF53" s="4">
        <f t="shared" si="98"/>
        <v>76042.770662242954</v>
      </c>
      <c r="KG53" s="4">
        <f t="shared" si="99"/>
        <v>750401.82025441725</v>
      </c>
      <c r="KH53" s="4">
        <v>9.8782019563810705E-2</v>
      </c>
      <c r="KI53">
        <v>1.0149999999999999</v>
      </c>
      <c r="KJ53">
        <v>1.6E-2</v>
      </c>
      <c r="KK53" s="10">
        <v>0.38916298033153296</v>
      </c>
      <c r="KL53" s="12">
        <v>2.0364300000000002E-2</v>
      </c>
      <c r="KM53" s="12">
        <v>-4.4476999999999997E-3</v>
      </c>
    </row>
    <row r="54" spans="1:299" x14ac:dyDescent="0.2">
      <c r="A54" s="1">
        <v>2047</v>
      </c>
      <c r="B54" s="3">
        <f t="shared" si="21"/>
        <v>0</v>
      </c>
      <c r="C54" s="3">
        <f t="shared" si="22"/>
        <v>0</v>
      </c>
      <c r="D54" s="3">
        <f t="shared" si="23"/>
        <v>0</v>
      </c>
      <c r="E54" s="3">
        <f t="shared" si="24"/>
        <v>0</v>
      </c>
      <c r="F54" s="3">
        <f t="shared" si="25"/>
        <v>0</v>
      </c>
      <c r="G54" s="3">
        <f t="shared" si="26"/>
        <v>0</v>
      </c>
      <c r="H54" s="3">
        <f t="shared" si="27"/>
        <v>0</v>
      </c>
      <c r="I54" s="3">
        <f t="shared" si="28"/>
        <v>0</v>
      </c>
      <c r="J54" s="3">
        <f t="shared" si="29"/>
        <v>0</v>
      </c>
      <c r="K54" s="3">
        <f t="shared" si="30"/>
        <v>0</v>
      </c>
      <c r="L54" s="3">
        <f t="shared" si="31"/>
        <v>0</v>
      </c>
      <c r="M54" s="3">
        <f t="shared" si="32"/>
        <v>0</v>
      </c>
      <c r="N54" s="3">
        <f t="shared" si="33"/>
        <v>0</v>
      </c>
      <c r="O54" s="3">
        <f t="shared" si="34"/>
        <v>0</v>
      </c>
      <c r="P54" s="3">
        <f t="shared" si="35"/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f t="shared" si="112"/>
        <v>0</v>
      </c>
      <c r="BL54" s="3">
        <f t="shared" si="113"/>
        <v>0</v>
      </c>
      <c r="BM54" s="3">
        <f t="shared" si="114"/>
        <v>0</v>
      </c>
      <c r="BN54" s="3">
        <f t="shared" si="115"/>
        <v>0</v>
      </c>
      <c r="BO54" s="3">
        <f t="shared" si="116"/>
        <v>0</v>
      </c>
      <c r="BP54" s="3">
        <f t="shared" si="41"/>
        <v>3275934.3266004724</v>
      </c>
      <c r="BQ54" s="3">
        <f t="shared" si="42"/>
        <v>21931.062444618332</v>
      </c>
      <c r="BR54" s="3">
        <v>5</v>
      </c>
      <c r="BS54" s="3">
        <v>5</v>
      </c>
      <c r="BT54" s="3">
        <f t="shared" si="43"/>
        <v>141706.36699311034</v>
      </c>
      <c r="BU54" s="3">
        <f t="shared" si="43"/>
        <v>13648.138582206902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f t="shared" si="44"/>
        <v>1999905.885347588</v>
      </c>
      <c r="CM54" s="3">
        <f t="shared" si="44"/>
        <v>1979512.1999989497</v>
      </c>
      <c r="CN54" s="3">
        <v>11037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f t="shared" si="45"/>
        <v>0</v>
      </c>
      <c r="EA54" s="3">
        <f t="shared" si="46"/>
        <v>1005887.5428590237</v>
      </c>
      <c r="EB54" s="3">
        <f t="shared" si="47"/>
        <v>19139.172542721182</v>
      </c>
      <c r="EC54" s="3">
        <f t="shared" si="48"/>
        <v>83491.759699862043</v>
      </c>
      <c r="ED54" s="3">
        <v>9008</v>
      </c>
      <c r="EE54" s="3">
        <f t="shared" ref="EE54:EF54" si="138">EE53*1.015</f>
        <v>0</v>
      </c>
      <c r="EF54" s="3">
        <f t="shared" si="138"/>
        <v>0</v>
      </c>
      <c r="EG54" s="3">
        <f t="shared" si="50"/>
        <v>0</v>
      </c>
      <c r="EH54" s="3">
        <f t="shared" ref="EH54:EK54" si="139">EH53*1.015</f>
        <v>0</v>
      </c>
      <c r="EI54" s="3">
        <v>0</v>
      </c>
      <c r="EJ54" s="3">
        <f t="shared" si="11"/>
        <v>490486.86531929357</v>
      </c>
      <c r="EK54" s="3">
        <f t="shared" si="139"/>
        <v>0</v>
      </c>
      <c r="EL54" s="3">
        <f t="shared" si="53"/>
        <v>0</v>
      </c>
      <c r="EM54" s="3">
        <f t="shared" si="54"/>
        <v>0</v>
      </c>
      <c r="EN54" s="3">
        <f t="shared" si="55"/>
        <v>0</v>
      </c>
      <c r="EO54" s="3">
        <f t="shared" ref="EO54" si="140">EO53*1.01</f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f t="shared" si="57"/>
        <v>948807.82202639664</v>
      </c>
      <c r="FT54" s="3">
        <f t="shared" si="58"/>
        <v>25395.452058444254</v>
      </c>
      <c r="FU54" s="3">
        <f t="shared" si="59"/>
        <v>2336592.4213951183</v>
      </c>
      <c r="FV54" s="3">
        <f t="shared" si="60"/>
        <v>1347910.3810338832</v>
      </c>
      <c r="FW54" s="3">
        <f t="shared" si="61"/>
        <v>14476.314741298711</v>
      </c>
      <c r="FX54" s="3">
        <f t="shared" si="62"/>
        <v>34412.995458007528</v>
      </c>
      <c r="FY54" s="3">
        <f t="shared" si="63"/>
        <v>103112.3829254054</v>
      </c>
      <c r="FZ54" s="3">
        <f t="shared" si="64"/>
        <v>-554403.30813182821</v>
      </c>
      <c r="GA54" s="3">
        <f t="shared" si="65"/>
        <v>373985.22588786314</v>
      </c>
      <c r="GB54" s="3">
        <f t="shared" si="65"/>
        <v>42892.703860552283</v>
      </c>
      <c r="GC54" s="3">
        <f t="shared" ref="GC54:GF54" si="141">1.015*GC53</f>
        <v>4820430.4923794232</v>
      </c>
      <c r="GD54" s="3">
        <f t="shared" si="141"/>
        <v>131678.52012240418</v>
      </c>
      <c r="GE54" s="3">
        <f t="shared" si="141"/>
        <v>1559269.899837361</v>
      </c>
      <c r="GF54" s="3">
        <f t="shared" si="141"/>
        <v>3761387.6143863667</v>
      </c>
      <c r="GG54" s="3">
        <f t="shared" si="121"/>
        <v>326825.1873833249</v>
      </c>
      <c r="GH54" s="3">
        <f t="shared" si="122"/>
        <v>10534.281609792335</v>
      </c>
      <c r="GI54" s="3">
        <f t="shared" si="123"/>
        <v>93556.193990241649</v>
      </c>
      <c r="GJ54" s="3">
        <f t="shared" si="124"/>
        <v>120364.40366036374</v>
      </c>
      <c r="GK54" s="3">
        <v>0</v>
      </c>
      <c r="GL54" s="3">
        <v>0</v>
      </c>
      <c r="GM54" s="3">
        <v>0</v>
      </c>
      <c r="GN54" s="3">
        <v>0</v>
      </c>
      <c r="GO54" s="3">
        <f t="shared" si="67"/>
        <v>1.3517914190079834</v>
      </c>
      <c r="GP54" s="3">
        <v>2.7448829000000001E-2</v>
      </c>
      <c r="GQ54" s="3">
        <v>4.0192019000000002E-2</v>
      </c>
      <c r="GR54" s="3">
        <v>0</v>
      </c>
      <c r="GS54" s="3">
        <v>0</v>
      </c>
      <c r="GT54" s="3">
        <v>0</v>
      </c>
      <c r="GU54" s="3">
        <v>0</v>
      </c>
      <c r="GV54" s="3">
        <f t="shared" si="68"/>
        <v>6459100.9160017278</v>
      </c>
      <c r="GW54" s="3">
        <f t="shared" si="69"/>
        <v>3351.0421319950196</v>
      </c>
      <c r="GX54" s="3">
        <f t="shared" si="70"/>
        <v>3783.5413106829301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100.69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1.89499132153035E-2</v>
      </c>
      <c r="IK54" s="3">
        <v>4.0774207260572598E-2</v>
      </c>
      <c r="IL54" s="3">
        <v>0</v>
      </c>
      <c r="IM54" s="3">
        <v>0</v>
      </c>
      <c r="IN54" s="3">
        <v>0</v>
      </c>
      <c r="IO54" s="3">
        <v>0</v>
      </c>
      <c r="IP54" s="3">
        <v>1.89173387500918E-2</v>
      </c>
      <c r="IQ54" s="3">
        <f t="shared" si="71"/>
        <v>1.5865264237982135</v>
      </c>
      <c r="IR54" s="3">
        <v>1.0704865215678001E-2</v>
      </c>
      <c r="IS54" s="3">
        <v>1.41096028570911E-2</v>
      </c>
      <c r="IT54" s="3">
        <v>1.2141826394855299E-2</v>
      </c>
      <c r="IU54" s="3">
        <f t="shared" si="72"/>
        <v>1.7547434758932074</v>
      </c>
      <c r="IV54" s="3">
        <f t="shared" si="91"/>
        <v>523.19032288870324</v>
      </c>
      <c r="IW54" s="3">
        <v>1.5707180709005598E-2</v>
      </c>
      <c r="IX54" s="3">
        <v>0</v>
      </c>
      <c r="IY54" s="3">
        <v>0</v>
      </c>
      <c r="IZ54" s="3">
        <v>0</v>
      </c>
      <c r="JA54" s="3">
        <v>0</v>
      </c>
      <c r="JB54" s="3">
        <v>0</v>
      </c>
      <c r="JC54" s="3">
        <v>0</v>
      </c>
      <c r="JD54" s="3">
        <v>0</v>
      </c>
      <c r="JE54" s="3">
        <v>0</v>
      </c>
      <c r="JF54" s="3">
        <v>0</v>
      </c>
      <c r="JG54" s="3">
        <v>0</v>
      </c>
      <c r="JH54" s="3">
        <v>0</v>
      </c>
      <c r="JI54" s="3">
        <v>0</v>
      </c>
      <c r="JJ54" s="3">
        <v>0</v>
      </c>
      <c r="JK54" s="3">
        <v>0</v>
      </c>
      <c r="JL54" s="3">
        <v>0</v>
      </c>
      <c r="JM54">
        <v>1</v>
      </c>
      <c r="JN54">
        <v>1</v>
      </c>
      <c r="JO54">
        <v>1</v>
      </c>
      <c r="JP54" s="4">
        <f t="shared" si="73"/>
        <v>1200185.0353082183</v>
      </c>
      <c r="JQ54" s="7">
        <f t="shared" si="74"/>
        <v>1.6770235552778825</v>
      </c>
      <c r="JR54" s="7">
        <f t="shared" si="75"/>
        <v>1.6876675293246159</v>
      </c>
      <c r="JS54" s="13">
        <f t="shared" si="76"/>
        <v>1.7053223128692694</v>
      </c>
      <c r="JT54" s="7">
        <f t="shared" si="77"/>
        <v>1.6049507726095729</v>
      </c>
      <c r="JU54" s="13">
        <f t="shared" si="78"/>
        <v>1.862960706695447</v>
      </c>
      <c r="JV54" s="7">
        <f t="shared" si="79"/>
        <v>1.6073042132144246</v>
      </c>
      <c r="JW54" s="4">
        <f t="shared" si="80"/>
        <v>1.2611752535995382</v>
      </c>
      <c r="JX54" s="7">
        <f t="shared" si="81"/>
        <v>1.7203862289566965</v>
      </c>
      <c r="JY54" s="4">
        <f t="shared" si="82"/>
        <v>1.6452168560817864</v>
      </c>
      <c r="JZ54" s="4">
        <f t="shared" si="83"/>
        <v>1.8634185129375658</v>
      </c>
      <c r="KA54" s="4">
        <f t="shared" si="84"/>
        <v>2.4726667686960289</v>
      </c>
      <c r="KB54" s="4">
        <f t="shared" si="85"/>
        <v>123325.52883971657</v>
      </c>
      <c r="KC54" s="4">
        <f t="shared" si="125"/>
        <v>1302953.7388607808</v>
      </c>
      <c r="KD54" s="4">
        <f t="shared" si="86"/>
        <v>108808.20053923507</v>
      </c>
      <c r="KE54" s="4">
        <f t="shared" si="87"/>
        <v>351172.05558655231</v>
      </c>
      <c r="KF54" s="4">
        <f t="shared" si="98"/>
        <v>77563.626075487817</v>
      </c>
      <c r="KG54" s="4">
        <f t="shared" si="99"/>
        <v>765409.85665950563</v>
      </c>
      <c r="KH54" s="4">
        <v>9.8782019563810705E-2</v>
      </c>
      <c r="KI54">
        <v>1.0149999999999999</v>
      </c>
      <c r="KJ54">
        <v>1.6E-2</v>
      </c>
      <c r="KK54" s="10">
        <v>0.38916298033153296</v>
      </c>
      <c r="KL54" s="12">
        <v>2.0364300000000002E-2</v>
      </c>
      <c r="KM54" s="12">
        <v>-4.4476999999999997E-3</v>
      </c>
    </row>
    <row r="55" spans="1:299" x14ac:dyDescent="0.2">
      <c r="A55" s="1">
        <v>2048</v>
      </c>
      <c r="B55" s="3">
        <f t="shared" si="21"/>
        <v>0</v>
      </c>
      <c r="C55" s="3">
        <f t="shared" si="22"/>
        <v>0</v>
      </c>
      <c r="D55" s="3">
        <f t="shared" si="23"/>
        <v>0</v>
      </c>
      <c r="E55" s="3">
        <f t="shared" si="24"/>
        <v>0</v>
      </c>
      <c r="F55" s="3">
        <f t="shared" si="25"/>
        <v>0</v>
      </c>
      <c r="G55" s="3">
        <f t="shared" si="26"/>
        <v>0</v>
      </c>
      <c r="H55" s="3">
        <f t="shared" si="27"/>
        <v>0</v>
      </c>
      <c r="I55" s="3">
        <f t="shared" si="28"/>
        <v>0</v>
      </c>
      <c r="J55" s="3">
        <f t="shared" si="29"/>
        <v>0</v>
      </c>
      <c r="K55" s="3">
        <f t="shared" si="30"/>
        <v>0</v>
      </c>
      <c r="L55" s="3">
        <f t="shared" si="31"/>
        <v>0</v>
      </c>
      <c r="M55" s="3">
        <f t="shared" si="32"/>
        <v>0</v>
      </c>
      <c r="N55" s="3">
        <f t="shared" si="33"/>
        <v>0</v>
      </c>
      <c r="O55" s="3">
        <f t="shared" si="34"/>
        <v>0</v>
      </c>
      <c r="P55" s="3">
        <f t="shared" si="35"/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f t="shared" si="112"/>
        <v>0</v>
      </c>
      <c r="BL55" s="3">
        <f t="shared" si="113"/>
        <v>0</v>
      </c>
      <c r="BM55" s="3">
        <f t="shared" si="114"/>
        <v>0</v>
      </c>
      <c r="BN55" s="3">
        <f t="shared" si="115"/>
        <v>0</v>
      </c>
      <c r="BO55" s="3">
        <f t="shared" si="116"/>
        <v>0</v>
      </c>
      <c r="BP55" s="3">
        <f t="shared" si="41"/>
        <v>3325073.341499479</v>
      </c>
      <c r="BQ55" s="3">
        <f t="shared" si="42"/>
        <v>22260.028381287604</v>
      </c>
      <c r="BR55" s="3">
        <v>6</v>
      </c>
      <c r="BS55" s="3">
        <v>6</v>
      </c>
      <c r="BT55" s="3">
        <f t="shared" si="43"/>
        <v>144540.49433297254</v>
      </c>
      <c r="BU55" s="3">
        <f t="shared" si="43"/>
        <v>13921.101353851041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f t="shared" si="44"/>
        <v>2039904.0030545397</v>
      </c>
      <c r="CM55" s="3">
        <f t="shared" si="44"/>
        <v>2019102.4439989286</v>
      </c>
      <c r="CN55" s="3">
        <v>11037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f t="shared" si="45"/>
        <v>0</v>
      </c>
      <c r="EA55" s="3">
        <f t="shared" si="46"/>
        <v>1026005.2937162041</v>
      </c>
      <c r="EB55" s="3">
        <f t="shared" si="47"/>
        <v>19521.955993575608</v>
      </c>
      <c r="EC55" s="3">
        <f t="shared" si="48"/>
        <v>85161.594893859292</v>
      </c>
      <c r="ED55" s="3">
        <v>9008</v>
      </c>
      <c r="EE55" s="3">
        <f t="shared" ref="EE55:EF55" si="142">EE54*1.015</f>
        <v>0</v>
      </c>
      <c r="EF55" s="3">
        <f t="shared" si="142"/>
        <v>0</v>
      </c>
      <c r="EG55" s="3">
        <f t="shared" si="50"/>
        <v>0</v>
      </c>
      <c r="EH55" s="3">
        <f t="shared" ref="EH55:EK55" si="143">EH54*1.015</f>
        <v>0</v>
      </c>
      <c r="EI55" s="3">
        <v>0</v>
      </c>
      <c r="EJ55" s="3">
        <f t="shared" si="11"/>
        <v>492939.29964589002</v>
      </c>
      <c r="EK55" s="3">
        <f t="shared" si="143"/>
        <v>0</v>
      </c>
      <c r="EL55" s="3">
        <f t="shared" si="53"/>
        <v>0</v>
      </c>
      <c r="EM55" s="3">
        <f t="shared" si="54"/>
        <v>0</v>
      </c>
      <c r="EN55" s="3">
        <f t="shared" si="55"/>
        <v>0</v>
      </c>
      <c r="EO55" s="3">
        <f t="shared" ref="EO55" si="144">EO54*1.01</f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f t="shared" si="57"/>
        <v>977272.05668718857</v>
      </c>
      <c r="FT55" s="3">
        <f t="shared" si="58"/>
        <v>26157.315620197583</v>
      </c>
      <c r="FU55" s="3">
        <f t="shared" si="59"/>
        <v>2406690.1940369718</v>
      </c>
      <c r="FV55" s="3">
        <f t="shared" si="60"/>
        <v>1388347.6924648997</v>
      </c>
      <c r="FW55" s="3">
        <f t="shared" si="61"/>
        <v>14910.604183537673</v>
      </c>
      <c r="FX55" s="3">
        <f t="shared" si="62"/>
        <v>34757.1254125876</v>
      </c>
      <c r="FY55" s="3">
        <f t="shared" si="63"/>
        <v>104143.50675465945</v>
      </c>
      <c r="FZ55" s="3">
        <f t="shared" si="64"/>
        <v>-559947.34121314646</v>
      </c>
      <c r="GA55" s="3">
        <f t="shared" si="65"/>
        <v>377725.07814674178</v>
      </c>
      <c r="GB55" s="3">
        <f t="shared" si="65"/>
        <v>43321.630899157804</v>
      </c>
      <c r="GC55" s="3">
        <f t="shared" ref="GC55:GF55" si="145">1.015*GC54</f>
        <v>4892736.9497651141</v>
      </c>
      <c r="GD55" s="3">
        <f t="shared" si="145"/>
        <v>133653.69792424023</v>
      </c>
      <c r="GE55" s="3">
        <f t="shared" si="145"/>
        <v>1582658.9483349212</v>
      </c>
      <c r="GF55" s="3">
        <f t="shared" si="145"/>
        <v>3817808.4286021618</v>
      </c>
      <c r="GG55" s="3">
        <f t="shared" si="121"/>
        <v>331727.5651940747</v>
      </c>
      <c r="GH55" s="3">
        <f t="shared" si="122"/>
        <v>10692.295833939219</v>
      </c>
      <c r="GI55" s="3">
        <f t="shared" si="123"/>
        <v>94959.536900095263</v>
      </c>
      <c r="GJ55" s="3">
        <f t="shared" si="124"/>
        <v>122169.86971526917</v>
      </c>
      <c r="GK55" s="3">
        <v>0</v>
      </c>
      <c r="GL55" s="3">
        <v>0</v>
      </c>
      <c r="GM55" s="3">
        <v>0</v>
      </c>
      <c r="GN55" s="3">
        <v>0</v>
      </c>
      <c r="GO55" s="3">
        <f t="shared" si="67"/>
        <v>1.3653093331980632</v>
      </c>
      <c r="GP55" s="3">
        <v>2.7448829000000001E-2</v>
      </c>
      <c r="GQ55" s="3">
        <v>4.0192019000000002E-2</v>
      </c>
      <c r="GR55" s="3">
        <v>0</v>
      </c>
      <c r="GS55" s="3">
        <v>0</v>
      </c>
      <c r="GT55" s="3">
        <v>0</v>
      </c>
      <c r="GU55" s="3">
        <v>0</v>
      </c>
      <c r="GV55" s="3">
        <f t="shared" si="68"/>
        <v>6484937.3196657347</v>
      </c>
      <c r="GW55" s="3">
        <f t="shared" si="69"/>
        <v>3367.7973426549943</v>
      </c>
      <c r="GX55" s="3">
        <f t="shared" si="70"/>
        <v>3821.3767237897596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100.69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1.89499132153035E-2</v>
      </c>
      <c r="IK55" s="3">
        <v>4.0774207260572598E-2</v>
      </c>
      <c r="IL55" s="3">
        <v>0</v>
      </c>
      <c r="IM55" s="3">
        <v>0</v>
      </c>
      <c r="IN55" s="3">
        <v>0</v>
      </c>
      <c r="IO55" s="3">
        <v>0</v>
      </c>
      <c r="IP55" s="3">
        <v>1.89173387500918E-2</v>
      </c>
      <c r="IQ55" s="3">
        <f t="shared" si="71"/>
        <v>1.6103243201551867</v>
      </c>
      <c r="IR55" s="3">
        <v>1.0704865215678001E-2</v>
      </c>
      <c r="IS55" s="3">
        <v>1.41096028570911E-2</v>
      </c>
      <c r="IT55" s="3">
        <v>1.2141826394855299E-2</v>
      </c>
      <c r="IU55" s="3">
        <f t="shared" si="72"/>
        <v>1.7810646280316054</v>
      </c>
      <c r="IV55" s="3">
        <f t="shared" si="91"/>
        <v>528.37042509552202</v>
      </c>
      <c r="IW55" s="3">
        <v>1.5707180709005598E-2</v>
      </c>
      <c r="IX55" s="3">
        <v>0</v>
      </c>
      <c r="IY55" s="3">
        <v>0</v>
      </c>
      <c r="IZ55" s="3">
        <v>0</v>
      </c>
      <c r="JA55" s="3">
        <v>0</v>
      </c>
      <c r="JB55" s="3">
        <v>0</v>
      </c>
      <c r="JC55" s="3">
        <v>0</v>
      </c>
      <c r="JD55" s="3">
        <v>0</v>
      </c>
      <c r="JE55" s="3">
        <v>0</v>
      </c>
      <c r="JF55" s="3">
        <v>0</v>
      </c>
      <c r="JG55" s="3">
        <v>0</v>
      </c>
      <c r="JH55" s="3">
        <v>0</v>
      </c>
      <c r="JI55" s="3">
        <v>0</v>
      </c>
      <c r="JJ55" s="3">
        <v>0</v>
      </c>
      <c r="JK55" s="3">
        <v>0</v>
      </c>
      <c r="JL55" s="3">
        <v>0</v>
      </c>
      <c r="JM55">
        <v>1</v>
      </c>
      <c r="JN55">
        <v>1</v>
      </c>
      <c r="JO55">
        <v>1</v>
      </c>
      <c r="JP55" s="4">
        <f t="shared" si="73"/>
        <v>1232590.03126154</v>
      </c>
      <c r="JQ55" s="7">
        <f t="shared" si="74"/>
        <v>1.7021789086070507</v>
      </c>
      <c r="JR55" s="7">
        <f t="shared" si="75"/>
        <v>1.7129825422644851</v>
      </c>
      <c r="JS55" s="13">
        <f t="shared" si="76"/>
        <v>1.7309021475623083</v>
      </c>
      <c r="JT55" s="7">
        <f t="shared" si="77"/>
        <v>1.6290250341987162</v>
      </c>
      <c r="JU55" s="13">
        <f t="shared" si="78"/>
        <v>1.900219920829356</v>
      </c>
      <c r="JV55" s="7">
        <f t="shared" si="79"/>
        <v>1.6314137764126408</v>
      </c>
      <c r="JW55" s="4">
        <f t="shared" si="80"/>
        <v>1.2687423051211355</v>
      </c>
      <c r="JX55" s="7">
        <f t="shared" si="81"/>
        <v>1.7461920223910468</v>
      </c>
      <c r="JY55" s="4">
        <f t="shared" si="82"/>
        <v>1.669895108923013</v>
      </c>
      <c r="JZ55" s="4">
        <f t="shared" si="83"/>
        <v>1.8969600461704419</v>
      </c>
      <c r="KA55" s="4">
        <f t="shared" si="84"/>
        <v>2.5270654376073414</v>
      </c>
      <c r="KB55" s="4">
        <f t="shared" si="85"/>
        <v>125175.41177231231</v>
      </c>
      <c r="KC55" s="4">
        <f t="shared" si="125"/>
        <v>1330206.7986269908</v>
      </c>
      <c r="KD55" s="4">
        <f t="shared" si="86"/>
        <v>110984.36455001977</v>
      </c>
      <c r="KE55" s="4">
        <f t="shared" si="87"/>
        <v>359389.48168727767</v>
      </c>
      <c r="KF55" s="4">
        <f t="shared" si="98"/>
        <v>79114.898596997577</v>
      </c>
      <c r="KG55" s="4">
        <f t="shared" si="99"/>
        <v>780718.05379269575</v>
      </c>
      <c r="KH55" s="4">
        <v>9.8782019563810705E-2</v>
      </c>
      <c r="KI55">
        <v>1.0149999999999999</v>
      </c>
      <c r="KJ55">
        <v>1.6E-2</v>
      </c>
      <c r="KK55" s="10">
        <v>0.38916298033153296</v>
      </c>
      <c r="KL55" s="12">
        <v>2.0364300000000002E-2</v>
      </c>
      <c r="KM55" s="12">
        <v>-4.4476999999999997E-3</v>
      </c>
    </row>
    <row r="56" spans="1:299" x14ac:dyDescent="0.2">
      <c r="A56" s="1">
        <v>2049</v>
      </c>
      <c r="B56" s="3">
        <f t="shared" si="21"/>
        <v>0</v>
      </c>
      <c r="C56" s="3">
        <f t="shared" si="22"/>
        <v>0</v>
      </c>
      <c r="D56" s="3">
        <f t="shared" si="23"/>
        <v>0</v>
      </c>
      <c r="E56" s="3">
        <f t="shared" si="24"/>
        <v>0</v>
      </c>
      <c r="F56" s="3">
        <f t="shared" si="25"/>
        <v>0</v>
      </c>
      <c r="G56" s="3">
        <f t="shared" si="26"/>
        <v>0</v>
      </c>
      <c r="H56" s="3">
        <f t="shared" si="27"/>
        <v>0</v>
      </c>
      <c r="I56" s="3">
        <f t="shared" si="28"/>
        <v>0</v>
      </c>
      <c r="J56" s="3">
        <f t="shared" si="29"/>
        <v>0</v>
      </c>
      <c r="K56" s="3">
        <f t="shared" si="30"/>
        <v>0</v>
      </c>
      <c r="L56" s="3">
        <f t="shared" si="31"/>
        <v>0</v>
      </c>
      <c r="M56" s="3">
        <f t="shared" si="32"/>
        <v>0</v>
      </c>
      <c r="N56" s="3">
        <f t="shared" si="33"/>
        <v>0</v>
      </c>
      <c r="O56" s="3">
        <f t="shared" si="34"/>
        <v>0</v>
      </c>
      <c r="P56" s="3">
        <f t="shared" si="35"/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f t="shared" si="112"/>
        <v>0</v>
      </c>
      <c r="BL56" s="3">
        <f t="shared" si="113"/>
        <v>0</v>
      </c>
      <c r="BM56" s="3">
        <f t="shared" si="114"/>
        <v>0</v>
      </c>
      <c r="BN56" s="3">
        <f t="shared" si="115"/>
        <v>0</v>
      </c>
      <c r="BO56" s="3">
        <f t="shared" si="116"/>
        <v>0</v>
      </c>
      <c r="BP56" s="3">
        <f t="shared" si="41"/>
        <v>3374949.4416219709</v>
      </c>
      <c r="BQ56" s="3">
        <f t="shared" si="42"/>
        <v>22593.928807006916</v>
      </c>
      <c r="BR56" s="3">
        <v>7</v>
      </c>
      <c r="BS56" s="3">
        <v>7</v>
      </c>
      <c r="BT56" s="3">
        <f t="shared" si="43"/>
        <v>147431.304219632</v>
      </c>
      <c r="BU56" s="3">
        <f t="shared" si="43"/>
        <v>14199.523380928062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f t="shared" si="44"/>
        <v>2080702.0831156306</v>
      </c>
      <c r="CM56" s="3">
        <f t="shared" si="44"/>
        <v>2059484.4928789074</v>
      </c>
      <c r="CN56" s="3">
        <v>11037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f t="shared" si="45"/>
        <v>0</v>
      </c>
      <c r="EA56" s="3">
        <f t="shared" si="46"/>
        <v>1046525.3995905282</v>
      </c>
      <c r="EB56" s="3">
        <f t="shared" si="47"/>
        <v>19912.395113447121</v>
      </c>
      <c r="EC56" s="3">
        <f t="shared" si="48"/>
        <v>86864.826791736486</v>
      </c>
      <c r="ED56" s="3">
        <v>9008</v>
      </c>
      <c r="EE56" s="3">
        <f t="shared" ref="EE56:EF56" si="146">EE55*1.015</f>
        <v>0</v>
      </c>
      <c r="EF56" s="3">
        <f t="shared" si="146"/>
        <v>0</v>
      </c>
      <c r="EG56" s="3">
        <f t="shared" si="50"/>
        <v>0</v>
      </c>
      <c r="EH56" s="3">
        <f t="shared" ref="EH56:EK56" si="147">EH55*1.015</f>
        <v>0</v>
      </c>
      <c r="EI56" s="3">
        <v>0</v>
      </c>
      <c r="EJ56" s="3">
        <f t="shared" si="11"/>
        <v>495403.99614411942</v>
      </c>
      <c r="EK56" s="3">
        <f t="shared" si="147"/>
        <v>0</v>
      </c>
      <c r="EL56" s="3">
        <f t="shared" si="53"/>
        <v>0</v>
      </c>
      <c r="EM56" s="3">
        <f t="shared" si="54"/>
        <v>0</v>
      </c>
      <c r="EN56" s="3">
        <f t="shared" si="55"/>
        <v>0</v>
      </c>
      <c r="EO56" s="3">
        <f t="shared" ref="EO56" si="148">EO55*1.01</f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f t="shared" si="57"/>
        <v>1006590.2183878042</v>
      </c>
      <c r="FT56" s="3">
        <f t="shared" si="58"/>
        <v>26942.03508880351</v>
      </c>
      <c r="FU56" s="3">
        <f t="shared" si="59"/>
        <v>2478890.8998580808</v>
      </c>
      <c r="FV56" s="3">
        <f t="shared" si="60"/>
        <v>1429998.1232388467</v>
      </c>
      <c r="FW56" s="3">
        <f t="shared" si="61"/>
        <v>15357.922309043803</v>
      </c>
      <c r="FX56" s="3">
        <f t="shared" si="62"/>
        <v>35104.696666713477</v>
      </c>
      <c r="FY56" s="3">
        <f t="shared" si="63"/>
        <v>105184.94182220605</v>
      </c>
      <c r="FZ56" s="3">
        <f t="shared" si="64"/>
        <v>-565546.81462527788</v>
      </c>
      <c r="GA56" s="3">
        <f t="shared" si="65"/>
        <v>381502.3289282092</v>
      </c>
      <c r="GB56" s="3">
        <f t="shared" si="65"/>
        <v>43754.847208149382</v>
      </c>
      <c r="GC56" s="3">
        <f t="shared" ref="GC56:GF56" si="149">1.015*GC55</f>
        <v>4966128.00401159</v>
      </c>
      <c r="GD56" s="3">
        <f t="shared" si="149"/>
        <v>135658.50339310383</v>
      </c>
      <c r="GE56" s="3">
        <f t="shared" si="149"/>
        <v>1606398.8325599448</v>
      </c>
      <c r="GF56" s="3">
        <f t="shared" si="149"/>
        <v>3875075.5550311939</v>
      </c>
      <c r="GG56" s="3">
        <f t="shared" si="121"/>
        <v>336703.47867198579</v>
      </c>
      <c r="GH56" s="3">
        <f t="shared" si="122"/>
        <v>10852.680271448307</v>
      </c>
      <c r="GI56" s="3">
        <f t="shared" si="123"/>
        <v>96383.929953596686</v>
      </c>
      <c r="GJ56" s="3">
        <f t="shared" si="124"/>
        <v>124002.4177609982</v>
      </c>
      <c r="GK56" s="3">
        <v>0</v>
      </c>
      <c r="GL56" s="3">
        <v>0</v>
      </c>
      <c r="GM56" s="3">
        <v>0</v>
      </c>
      <c r="GN56" s="3">
        <v>0</v>
      </c>
      <c r="GO56" s="3">
        <f t="shared" si="67"/>
        <v>1.378962426530044</v>
      </c>
      <c r="GP56" s="3">
        <v>2.7448829000000001E-2</v>
      </c>
      <c r="GQ56" s="3">
        <v>4.0192019000000002E-2</v>
      </c>
      <c r="GR56" s="3">
        <v>0</v>
      </c>
      <c r="GS56" s="3">
        <v>0</v>
      </c>
      <c r="GT56" s="3">
        <v>0</v>
      </c>
      <c r="GU56" s="3">
        <v>0</v>
      </c>
      <c r="GV56" s="3">
        <f t="shared" si="68"/>
        <v>6510877.0689443974</v>
      </c>
      <c r="GW56" s="3">
        <f t="shared" si="69"/>
        <v>3384.6363293682689</v>
      </c>
      <c r="GX56" s="3">
        <f t="shared" si="70"/>
        <v>3859.5904910276572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3">
        <v>0</v>
      </c>
      <c r="HQ56" s="3">
        <v>0</v>
      </c>
      <c r="HR56" s="3">
        <v>0</v>
      </c>
      <c r="HS56" s="3">
        <v>0</v>
      </c>
      <c r="HT56" s="3">
        <v>0</v>
      </c>
      <c r="HU56" s="3">
        <v>0</v>
      </c>
      <c r="HV56" s="3">
        <v>0</v>
      </c>
      <c r="HW56" s="3">
        <v>0</v>
      </c>
      <c r="HX56" s="3">
        <v>0</v>
      </c>
      <c r="HY56" s="3">
        <v>0</v>
      </c>
      <c r="HZ56" s="3">
        <v>0</v>
      </c>
      <c r="IA56" s="3">
        <v>0</v>
      </c>
      <c r="IB56" s="3">
        <v>0</v>
      </c>
      <c r="IC56" s="3">
        <v>0</v>
      </c>
      <c r="ID56" s="3">
        <v>100.69</v>
      </c>
      <c r="IE56" s="3">
        <v>0</v>
      </c>
      <c r="IF56" s="3">
        <v>0</v>
      </c>
      <c r="IG56" s="3">
        <v>0</v>
      </c>
      <c r="IH56" s="3">
        <v>0</v>
      </c>
      <c r="II56" s="3">
        <v>0</v>
      </c>
      <c r="IJ56" s="3">
        <v>1.89499132153035E-2</v>
      </c>
      <c r="IK56" s="3">
        <v>4.0774207260572598E-2</v>
      </c>
      <c r="IL56" s="3">
        <v>0</v>
      </c>
      <c r="IM56" s="3">
        <v>0</v>
      </c>
      <c r="IN56" s="3">
        <v>0</v>
      </c>
      <c r="IO56" s="3">
        <v>0</v>
      </c>
      <c r="IP56" s="3">
        <v>1.89173387500918E-2</v>
      </c>
      <c r="IQ56" s="3">
        <f t="shared" si="71"/>
        <v>1.6344791849575142</v>
      </c>
      <c r="IR56" s="3">
        <v>1.0704865215678001E-2</v>
      </c>
      <c r="IS56" s="3">
        <v>1.41096028570911E-2</v>
      </c>
      <c r="IT56" s="3">
        <v>1.2141826394855299E-2</v>
      </c>
      <c r="IU56" s="3">
        <f t="shared" si="72"/>
        <v>1.8077805974520793</v>
      </c>
      <c r="IV56" s="3">
        <f t="shared" si="91"/>
        <v>533.60181544300247</v>
      </c>
      <c r="IW56" s="3">
        <v>1.5707180709005598E-2</v>
      </c>
      <c r="IX56" s="3">
        <v>0</v>
      </c>
      <c r="IY56" s="3">
        <v>0</v>
      </c>
      <c r="IZ56" s="3">
        <v>0</v>
      </c>
      <c r="JA56" s="3">
        <v>0</v>
      </c>
      <c r="JB56" s="3">
        <v>0</v>
      </c>
      <c r="JC56" s="3">
        <v>0</v>
      </c>
      <c r="JD56" s="3">
        <v>0</v>
      </c>
      <c r="JE56" s="3">
        <v>0</v>
      </c>
      <c r="JF56" s="3">
        <v>0</v>
      </c>
      <c r="JG56" s="3">
        <v>0</v>
      </c>
      <c r="JH56" s="3">
        <v>0</v>
      </c>
      <c r="JI56" s="3">
        <v>0</v>
      </c>
      <c r="JJ56" s="3">
        <v>0</v>
      </c>
      <c r="JK56" s="3">
        <v>0</v>
      </c>
      <c r="JL56" s="3">
        <v>0</v>
      </c>
      <c r="JM56">
        <v>1</v>
      </c>
      <c r="JN56">
        <v>1</v>
      </c>
      <c r="JO56">
        <v>1</v>
      </c>
      <c r="JP56" s="4">
        <f t="shared" si="73"/>
        <v>1265869.9621056016</v>
      </c>
      <c r="JQ56" s="7">
        <f t="shared" si="74"/>
        <v>1.7277115922361563</v>
      </c>
      <c r="JR56" s="7">
        <f t="shared" si="75"/>
        <v>1.7386772803984523</v>
      </c>
      <c r="JS56" s="13">
        <f t="shared" si="76"/>
        <v>1.7568656797757427</v>
      </c>
      <c r="JT56" s="7">
        <f t="shared" si="77"/>
        <v>1.6534604097116969</v>
      </c>
      <c r="JU56" s="13">
        <f t="shared" si="78"/>
        <v>1.9382243192459432</v>
      </c>
      <c r="JV56" s="7">
        <f t="shared" si="79"/>
        <v>1.6558849830588303</v>
      </c>
      <c r="JW56" s="4">
        <f t="shared" si="80"/>
        <v>1.2763547589518622</v>
      </c>
      <c r="JX56" s="7">
        <f t="shared" si="81"/>
        <v>1.7723849027269123</v>
      </c>
      <c r="JY56" s="4">
        <f t="shared" si="82"/>
        <v>1.6949435355568581</v>
      </c>
      <c r="JZ56" s="4">
        <f t="shared" si="83"/>
        <v>1.9311053270015099</v>
      </c>
      <c r="KA56" s="4">
        <f t="shared" si="84"/>
        <v>2.5826608772347028</v>
      </c>
      <c r="KB56" s="4">
        <f t="shared" si="85"/>
        <v>127053.04294889698</v>
      </c>
      <c r="KC56" s="4">
        <f t="shared" si="125"/>
        <v>1358032.8588372674</v>
      </c>
      <c r="KD56" s="4">
        <f t="shared" si="86"/>
        <v>113204.05184102018</v>
      </c>
      <c r="KE56" s="4">
        <f t="shared" si="87"/>
        <v>367799.19555876002</v>
      </c>
      <c r="KF56" s="4">
        <f t="shared" si="98"/>
        <v>80697.196568937536</v>
      </c>
      <c r="KG56" s="4">
        <f t="shared" si="99"/>
        <v>796332.41486854968</v>
      </c>
      <c r="KH56" s="4">
        <v>9.8782019563810705E-2</v>
      </c>
      <c r="KI56">
        <v>1.0149999999999999</v>
      </c>
      <c r="KJ56">
        <v>1.6E-2</v>
      </c>
      <c r="KK56" s="10">
        <v>0.38916298033153296</v>
      </c>
      <c r="KL56" s="12">
        <v>2.0364300000000002E-2</v>
      </c>
      <c r="KM56" s="12">
        <v>-4.4476999999999997E-3</v>
      </c>
    </row>
    <row r="57" spans="1:299" x14ac:dyDescent="0.2">
      <c r="A57" s="1">
        <v>2050</v>
      </c>
      <c r="B57" s="3">
        <f t="shared" si="21"/>
        <v>0</v>
      </c>
      <c r="C57" s="3">
        <f t="shared" si="22"/>
        <v>0</v>
      </c>
      <c r="D57" s="3">
        <f t="shared" si="23"/>
        <v>0</v>
      </c>
      <c r="E57" s="3">
        <f t="shared" si="24"/>
        <v>0</v>
      </c>
      <c r="F57" s="3">
        <f t="shared" si="25"/>
        <v>0</v>
      </c>
      <c r="G57" s="3">
        <f t="shared" si="26"/>
        <v>0</v>
      </c>
      <c r="H57" s="3">
        <f t="shared" si="27"/>
        <v>0</v>
      </c>
      <c r="I57" s="3">
        <f t="shared" si="28"/>
        <v>0</v>
      </c>
      <c r="J57" s="3">
        <f t="shared" si="29"/>
        <v>0</v>
      </c>
      <c r="K57" s="3">
        <f t="shared" si="30"/>
        <v>0</v>
      </c>
      <c r="L57" s="3">
        <f t="shared" si="31"/>
        <v>0</v>
      </c>
      <c r="M57" s="3">
        <f t="shared" si="32"/>
        <v>0</v>
      </c>
      <c r="N57" s="3">
        <f t="shared" si="33"/>
        <v>0</v>
      </c>
      <c r="O57" s="3">
        <f t="shared" si="34"/>
        <v>0</v>
      </c>
      <c r="P57" s="3">
        <f t="shared" si="35"/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f t="shared" si="112"/>
        <v>0</v>
      </c>
      <c r="BL57" s="3">
        <f t="shared" si="113"/>
        <v>0</v>
      </c>
      <c r="BM57" s="3">
        <f t="shared" si="114"/>
        <v>0</v>
      </c>
      <c r="BN57" s="3">
        <f t="shared" si="115"/>
        <v>0</v>
      </c>
      <c r="BO57" s="3">
        <f t="shared" si="116"/>
        <v>0</v>
      </c>
      <c r="BP57" s="3">
        <f t="shared" si="41"/>
        <v>3425573.6832463001</v>
      </c>
      <c r="BQ57" s="3">
        <f t="shared" si="42"/>
        <v>22932.837739112019</v>
      </c>
      <c r="BR57" s="3">
        <v>8</v>
      </c>
      <c r="BS57" s="3">
        <v>8</v>
      </c>
      <c r="BT57" s="3">
        <f t="shared" si="43"/>
        <v>150379.93030402463</v>
      </c>
      <c r="BU57" s="3">
        <f t="shared" si="43"/>
        <v>14483.513848546623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f t="shared" si="44"/>
        <v>2122316.1247779434</v>
      </c>
      <c r="CM57" s="3">
        <f t="shared" si="44"/>
        <v>2100674.1827364857</v>
      </c>
      <c r="CN57" s="3">
        <v>11037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f t="shared" si="45"/>
        <v>0</v>
      </c>
      <c r="EA57" s="3">
        <f t="shared" si="46"/>
        <v>1067455.9075823389</v>
      </c>
      <c r="EB57" s="3">
        <f t="shared" si="47"/>
        <v>20310.643015716065</v>
      </c>
      <c r="EC57" s="3">
        <f t="shared" si="48"/>
        <v>88602.123327571215</v>
      </c>
      <c r="ED57" s="3">
        <v>9008</v>
      </c>
      <c r="EE57" s="3">
        <f t="shared" ref="EE57:EF57" si="150">EE56*1.015</f>
        <v>0</v>
      </c>
      <c r="EF57" s="3">
        <f t="shared" si="150"/>
        <v>0</v>
      </c>
      <c r="EG57" s="3">
        <f t="shared" si="50"/>
        <v>0</v>
      </c>
      <c r="EH57" s="3">
        <f t="shared" ref="EH57:EK57" si="151">EH56*1.015</f>
        <v>0</v>
      </c>
      <c r="EI57" s="3">
        <v>0</v>
      </c>
      <c r="EJ57" s="3">
        <f t="shared" si="11"/>
        <v>497881.01612483995</v>
      </c>
      <c r="EK57" s="3">
        <f t="shared" si="151"/>
        <v>0</v>
      </c>
      <c r="EL57" s="3">
        <f t="shared" si="53"/>
        <v>0</v>
      </c>
      <c r="EM57" s="3">
        <f t="shared" si="54"/>
        <v>0</v>
      </c>
      <c r="EN57" s="3">
        <f t="shared" si="55"/>
        <v>0</v>
      </c>
      <c r="EO57" s="3">
        <f t="shared" ref="EO57" si="152">EO56*1.01</f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f t="shared" si="57"/>
        <v>1036787.9249394384</v>
      </c>
      <c r="FT57" s="3">
        <f t="shared" si="58"/>
        <v>27750.296141467617</v>
      </c>
      <c r="FU57" s="3">
        <f t="shared" si="59"/>
        <v>2553257.6268538232</v>
      </c>
      <c r="FV57" s="3">
        <f t="shared" si="60"/>
        <v>1472898.0669360121</v>
      </c>
      <c r="FW57" s="3">
        <f t="shared" si="61"/>
        <v>15818.659978315118</v>
      </c>
      <c r="FX57" s="3">
        <f t="shared" si="62"/>
        <v>35455.743633380611</v>
      </c>
      <c r="FY57" s="3">
        <f t="shared" si="63"/>
        <v>106236.79124042811</v>
      </c>
      <c r="FZ57" s="3">
        <f t="shared" si="64"/>
        <v>-571202.28277153068</v>
      </c>
      <c r="GA57" s="3">
        <f t="shared" si="65"/>
        <v>385317.35221749131</v>
      </c>
      <c r="GB57" s="3">
        <f t="shared" si="65"/>
        <v>44192.395680230875</v>
      </c>
      <c r="GC57" s="3">
        <f t="shared" ref="GC57:GF57" si="153">1.015*GC56</f>
        <v>5040619.9240717636</v>
      </c>
      <c r="GD57" s="3">
        <f t="shared" si="153"/>
        <v>137693.38094400038</v>
      </c>
      <c r="GE57" s="3">
        <f t="shared" si="153"/>
        <v>1630494.8150483437</v>
      </c>
      <c r="GF57" s="3">
        <f t="shared" si="153"/>
        <v>3933201.6883566612</v>
      </c>
      <c r="GG57" s="3">
        <f t="shared" si="121"/>
        <v>341754.0308520656</v>
      </c>
      <c r="GH57" s="3">
        <f t="shared" si="122"/>
        <v>11015.470475520031</v>
      </c>
      <c r="GI57" s="3">
        <f t="shared" si="123"/>
        <v>97829.688902900627</v>
      </c>
      <c r="GJ57" s="3">
        <f t="shared" si="124"/>
        <v>125862.45402741316</v>
      </c>
      <c r="GK57" s="3">
        <v>0</v>
      </c>
      <c r="GL57" s="3">
        <v>0</v>
      </c>
      <c r="GM57" s="3">
        <v>0</v>
      </c>
      <c r="GN57" s="3">
        <v>0</v>
      </c>
      <c r="GO57" s="3">
        <f t="shared" si="67"/>
        <v>1.3927520507953444</v>
      </c>
      <c r="GP57" s="3">
        <v>2.7448829000000001E-2</v>
      </c>
      <c r="GQ57" s="3">
        <v>4.0192019000000002E-2</v>
      </c>
      <c r="GR57" s="3">
        <v>0</v>
      </c>
      <c r="GS57" s="3">
        <v>0</v>
      </c>
      <c r="GT57" s="3">
        <v>0</v>
      </c>
      <c r="GU57" s="3">
        <v>0</v>
      </c>
      <c r="GV57" s="3">
        <f t="shared" si="68"/>
        <v>6536920.5772201754</v>
      </c>
      <c r="GW57" s="3">
        <f t="shared" si="69"/>
        <v>3401.5595110151098</v>
      </c>
      <c r="GX57" s="3">
        <f t="shared" si="70"/>
        <v>3898.1863959379339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100.69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1.89499132153035E-2</v>
      </c>
      <c r="IK57" s="3">
        <v>4.0774207260572598E-2</v>
      </c>
      <c r="IL57" s="3">
        <v>0</v>
      </c>
      <c r="IM57" s="3">
        <v>0</v>
      </c>
      <c r="IN57" s="3">
        <v>0</v>
      </c>
      <c r="IO57" s="3">
        <v>0</v>
      </c>
      <c r="IP57" s="3">
        <v>1.89173387500918E-2</v>
      </c>
      <c r="IQ57" s="3">
        <f t="shared" si="71"/>
        <v>1.6589963727318768</v>
      </c>
      <c r="IR57" s="3">
        <v>1.0704865215678001E-2</v>
      </c>
      <c r="IS57" s="3">
        <v>1.41096028570911E-2</v>
      </c>
      <c r="IT57" s="3">
        <v>1.2141826394855299E-2</v>
      </c>
      <c r="IU57" s="3">
        <f t="shared" si="72"/>
        <v>1.8348973064138603</v>
      </c>
      <c r="IV57" s="3">
        <f t="shared" si="91"/>
        <v>538.88500173451746</v>
      </c>
      <c r="IW57" s="3">
        <v>1.5707180709005598E-2</v>
      </c>
      <c r="IX57" s="3">
        <v>0</v>
      </c>
      <c r="IY57" s="3">
        <v>0</v>
      </c>
      <c r="IZ57" s="3">
        <v>0</v>
      </c>
      <c r="JA57" s="3">
        <v>0</v>
      </c>
      <c r="JB57" s="3">
        <v>0</v>
      </c>
      <c r="JC57" s="3">
        <v>0</v>
      </c>
      <c r="JD57" s="3">
        <v>0</v>
      </c>
      <c r="JE57" s="3">
        <v>0</v>
      </c>
      <c r="JF57" s="3">
        <v>0</v>
      </c>
      <c r="JG57" s="3">
        <v>0</v>
      </c>
      <c r="JH57" s="3">
        <v>0</v>
      </c>
      <c r="JI57" s="3">
        <v>0</v>
      </c>
      <c r="JJ57" s="3">
        <v>0</v>
      </c>
      <c r="JK57" s="3">
        <v>0</v>
      </c>
      <c r="JL57" s="3">
        <v>0</v>
      </c>
      <c r="JM57">
        <v>1</v>
      </c>
      <c r="JN57">
        <v>1</v>
      </c>
      <c r="JO57">
        <v>1</v>
      </c>
      <c r="JP57" s="4">
        <f t="shared" si="73"/>
        <v>1300048.4510824527</v>
      </c>
      <c r="JQ57" s="7">
        <f t="shared" si="74"/>
        <v>1.7536272661196985</v>
      </c>
      <c r="JR57" s="7">
        <f t="shared" si="75"/>
        <v>1.7647574396044288</v>
      </c>
      <c r="JS57" s="13">
        <f t="shared" si="76"/>
        <v>1.7832186649723787</v>
      </c>
      <c r="JT57" s="7">
        <f t="shared" si="77"/>
        <v>1.6782623158573722</v>
      </c>
      <c r="JU57" s="13">
        <f t="shared" si="78"/>
        <v>1.976988805630862</v>
      </c>
      <c r="JV57" s="7">
        <f t="shared" si="79"/>
        <v>1.6807232578047124</v>
      </c>
      <c r="JW57" s="4">
        <f t="shared" si="80"/>
        <v>1.2840128875055734</v>
      </c>
      <c r="JX57" s="7">
        <f t="shared" si="81"/>
        <v>1.7989706762678157</v>
      </c>
      <c r="JY57" s="4">
        <f t="shared" si="82"/>
        <v>1.7203676885902108</v>
      </c>
      <c r="JZ57" s="4">
        <f t="shared" si="83"/>
        <v>1.9658652228875371</v>
      </c>
      <c r="KA57" s="4">
        <f t="shared" si="84"/>
        <v>2.6394794165338662</v>
      </c>
      <c r="KB57" s="4">
        <f t="shared" si="85"/>
        <v>128958.83859313042</v>
      </c>
      <c r="KC57" s="4">
        <f t="shared" si="125"/>
        <v>1386444.0332789128</v>
      </c>
      <c r="KD57" s="4">
        <f t="shared" si="86"/>
        <v>115468.13287784059</v>
      </c>
      <c r="KE57" s="4">
        <f t="shared" si="87"/>
        <v>376405.69673483504</v>
      </c>
      <c r="KF57" s="4">
        <f t="shared" si="98"/>
        <v>82311.140500316294</v>
      </c>
      <c r="KG57" s="4">
        <f t="shared" si="99"/>
        <v>812259.06316592067</v>
      </c>
      <c r="KH57" s="4">
        <v>9.8782019563810705E-2</v>
      </c>
      <c r="KI57">
        <v>1.0149999999999999</v>
      </c>
      <c r="KJ57">
        <v>1.6E-2</v>
      </c>
      <c r="KK57" s="10">
        <v>0.38916298033153296</v>
      </c>
      <c r="KL57" s="12">
        <v>2.0364300000000002E-2</v>
      </c>
      <c r="KM57" s="12">
        <v>-4.4476999999999997E-3</v>
      </c>
    </row>
    <row r="58" spans="1:299" x14ac:dyDescent="0.2">
      <c r="A58" s="1">
        <v>2051</v>
      </c>
      <c r="B58" s="3">
        <f t="shared" si="21"/>
        <v>0</v>
      </c>
      <c r="C58" s="3">
        <f t="shared" si="22"/>
        <v>0</v>
      </c>
      <c r="D58" s="3">
        <f t="shared" si="23"/>
        <v>0</v>
      </c>
      <c r="E58" s="3">
        <f t="shared" si="24"/>
        <v>0</v>
      </c>
      <c r="F58" s="3">
        <f t="shared" si="25"/>
        <v>0</v>
      </c>
      <c r="G58" s="3">
        <f t="shared" si="26"/>
        <v>0</v>
      </c>
      <c r="H58" s="3">
        <f t="shared" si="27"/>
        <v>0</v>
      </c>
      <c r="I58" s="3">
        <f t="shared" si="28"/>
        <v>0</v>
      </c>
      <c r="J58" s="3">
        <f t="shared" si="29"/>
        <v>0</v>
      </c>
      <c r="K58" s="3">
        <f t="shared" si="30"/>
        <v>0</v>
      </c>
      <c r="L58" s="3">
        <f t="shared" si="31"/>
        <v>0</v>
      </c>
      <c r="M58" s="3">
        <f t="shared" si="32"/>
        <v>0</v>
      </c>
      <c r="N58" s="3">
        <f t="shared" si="33"/>
        <v>0</v>
      </c>
      <c r="O58" s="3">
        <f t="shared" si="34"/>
        <v>0</v>
      </c>
      <c r="P58" s="3">
        <f t="shared" si="35"/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f t="shared" si="112"/>
        <v>0</v>
      </c>
      <c r="BL58" s="3">
        <f t="shared" si="113"/>
        <v>0</v>
      </c>
      <c r="BM58" s="3">
        <f t="shared" si="114"/>
        <v>0</v>
      </c>
      <c r="BN58" s="3">
        <f t="shared" si="115"/>
        <v>0</v>
      </c>
      <c r="BO58" s="3">
        <f t="shared" si="116"/>
        <v>0</v>
      </c>
      <c r="BP58" s="3">
        <f t="shared" si="41"/>
        <v>3476957.2884949944</v>
      </c>
      <c r="BQ58" s="3">
        <f t="shared" si="42"/>
        <v>23276.830305198699</v>
      </c>
      <c r="BR58" s="3">
        <v>9</v>
      </c>
      <c r="BS58" s="3">
        <v>9</v>
      </c>
      <c r="BT58" s="3">
        <f t="shared" si="43"/>
        <v>153387.52891010512</v>
      </c>
      <c r="BU58" s="3">
        <f t="shared" si="43"/>
        <v>14773.184125517557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f t="shared" si="44"/>
        <v>2164762.4472735021</v>
      </c>
      <c r="CM58" s="3">
        <f t="shared" si="44"/>
        <v>2142687.6663912153</v>
      </c>
      <c r="CN58" s="3">
        <v>11037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f t="shared" si="45"/>
        <v>0</v>
      </c>
      <c r="EA58" s="3">
        <f t="shared" si="46"/>
        <v>1088805.0257339857</v>
      </c>
      <c r="EB58" s="3">
        <f t="shared" si="47"/>
        <v>20716.855876030386</v>
      </c>
      <c r="EC58" s="3">
        <f t="shared" si="48"/>
        <v>90374.165794122644</v>
      </c>
      <c r="ED58" s="3">
        <v>9008</v>
      </c>
      <c r="EE58" s="3">
        <f t="shared" ref="EE58:EF58" si="154">EE57*1.015</f>
        <v>0</v>
      </c>
      <c r="EF58" s="3">
        <f t="shared" si="154"/>
        <v>0</v>
      </c>
      <c r="EG58" s="3">
        <f t="shared" si="50"/>
        <v>0</v>
      </c>
      <c r="EH58" s="3">
        <f t="shared" ref="EH58:EK58" si="155">EH57*1.015</f>
        <v>0</v>
      </c>
      <c r="EI58" s="3">
        <v>0</v>
      </c>
      <c r="EJ58" s="3">
        <f t="shared" si="11"/>
        <v>500370.42120546411</v>
      </c>
      <c r="EK58" s="3">
        <f t="shared" si="155"/>
        <v>0</v>
      </c>
      <c r="EL58" s="3">
        <f t="shared" si="53"/>
        <v>0</v>
      </c>
      <c r="EM58" s="3">
        <f t="shared" si="54"/>
        <v>0</v>
      </c>
      <c r="EN58" s="3">
        <f t="shared" si="55"/>
        <v>0</v>
      </c>
      <c r="EO58" s="3">
        <f t="shared" ref="EO58" si="156">EO57*1.01</f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f t="shared" si="57"/>
        <v>1067891.5626876215</v>
      </c>
      <c r="FT58" s="3">
        <f t="shared" si="58"/>
        <v>28582.805025711648</v>
      </c>
      <c r="FU58" s="3">
        <f t="shared" si="59"/>
        <v>2629855.3556594378</v>
      </c>
      <c r="FV58" s="3">
        <f t="shared" si="60"/>
        <v>1517085.0089440926</v>
      </c>
      <c r="FW58" s="3">
        <f t="shared" si="61"/>
        <v>16293.219777664572</v>
      </c>
      <c r="FX58" s="3">
        <f t="shared" si="62"/>
        <v>35810.30106971442</v>
      </c>
      <c r="FY58" s="3">
        <f t="shared" si="63"/>
        <v>107299.15915283239</v>
      </c>
      <c r="FZ58" s="3">
        <f t="shared" si="64"/>
        <v>-576914.30559924594</v>
      </c>
      <c r="GA58" s="3">
        <f t="shared" si="65"/>
        <v>389170.52573966625</v>
      </c>
      <c r="GB58" s="3">
        <f t="shared" si="65"/>
        <v>44634.319637033186</v>
      </c>
      <c r="GC58" s="3">
        <f t="shared" ref="GC58:GF58" si="157">1.015*GC57</f>
        <v>5116229.2229328398</v>
      </c>
      <c r="GD58" s="3">
        <f t="shared" si="157"/>
        <v>139758.78165816038</v>
      </c>
      <c r="GE58" s="3">
        <f t="shared" si="157"/>
        <v>1654952.2372740686</v>
      </c>
      <c r="GF58" s="3">
        <f t="shared" si="157"/>
        <v>3992199.7136820108</v>
      </c>
      <c r="GG58" s="3">
        <f t="shared" si="121"/>
        <v>346880.34131484653</v>
      </c>
      <c r="GH58" s="3">
        <f t="shared" si="122"/>
        <v>11180.702532652831</v>
      </c>
      <c r="GI58" s="3">
        <f t="shared" si="123"/>
        <v>99297.134236444108</v>
      </c>
      <c r="GJ58" s="3">
        <f t="shared" si="124"/>
        <v>127750.39083782435</v>
      </c>
      <c r="GK58" s="3">
        <v>0</v>
      </c>
      <c r="GL58" s="3">
        <v>0</v>
      </c>
      <c r="GM58" s="3">
        <v>0</v>
      </c>
      <c r="GN58" s="3">
        <v>0</v>
      </c>
      <c r="GO58" s="3">
        <f t="shared" si="67"/>
        <v>1.4066795713032978</v>
      </c>
      <c r="GP58" s="3">
        <v>2.7448829000000001E-2</v>
      </c>
      <c r="GQ58" s="3">
        <v>4.0192019000000002E-2</v>
      </c>
      <c r="GR58" s="3">
        <v>0</v>
      </c>
      <c r="GS58" s="3">
        <v>0</v>
      </c>
      <c r="GT58" s="3">
        <v>0</v>
      </c>
      <c r="GU58" s="3">
        <v>0</v>
      </c>
      <c r="GV58" s="3">
        <f t="shared" si="68"/>
        <v>6563068.259529056</v>
      </c>
      <c r="GW58" s="3">
        <f t="shared" si="69"/>
        <v>3418.5673085701851</v>
      </c>
      <c r="GX58" s="3">
        <f t="shared" si="70"/>
        <v>3937.1682598973134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100.69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1.89499132153035E-2</v>
      </c>
      <c r="IK58" s="3">
        <v>4.0774207260572598E-2</v>
      </c>
      <c r="IL58" s="3">
        <v>0</v>
      </c>
      <c r="IM58" s="3">
        <v>0</v>
      </c>
      <c r="IN58" s="3">
        <v>0</v>
      </c>
      <c r="IO58" s="3">
        <v>0</v>
      </c>
      <c r="IP58" s="3">
        <v>1.89173387500918E-2</v>
      </c>
      <c r="IQ58" s="3">
        <f t="shared" si="71"/>
        <v>1.6838813183228549</v>
      </c>
      <c r="IR58" s="3">
        <v>1.0704865215678001E-2</v>
      </c>
      <c r="IS58" s="3">
        <v>1.41096028570911E-2</v>
      </c>
      <c r="IT58" s="3">
        <v>1.2141826394855299E-2</v>
      </c>
      <c r="IU58" s="3">
        <f t="shared" si="72"/>
        <v>1.862420766010068</v>
      </c>
      <c r="IV58" s="3">
        <f t="shared" si="91"/>
        <v>544.22049680119574</v>
      </c>
      <c r="IW58" s="3">
        <v>1.5707180709005598E-2</v>
      </c>
      <c r="IX58" s="3">
        <v>0</v>
      </c>
      <c r="IY58" s="3">
        <v>0</v>
      </c>
      <c r="IZ58" s="3">
        <v>0</v>
      </c>
      <c r="JA58" s="3">
        <v>0</v>
      </c>
      <c r="JB58" s="3">
        <v>0</v>
      </c>
      <c r="JC58" s="3">
        <v>0</v>
      </c>
      <c r="JD58" s="3">
        <v>0</v>
      </c>
      <c r="JE58" s="3">
        <v>0</v>
      </c>
      <c r="JF58" s="3">
        <v>0</v>
      </c>
      <c r="JG58" s="3">
        <v>0</v>
      </c>
      <c r="JH58" s="3">
        <v>0</v>
      </c>
      <c r="JI58" s="3">
        <v>0</v>
      </c>
      <c r="JJ58" s="3">
        <v>0</v>
      </c>
      <c r="JK58" s="3">
        <v>0</v>
      </c>
      <c r="JL58" s="3">
        <v>0</v>
      </c>
      <c r="JM58">
        <v>1</v>
      </c>
      <c r="JN58">
        <v>1</v>
      </c>
      <c r="JO58">
        <v>1</v>
      </c>
      <c r="JP58" s="4">
        <f t="shared" si="73"/>
        <v>1335149.7592616787</v>
      </c>
      <c r="JQ58" s="7">
        <f t="shared" si="74"/>
        <v>1.7799316751114937</v>
      </c>
      <c r="JR58" s="7">
        <f t="shared" si="75"/>
        <v>1.7912288011984949</v>
      </c>
      <c r="JS58" s="13">
        <f t="shared" si="76"/>
        <v>1.8099669449469642</v>
      </c>
      <c r="JT58" s="7">
        <f t="shared" si="77"/>
        <v>1.7034362505952325</v>
      </c>
      <c r="JU58" s="13">
        <f t="shared" si="78"/>
        <v>2.0165285817434793</v>
      </c>
      <c r="JV58" s="7">
        <f t="shared" si="79"/>
        <v>1.705934106671783</v>
      </c>
      <c r="JW58" s="4">
        <f t="shared" si="80"/>
        <v>1.2917169648306068</v>
      </c>
      <c r="JX58" s="7">
        <f t="shared" si="81"/>
        <v>1.8259552364118328</v>
      </c>
      <c r="JY58" s="4">
        <f t="shared" si="82"/>
        <v>1.7461732039190638</v>
      </c>
      <c r="JZ58" s="4">
        <f t="shared" si="83"/>
        <v>2.0012507968995128</v>
      </c>
      <c r="KA58" s="4">
        <f t="shared" si="84"/>
        <v>2.6975479636976112</v>
      </c>
      <c r="KB58" s="4">
        <f t="shared" si="85"/>
        <v>130893.22117202736</v>
      </c>
      <c r="KC58" s="4">
        <f t="shared" si="125"/>
        <v>1415452.6933133893</v>
      </c>
      <c r="KD58" s="4">
        <f t="shared" si="86"/>
        <v>117777.49553539741</v>
      </c>
      <c r="KE58" s="4">
        <f t="shared" si="87"/>
        <v>385213.59003843024</v>
      </c>
      <c r="KF58" s="4">
        <f t="shared" si="98"/>
        <v>83957.363310322617</v>
      </c>
      <c r="KG58" s="4">
        <f t="shared" si="99"/>
        <v>828504.24442923907</v>
      </c>
      <c r="KH58" s="4">
        <v>9.8782019563810705E-2</v>
      </c>
      <c r="KI58">
        <v>1.0149999999999999</v>
      </c>
      <c r="KJ58">
        <v>1.6E-2</v>
      </c>
      <c r="KK58" s="10">
        <v>0.38916298033153296</v>
      </c>
      <c r="KL58" s="12">
        <v>2.0364300000000002E-2</v>
      </c>
      <c r="KM58" s="12">
        <v>-4.4476999999999997E-3</v>
      </c>
    </row>
    <row r="59" spans="1:299" x14ac:dyDescent="0.2">
      <c r="A59" s="1">
        <v>2052</v>
      </c>
      <c r="B59" s="3">
        <f t="shared" si="21"/>
        <v>0</v>
      </c>
      <c r="C59" s="3">
        <f t="shared" si="22"/>
        <v>0</v>
      </c>
      <c r="D59" s="3">
        <f t="shared" si="23"/>
        <v>0</v>
      </c>
      <c r="E59" s="3">
        <f t="shared" si="24"/>
        <v>0</v>
      </c>
      <c r="F59" s="3">
        <f t="shared" si="25"/>
        <v>0</v>
      </c>
      <c r="G59" s="3">
        <f t="shared" si="26"/>
        <v>0</v>
      </c>
      <c r="H59" s="3">
        <f t="shared" si="27"/>
        <v>0</v>
      </c>
      <c r="I59" s="3">
        <f t="shared" si="28"/>
        <v>0</v>
      </c>
      <c r="J59" s="3">
        <f t="shared" si="29"/>
        <v>0</v>
      </c>
      <c r="K59" s="3">
        <f t="shared" si="30"/>
        <v>0</v>
      </c>
      <c r="L59" s="3">
        <f t="shared" si="31"/>
        <v>0</v>
      </c>
      <c r="M59" s="3">
        <f t="shared" si="32"/>
        <v>0</v>
      </c>
      <c r="N59" s="3">
        <f t="shared" si="33"/>
        <v>0</v>
      </c>
      <c r="O59" s="3">
        <f t="shared" si="34"/>
        <v>0</v>
      </c>
      <c r="P59" s="3">
        <f t="shared" si="35"/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f t="shared" si="112"/>
        <v>0</v>
      </c>
      <c r="BL59" s="3">
        <f t="shared" si="113"/>
        <v>0</v>
      </c>
      <c r="BM59" s="3">
        <f t="shared" si="114"/>
        <v>0</v>
      </c>
      <c r="BN59" s="3">
        <f t="shared" si="115"/>
        <v>0</v>
      </c>
      <c r="BO59" s="3">
        <f t="shared" si="116"/>
        <v>0</v>
      </c>
      <c r="BP59" s="3">
        <f t="shared" si="41"/>
        <v>3529111.6478224192</v>
      </c>
      <c r="BQ59" s="3">
        <f t="shared" si="42"/>
        <v>23625.982759776678</v>
      </c>
      <c r="BR59" s="3">
        <v>10</v>
      </c>
      <c r="BS59" s="3">
        <v>10</v>
      </c>
      <c r="BT59" s="3">
        <f t="shared" si="43"/>
        <v>156455.27948830722</v>
      </c>
      <c r="BU59" s="3">
        <f t="shared" si="43"/>
        <v>15068.647808027908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f t="shared" si="44"/>
        <v>2208057.6962189721</v>
      </c>
      <c r="CM59" s="3">
        <f t="shared" si="44"/>
        <v>2185541.4197190395</v>
      </c>
      <c r="CN59" s="3">
        <v>11037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f t="shared" si="45"/>
        <v>0</v>
      </c>
      <c r="EA59" s="3">
        <f t="shared" si="46"/>
        <v>1110581.1262486654</v>
      </c>
      <c r="EB59" s="3">
        <f t="shared" si="47"/>
        <v>21131.192993550994</v>
      </c>
      <c r="EC59" s="3">
        <f t="shared" si="48"/>
        <v>92181.649110005092</v>
      </c>
      <c r="ED59" s="3">
        <v>9008</v>
      </c>
      <c r="EE59" s="3">
        <f t="shared" ref="EE59:EF59" si="158">EE58*1.015</f>
        <v>0</v>
      </c>
      <c r="EF59" s="3">
        <f t="shared" si="158"/>
        <v>0</v>
      </c>
      <c r="EG59" s="3">
        <f t="shared" si="50"/>
        <v>0</v>
      </c>
      <c r="EH59" s="3">
        <f t="shared" ref="EH59:EK59" si="159">EH58*1.015</f>
        <v>0</v>
      </c>
      <c r="EI59" s="3">
        <v>0</v>
      </c>
      <c r="EJ59" s="3">
        <f t="shared" si="11"/>
        <v>502872.27331149136</v>
      </c>
      <c r="EK59" s="3">
        <f t="shared" si="159"/>
        <v>0</v>
      </c>
      <c r="EL59" s="3">
        <f t="shared" si="53"/>
        <v>0</v>
      </c>
      <c r="EM59" s="3">
        <f t="shared" si="54"/>
        <v>0</v>
      </c>
      <c r="EN59" s="3">
        <f t="shared" si="55"/>
        <v>0</v>
      </c>
      <c r="EO59" s="3">
        <f t="shared" ref="EO59" si="160">EO58*1.01</f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f t="shared" si="57"/>
        <v>1099928.3095682501</v>
      </c>
      <c r="FT59" s="3">
        <f t="shared" si="58"/>
        <v>29440.289176482998</v>
      </c>
      <c r="FU59" s="3">
        <f t="shared" si="59"/>
        <v>2708751.016329221</v>
      </c>
      <c r="FV59" s="3">
        <f t="shared" si="60"/>
        <v>1562597.5592124155</v>
      </c>
      <c r="FW59" s="3">
        <f t="shared" si="61"/>
        <v>16782.016370994508</v>
      </c>
      <c r="FX59" s="3">
        <f t="shared" si="62"/>
        <v>36168.404080411565</v>
      </c>
      <c r="FY59" s="3">
        <f t="shared" si="63"/>
        <v>108372.15074436071</v>
      </c>
      <c r="FZ59" s="3">
        <f t="shared" si="64"/>
        <v>-582683.44865523838</v>
      </c>
      <c r="GA59" s="3">
        <f t="shared" si="65"/>
        <v>393062.23099706293</v>
      </c>
      <c r="GB59" s="3">
        <f t="shared" si="65"/>
        <v>45080.662833403519</v>
      </c>
      <c r="GC59" s="3">
        <f t="shared" ref="GC59:GF59" si="161">1.015*GC58</f>
        <v>5192972.6612768322</v>
      </c>
      <c r="GD59" s="3">
        <f t="shared" si="161"/>
        <v>141855.16338303278</v>
      </c>
      <c r="GE59" s="3">
        <f t="shared" si="161"/>
        <v>1679776.5208331796</v>
      </c>
      <c r="GF59" s="3">
        <f t="shared" si="161"/>
        <v>4052082.7093872405</v>
      </c>
      <c r="GG59" s="3">
        <f t="shared" si="121"/>
        <v>352083.54643456923</v>
      </c>
      <c r="GH59" s="3">
        <f t="shared" si="122"/>
        <v>11348.413070642622</v>
      </c>
      <c r="GI59" s="3">
        <f t="shared" si="123"/>
        <v>100786.59124999077</v>
      </c>
      <c r="GJ59" s="3">
        <f t="shared" si="124"/>
        <v>129666.64670039169</v>
      </c>
      <c r="GK59" s="3">
        <v>0</v>
      </c>
      <c r="GL59" s="3">
        <v>0</v>
      </c>
      <c r="GM59" s="3">
        <v>0</v>
      </c>
      <c r="GN59" s="3">
        <v>0</v>
      </c>
      <c r="GO59" s="3">
        <f t="shared" si="67"/>
        <v>1.4207463670163307</v>
      </c>
      <c r="GP59" s="3">
        <v>2.7448829000000001E-2</v>
      </c>
      <c r="GQ59" s="3">
        <v>4.0192019000000002E-2</v>
      </c>
      <c r="GR59" s="3">
        <v>0</v>
      </c>
      <c r="GS59" s="3">
        <v>0</v>
      </c>
      <c r="GT59" s="3">
        <v>0</v>
      </c>
      <c r="GU59" s="3">
        <v>0</v>
      </c>
      <c r="GV59" s="3">
        <f t="shared" si="68"/>
        <v>6589320.5325671723</v>
      </c>
      <c r="GW59" s="3">
        <f t="shared" si="69"/>
        <v>3435.6601451130355</v>
      </c>
      <c r="GX59" s="3">
        <f t="shared" si="70"/>
        <v>3976.5399424962866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100.69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1.89499132153035E-2</v>
      </c>
      <c r="IK59" s="3">
        <v>4.0774207260572598E-2</v>
      </c>
      <c r="IL59" s="3">
        <v>0</v>
      </c>
      <c r="IM59" s="3">
        <v>0</v>
      </c>
      <c r="IN59" s="3">
        <v>0</v>
      </c>
      <c r="IO59" s="3">
        <v>0</v>
      </c>
      <c r="IP59" s="3">
        <v>1.89173387500918E-2</v>
      </c>
      <c r="IQ59" s="3">
        <f t="shared" si="71"/>
        <v>1.7091395380976975</v>
      </c>
      <c r="IR59" s="3">
        <v>1.0704865215678001E-2</v>
      </c>
      <c r="IS59" s="3">
        <v>1.41096028570911E-2</v>
      </c>
      <c r="IT59" s="3">
        <v>1.2141826394855299E-2</v>
      </c>
      <c r="IU59" s="3">
        <f t="shared" si="72"/>
        <v>1.8903570775002188</v>
      </c>
      <c r="IV59" s="3">
        <f t="shared" si="91"/>
        <v>549.6088185517026</v>
      </c>
      <c r="IW59" s="3">
        <v>1.5707180709005598E-2</v>
      </c>
      <c r="IX59" s="3">
        <v>0</v>
      </c>
      <c r="IY59" s="3">
        <v>0</v>
      </c>
      <c r="IZ59" s="3">
        <v>0</v>
      </c>
      <c r="JA59" s="3">
        <v>0</v>
      </c>
      <c r="JB59" s="3">
        <v>0</v>
      </c>
      <c r="JC59" s="3">
        <v>0</v>
      </c>
      <c r="JD59" s="3">
        <v>0</v>
      </c>
      <c r="JE59" s="3">
        <v>0</v>
      </c>
      <c r="JF59" s="3">
        <v>0</v>
      </c>
      <c r="JG59" s="3">
        <v>0</v>
      </c>
      <c r="JH59" s="3">
        <v>0</v>
      </c>
      <c r="JI59" s="3">
        <v>0</v>
      </c>
      <c r="JJ59" s="3">
        <v>0</v>
      </c>
      <c r="JK59" s="3">
        <v>0</v>
      </c>
      <c r="JL59" s="3">
        <v>0</v>
      </c>
      <c r="JM59">
        <v>1</v>
      </c>
      <c r="JN59">
        <v>1</v>
      </c>
      <c r="JO59">
        <v>1</v>
      </c>
      <c r="JP59" s="4">
        <f t="shared" si="73"/>
        <v>1371198.8027617438</v>
      </c>
      <c r="JQ59" s="7">
        <f t="shared" si="74"/>
        <v>1.8066306502381659</v>
      </c>
      <c r="JR59" s="7">
        <f t="shared" si="75"/>
        <v>1.8180972332164722</v>
      </c>
      <c r="JS59" s="13">
        <f t="shared" si="76"/>
        <v>1.8371164491211684</v>
      </c>
      <c r="JT59" s="7">
        <f t="shared" si="77"/>
        <v>1.7289877943541609</v>
      </c>
      <c r="JU59" s="13">
        <f t="shared" si="78"/>
        <v>2.0568591533783489</v>
      </c>
      <c r="JV59" s="7">
        <f t="shared" si="79"/>
        <v>1.7315231182718596</v>
      </c>
      <c r="JW59" s="4">
        <f t="shared" si="80"/>
        <v>1.2994672666195906</v>
      </c>
      <c r="JX59" s="7">
        <f t="shared" si="81"/>
        <v>1.85334456495801</v>
      </c>
      <c r="JY59" s="4">
        <f t="shared" si="82"/>
        <v>1.7723658019778497</v>
      </c>
      <c r="JZ59" s="4">
        <f t="shared" si="83"/>
        <v>2.037273311243704</v>
      </c>
      <c r="KA59" s="4">
        <f t="shared" si="84"/>
        <v>2.7568940188989588</v>
      </c>
      <c r="KB59" s="4">
        <f t="shared" si="85"/>
        <v>132856.61948960775</v>
      </c>
      <c r="KC59" s="4">
        <f t="shared" si="125"/>
        <v>1445071.4733857878</v>
      </c>
      <c r="KD59" s="4">
        <f t="shared" si="86"/>
        <v>120133.04544610536</v>
      </c>
      <c r="KE59" s="4">
        <f t="shared" si="87"/>
        <v>394227.58804532955</v>
      </c>
      <c r="KF59" s="4">
        <f t="shared" si="98"/>
        <v>85636.510576529065</v>
      </c>
      <c r="KG59" s="4">
        <f t="shared" si="99"/>
        <v>845074.32931782387</v>
      </c>
      <c r="KH59" s="4">
        <v>9.8782019563810705E-2</v>
      </c>
      <c r="KI59">
        <v>1.0149999999999999</v>
      </c>
      <c r="KJ59">
        <v>1.6E-2</v>
      </c>
      <c r="KK59" s="10">
        <v>0.38916298033153296</v>
      </c>
      <c r="KL59" s="12">
        <v>2.0364300000000002E-2</v>
      </c>
      <c r="KM59" s="12">
        <v>-4.4476999999999997E-3</v>
      </c>
    </row>
    <row r="60" spans="1:299" x14ac:dyDescent="0.2">
      <c r="A60" s="1">
        <v>2053</v>
      </c>
      <c r="B60" s="3">
        <f t="shared" si="21"/>
        <v>0</v>
      </c>
      <c r="C60" s="3">
        <f t="shared" si="22"/>
        <v>0</v>
      </c>
      <c r="D60" s="3">
        <f t="shared" si="23"/>
        <v>0</v>
      </c>
      <c r="E60" s="3">
        <f t="shared" si="24"/>
        <v>0</v>
      </c>
      <c r="F60" s="3">
        <f t="shared" si="25"/>
        <v>0</v>
      </c>
      <c r="G60" s="3">
        <f t="shared" si="26"/>
        <v>0</v>
      </c>
      <c r="H60" s="3">
        <f t="shared" si="27"/>
        <v>0</v>
      </c>
      <c r="I60" s="3">
        <f t="shared" si="28"/>
        <v>0</v>
      </c>
      <c r="J60" s="3">
        <f t="shared" si="29"/>
        <v>0</v>
      </c>
      <c r="K60" s="3">
        <f t="shared" si="30"/>
        <v>0</v>
      </c>
      <c r="L60" s="3">
        <f t="shared" si="31"/>
        <v>0</v>
      </c>
      <c r="M60" s="3">
        <f t="shared" si="32"/>
        <v>0</v>
      </c>
      <c r="N60" s="3">
        <f t="shared" si="33"/>
        <v>0</v>
      </c>
      <c r="O60" s="3">
        <f t="shared" si="34"/>
        <v>0</v>
      </c>
      <c r="P60" s="3">
        <f t="shared" si="35"/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f t="shared" si="112"/>
        <v>0</v>
      </c>
      <c r="BL60" s="3">
        <f t="shared" si="113"/>
        <v>0</v>
      </c>
      <c r="BM60" s="3">
        <f t="shared" si="114"/>
        <v>0</v>
      </c>
      <c r="BN60" s="3">
        <f t="shared" si="115"/>
        <v>0</v>
      </c>
      <c r="BO60" s="3">
        <f t="shared" si="116"/>
        <v>0</v>
      </c>
      <c r="BP60" s="3">
        <f t="shared" si="41"/>
        <v>3582048.3225397551</v>
      </c>
      <c r="BQ60" s="3">
        <f t="shared" si="42"/>
        <v>23980.372501173326</v>
      </c>
      <c r="BR60" s="3">
        <v>11</v>
      </c>
      <c r="BS60" s="3">
        <v>11</v>
      </c>
      <c r="BT60" s="3">
        <f t="shared" si="43"/>
        <v>159584.38507807336</v>
      </c>
      <c r="BU60" s="3">
        <f t="shared" si="43"/>
        <v>15370.020764188466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f t="shared" si="44"/>
        <v>2252218.8501433516</v>
      </c>
      <c r="CM60" s="3">
        <f t="shared" si="44"/>
        <v>2229252.2481134203</v>
      </c>
      <c r="CN60" s="3">
        <v>11037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f t="shared" si="45"/>
        <v>0</v>
      </c>
      <c r="EA60" s="3">
        <f t="shared" si="46"/>
        <v>1132792.7487736386</v>
      </c>
      <c r="EB60" s="3">
        <f t="shared" si="47"/>
        <v>21553.816853422013</v>
      </c>
      <c r="EC60" s="3">
        <f t="shared" si="48"/>
        <v>94025.282092205191</v>
      </c>
      <c r="ED60" s="3">
        <v>9008</v>
      </c>
      <c r="EE60" s="3">
        <f t="shared" ref="EE60:EF60" si="162">EE59*1.015</f>
        <v>0</v>
      </c>
      <c r="EF60" s="3">
        <f t="shared" si="162"/>
        <v>0</v>
      </c>
      <c r="EG60" s="3">
        <f t="shared" si="50"/>
        <v>0</v>
      </c>
      <c r="EH60" s="3">
        <f t="shared" ref="EH60:EK60" si="163">EH59*1.015</f>
        <v>0</v>
      </c>
      <c r="EI60" s="3">
        <v>0</v>
      </c>
      <c r="EJ60" s="3">
        <f t="shared" si="11"/>
        <v>505386.63467804878</v>
      </c>
      <c r="EK60" s="3">
        <f t="shared" si="163"/>
        <v>0</v>
      </c>
      <c r="EL60" s="3">
        <f t="shared" si="53"/>
        <v>0</v>
      </c>
      <c r="EM60" s="3">
        <f t="shared" si="54"/>
        <v>0</v>
      </c>
      <c r="EN60" s="3">
        <f t="shared" si="55"/>
        <v>0</v>
      </c>
      <c r="EO60" s="3">
        <f t="shared" ref="EO60" si="164">EO59*1.01</f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f t="shared" si="57"/>
        <v>1132926.1588552976</v>
      </c>
      <c r="FT60" s="3">
        <f t="shared" si="58"/>
        <v>30323.497851777491</v>
      </c>
      <c r="FU60" s="3">
        <f t="shared" si="59"/>
        <v>2790013.5468190978</v>
      </c>
      <c r="FV60" s="3">
        <f t="shared" si="60"/>
        <v>1609475.4859887881</v>
      </c>
      <c r="FW60" s="3">
        <f t="shared" si="61"/>
        <v>17285.476862124346</v>
      </c>
      <c r="FX60" s="3">
        <f t="shared" si="62"/>
        <v>36530.088121215682</v>
      </c>
      <c r="FY60" s="3">
        <f t="shared" si="63"/>
        <v>109455.87225180432</v>
      </c>
      <c r="FZ60" s="3">
        <f t="shared" si="64"/>
        <v>-588510.28314179077</v>
      </c>
      <c r="GA60" s="3">
        <f t="shared" si="65"/>
        <v>396992.85330703354</v>
      </c>
      <c r="GB60" s="3">
        <f t="shared" si="65"/>
        <v>45531.469461737557</v>
      </c>
      <c r="GC60" s="3">
        <f t="shared" ref="GC60:GF60" si="165">1.015*GC59</f>
        <v>5270867.251195984</v>
      </c>
      <c r="GD60" s="3">
        <f t="shared" si="165"/>
        <v>143982.99083377825</v>
      </c>
      <c r="GE60" s="3">
        <f t="shared" si="165"/>
        <v>1704973.1686456772</v>
      </c>
      <c r="GF60" s="3">
        <f t="shared" si="165"/>
        <v>4112863.9500280488</v>
      </c>
      <c r="GG60" s="3">
        <f t="shared" si="121"/>
        <v>357364.79963108769</v>
      </c>
      <c r="GH60" s="3">
        <f t="shared" si="122"/>
        <v>11518.639266702261</v>
      </c>
      <c r="GI60" s="3">
        <f t="shared" si="123"/>
        <v>102298.39011874063</v>
      </c>
      <c r="GJ60" s="3">
        <f t="shared" si="124"/>
        <v>131611.64640089756</v>
      </c>
      <c r="GK60" s="3">
        <v>0</v>
      </c>
      <c r="GL60" s="3">
        <v>0</v>
      </c>
      <c r="GM60" s="3">
        <v>0</v>
      </c>
      <c r="GN60" s="3">
        <v>0</v>
      </c>
      <c r="GO60" s="3">
        <f t="shared" si="67"/>
        <v>1.434953830686494</v>
      </c>
      <c r="GP60" s="3">
        <v>2.7448829000000001E-2</v>
      </c>
      <c r="GQ60" s="3">
        <v>4.0192019000000002E-2</v>
      </c>
      <c r="GR60" s="3">
        <v>0</v>
      </c>
      <c r="GS60" s="3">
        <v>0</v>
      </c>
      <c r="GT60" s="3">
        <v>0</v>
      </c>
      <c r="GU60" s="3">
        <v>0</v>
      </c>
      <c r="GV60" s="3">
        <f t="shared" si="68"/>
        <v>6615677.8146974407</v>
      </c>
      <c r="GW60" s="3">
        <f t="shared" si="69"/>
        <v>3452.8384458386004</v>
      </c>
      <c r="GX60" s="3">
        <f t="shared" si="70"/>
        <v>4016.3053419212497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M60" s="3">
        <v>0</v>
      </c>
      <c r="HN60" s="3">
        <v>0</v>
      </c>
      <c r="HO60" s="3">
        <v>0</v>
      </c>
      <c r="HP60" s="3">
        <v>0</v>
      </c>
      <c r="HQ60" s="3">
        <v>0</v>
      </c>
      <c r="HR60" s="3">
        <v>0</v>
      </c>
      <c r="HS60" s="3">
        <v>0</v>
      </c>
      <c r="HT60" s="3">
        <v>0</v>
      </c>
      <c r="HU60" s="3">
        <v>0</v>
      </c>
      <c r="HV60" s="3">
        <v>0</v>
      </c>
      <c r="HW60" s="3">
        <v>0</v>
      </c>
      <c r="HX60" s="3">
        <v>0</v>
      </c>
      <c r="HY60" s="3">
        <v>0</v>
      </c>
      <c r="HZ60" s="3">
        <v>0</v>
      </c>
      <c r="IA60" s="3">
        <v>0</v>
      </c>
      <c r="IB60" s="3">
        <v>0</v>
      </c>
      <c r="IC60" s="3">
        <v>0</v>
      </c>
      <c r="ID60" s="3">
        <v>100.69</v>
      </c>
      <c r="IE60" s="3">
        <v>0</v>
      </c>
      <c r="IF60" s="3">
        <v>0</v>
      </c>
      <c r="IG60" s="3">
        <v>0</v>
      </c>
      <c r="IH60" s="3">
        <v>0</v>
      </c>
      <c r="II60" s="3">
        <v>0</v>
      </c>
      <c r="IJ60" s="3">
        <v>1.89499132153035E-2</v>
      </c>
      <c r="IK60" s="3">
        <v>4.0774207260572598E-2</v>
      </c>
      <c r="IL60" s="3">
        <v>0</v>
      </c>
      <c r="IM60" s="3">
        <v>0</v>
      </c>
      <c r="IN60" s="3">
        <v>0</v>
      </c>
      <c r="IO60" s="3">
        <v>0</v>
      </c>
      <c r="IP60" s="3">
        <v>1.89173387500918E-2</v>
      </c>
      <c r="IQ60" s="3">
        <f t="shared" si="71"/>
        <v>1.7347766311691628</v>
      </c>
      <c r="IR60" s="3">
        <v>1.0704865215678001E-2</v>
      </c>
      <c r="IS60" s="3">
        <v>1.41096028570911E-2</v>
      </c>
      <c r="IT60" s="3">
        <v>1.2141826394855299E-2</v>
      </c>
      <c r="IU60" s="3">
        <f t="shared" si="72"/>
        <v>1.9187124336627219</v>
      </c>
      <c r="IV60" s="3">
        <f t="shared" si="91"/>
        <v>555.05049002251155</v>
      </c>
      <c r="IW60" s="3">
        <v>1.5707180709005598E-2</v>
      </c>
      <c r="IX60" s="3">
        <v>0</v>
      </c>
      <c r="IY60" s="3">
        <v>0</v>
      </c>
      <c r="IZ60" s="3">
        <v>0</v>
      </c>
      <c r="JA60" s="3">
        <v>0</v>
      </c>
      <c r="JB60" s="3">
        <v>0</v>
      </c>
      <c r="JC60" s="3">
        <v>0</v>
      </c>
      <c r="JD60" s="3">
        <v>0</v>
      </c>
      <c r="JE60" s="3">
        <v>0</v>
      </c>
      <c r="JF60" s="3">
        <v>0</v>
      </c>
      <c r="JG60" s="3">
        <v>0</v>
      </c>
      <c r="JH60" s="3">
        <v>0</v>
      </c>
      <c r="JI60" s="3">
        <v>0</v>
      </c>
      <c r="JJ60" s="3">
        <v>0</v>
      </c>
      <c r="JK60" s="3">
        <v>0</v>
      </c>
      <c r="JL60" s="3">
        <v>0</v>
      </c>
      <c r="JM60">
        <v>1</v>
      </c>
      <c r="JN60">
        <v>1</v>
      </c>
      <c r="JO60">
        <v>1</v>
      </c>
      <c r="JP60" s="4">
        <f t="shared" si="73"/>
        <v>1408221.1704363108</v>
      </c>
      <c r="JQ60" s="7">
        <f t="shared" si="74"/>
        <v>1.8337301099917382</v>
      </c>
      <c r="JR60" s="7">
        <f t="shared" si="75"/>
        <v>1.8453686917147192</v>
      </c>
      <c r="JS60" s="13">
        <f t="shared" si="76"/>
        <v>1.8646731958579859</v>
      </c>
      <c r="JT60" s="7">
        <f t="shared" si="77"/>
        <v>1.7549226112694731</v>
      </c>
      <c r="JU60" s="13">
        <f t="shared" si="78"/>
        <v>2.0979963364459158</v>
      </c>
      <c r="JV60" s="7">
        <f t="shared" si="79"/>
        <v>1.7574959650459372</v>
      </c>
      <c r="JW60" s="4">
        <f t="shared" si="80"/>
        <v>1.3072640702193081</v>
      </c>
      <c r="JX60" s="7">
        <f t="shared" si="81"/>
        <v>1.8811447334323801</v>
      </c>
      <c r="JY60" s="4">
        <f t="shared" si="82"/>
        <v>1.7989512890075172</v>
      </c>
      <c r="JZ60" s="4">
        <f t="shared" si="83"/>
        <v>2.0739442308460907</v>
      </c>
      <c r="KA60" s="4">
        <f t="shared" si="84"/>
        <v>2.8175456873147358</v>
      </c>
      <c r="KB60" s="4">
        <f t="shared" si="85"/>
        <v>134849.46878195184</v>
      </c>
      <c r="KC60" s="4">
        <f t="shared" si="125"/>
        <v>1475313.2766528579</v>
      </c>
      <c r="KD60" s="4">
        <f t="shared" si="86"/>
        <v>122535.70635502748</v>
      </c>
      <c r="KE60" s="4">
        <f t="shared" si="87"/>
        <v>403452.51360559033</v>
      </c>
      <c r="KF60" s="4">
        <f t="shared" si="98"/>
        <v>87349.240788059644</v>
      </c>
      <c r="KG60" s="4">
        <f t="shared" si="99"/>
        <v>861975.8159041804</v>
      </c>
      <c r="KH60" s="4">
        <v>9.8782019563810705E-2</v>
      </c>
      <c r="KI60">
        <v>1.0149999999999999</v>
      </c>
      <c r="KJ60">
        <v>1.6E-2</v>
      </c>
      <c r="KK60" s="10">
        <v>0.38916298033153296</v>
      </c>
      <c r="KL60" s="12">
        <v>2.0364300000000002E-2</v>
      </c>
      <c r="KM60" s="12">
        <v>-4.4476999999999997E-3</v>
      </c>
    </row>
    <row r="61" spans="1:299" x14ac:dyDescent="0.2">
      <c r="A61" s="1">
        <v>2054</v>
      </c>
      <c r="B61" s="3">
        <f t="shared" si="21"/>
        <v>0</v>
      </c>
      <c r="C61" s="3">
        <f t="shared" si="22"/>
        <v>0</v>
      </c>
      <c r="D61" s="3">
        <f t="shared" si="23"/>
        <v>0</v>
      </c>
      <c r="E61" s="3">
        <f t="shared" si="24"/>
        <v>0</v>
      </c>
      <c r="F61" s="3">
        <f t="shared" si="25"/>
        <v>0</v>
      </c>
      <c r="G61" s="3">
        <f t="shared" si="26"/>
        <v>0</v>
      </c>
      <c r="H61" s="3">
        <f t="shared" si="27"/>
        <v>0</v>
      </c>
      <c r="I61" s="3">
        <f t="shared" si="28"/>
        <v>0</v>
      </c>
      <c r="J61" s="3">
        <f t="shared" si="29"/>
        <v>0</v>
      </c>
      <c r="K61" s="3">
        <f t="shared" si="30"/>
        <v>0</v>
      </c>
      <c r="L61" s="3">
        <f t="shared" si="31"/>
        <v>0</v>
      </c>
      <c r="M61" s="3">
        <f t="shared" si="32"/>
        <v>0</v>
      </c>
      <c r="N61" s="3">
        <f t="shared" si="33"/>
        <v>0</v>
      </c>
      <c r="O61" s="3">
        <f t="shared" si="34"/>
        <v>0</v>
      </c>
      <c r="P61" s="3">
        <f t="shared" si="35"/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f t="shared" si="112"/>
        <v>0</v>
      </c>
      <c r="BL61" s="3">
        <f t="shared" si="113"/>
        <v>0</v>
      </c>
      <c r="BM61" s="3">
        <f t="shared" si="114"/>
        <v>0</v>
      </c>
      <c r="BN61" s="3">
        <f t="shared" si="115"/>
        <v>0</v>
      </c>
      <c r="BO61" s="3">
        <f t="shared" si="116"/>
        <v>0</v>
      </c>
      <c r="BP61" s="3">
        <f t="shared" si="41"/>
        <v>3635779.0473778513</v>
      </c>
      <c r="BQ61" s="3">
        <f t="shared" si="42"/>
        <v>24340.078088690923</v>
      </c>
      <c r="BR61" s="3">
        <v>12</v>
      </c>
      <c r="BS61" s="3">
        <v>12</v>
      </c>
      <c r="BT61" s="3">
        <f t="shared" si="43"/>
        <v>162776.07277963482</v>
      </c>
      <c r="BU61" s="3">
        <f t="shared" si="43"/>
        <v>15677.421179472236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f t="shared" si="44"/>
        <v>2297263.2271462185</v>
      </c>
      <c r="CM61" s="3">
        <f t="shared" si="44"/>
        <v>2273837.2930756886</v>
      </c>
      <c r="CN61" s="3">
        <v>11037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f t="shared" si="45"/>
        <v>0</v>
      </c>
      <c r="EA61" s="3">
        <f t="shared" si="46"/>
        <v>1155448.6037491115</v>
      </c>
      <c r="EB61" s="3">
        <f t="shared" si="47"/>
        <v>21984.893190490453</v>
      </c>
      <c r="EC61" s="3">
        <f t="shared" si="48"/>
        <v>95905.7877340493</v>
      </c>
      <c r="ED61" s="3">
        <v>9008</v>
      </c>
      <c r="EE61" s="3">
        <f t="shared" ref="EE61:EF61" si="166">EE60*1.015</f>
        <v>0</v>
      </c>
      <c r="EF61" s="3">
        <f t="shared" si="166"/>
        <v>0</v>
      </c>
      <c r="EG61" s="3">
        <f t="shared" si="50"/>
        <v>0</v>
      </c>
      <c r="EH61" s="3">
        <f t="shared" ref="EH61:EK61" si="167">EH60*1.015</f>
        <v>0</v>
      </c>
      <c r="EI61" s="3">
        <v>0</v>
      </c>
      <c r="EJ61" s="3">
        <f t="shared" si="11"/>
        <v>507913.56785143894</v>
      </c>
      <c r="EK61" s="3">
        <f t="shared" si="167"/>
        <v>0</v>
      </c>
      <c r="EL61" s="3">
        <f t="shared" si="53"/>
        <v>0</v>
      </c>
      <c r="EM61" s="3">
        <f t="shared" si="54"/>
        <v>0</v>
      </c>
      <c r="EN61" s="3">
        <f t="shared" si="55"/>
        <v>0</v>
      </c>
      <c r="EO61" s="3">
        <f t="shared" ref="EO61" si="168">EO60*1.01</f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f t="shared" si="57"/>
        <v>1166913.9436209565</v>
      </c>
      <c r="FT61" s="3">
        <f t="shared" si="58"/>
        <v>31233.202787330818</v>
      </c>
      <c r="FU61" s="3">
        <f t="shared" si="59"/>
        <v>2873713.9532236708</v>
      </c>
      <c r="FV61" s="3">
        <f t="shared" si="60"/>
        <v>1657759.7505684518</v>
      </c>
      <c r="FW61" s="3">
        <f t="shared" si="61"/>
        <v>17804.041167988078</v>
      </c>
      <c r="FX61" s="3">
        <f t="shared" si="62"/>
        <v>36895.389002427837</v>
      </c>
      <c r="FY61" s="3">
        <f t="shared" si="63"/>
        <v>110550.43097432237</v>
      </c>
      <c r="FZ61" s="3">
        <f t="shared" si="64"/>
        <v>-594395.3859732087</v>
      </c>
      <c r="GA61" s="3">
        <f t="shared" si="65"/>
        <v>400962.78184010385</v>
      </c>
      <c r="GB61" s="3">
        <f t="shared" si="65"/>
        <v>45986.78415635493</v>
      </c>
      <c r="GC61" s="3">
        <f t="shared" ref="GC61:GF61" si="169">1.015*GC60</f>
        <v>5349930.2599639231</v>
      </c>
      <c r="GD61" s="3">
        <f t="shared" si="169"/>
        <v>146142.73569628492</v>
      </c>
      <c r="GE61" s="3">
        <f t="shared" si="169"/>
        <v>1730547.766175362</v>
      </c>
      <c r="GF61" s="3">
        <f t="shared" si="169"/>
        <v>4174556.9092784692</v>
      </c>
      <c r="GG61" s="3">
        <f t="shared" si="121"/>
        <v>362725.27162555396</v>
      </c>
      <c r="GH61" s="3">
        <f t="shared" si="122"/>
        <v>11691.418855702794</v>
      </c>
      <c r="GI61" s="3">
        <f t="shared" si="123"/>
        <v>103832.86597052171</v>
      </c>
      <c r="GJ61" s="3">
        <f t="shared" si="124"/>
        <v>133585.82109691101</v>
      </c>
      <c r="GK61" s="3">
        <v>0</v>
      </c>
      <c r="GL61" s="3">
        <v>0</v>
      </c>
      <c r="GM61" s="3">
        <v>0</v>
      </c>
      <c r="GN61" s="3">
        <v>0</v>
      </c>
      <c r="GO61" s="3">
        <f t="shared" si="67"/>
        <v>1.449303368993359</v>
      </c>
      <c r="GP61" s="3">
        <v>2.7448829000000001E-2</v>
      </c>
      <c r="GQ61" s="3">
        <v>4.0192019000000002E-2</v>
      </c>
      <c r="GR61" s="3">
        <v>0</v>
      </c>
      <c r="GS61" s="3">
        <v>0</v>
      </c>
      <c r="GT61" s="3">
        <v>0</v>
      </c>
      <c r="GU61" s="3">
        <v>0</v>
      </c>
      <c r="GV61" s="3">
        <f t="shared" si="68"/>
        <v>6642140.5259562302</v>
      </c>
      <c r="GW61" s="3">
        <f t="shared" si="69"/>
        <v>3470.1026380677931</v>
      </c>
      <c r="GX61" s="3">
        <f t="shared" si="70"/>
        <v>4056.4683953404624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100.69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1.89499132153035E-2</v>
      </c>
      <c r="IK61" s="3">
        <v>4.0774207260572598E-2</v>
      </c>
      <c r="IL61" s="3">
        <v>0</v>
      </c>
      <c r="IM61" s="3">
        <v>0</v>
      </c>
      <c r="IN61" s="3">
        <v>0</v>
      </c>
      <c r="IO61" s="3">
        <v>0</v>
      </c>
      <c r="IP61" s="3">
        <v>1.89173387500918E-2</v>
      </c>
      <c r="IQ61" s="3">
        <f t="shared" si="71"/>
        <v>1.7607982806367002</v>
      </c>
      <c r="IR61" s="3">
        <v>1.0704865215678001E-2</v>
      </c>
      <c r="IS61" s="3">
        <v>1.41096028570911E-2</v>
      </c>
      <c r="IT61" s="3">
        <v>1.2141826394855299E-2</v>
      </c>
      <c r="IU61" s="3">
        <f t="shared" si="72"/>
        <v>1.9474931201676626</v>
      </c>
      <c r="IV61" s="3">
        <f t="shared" si="91"/>
        <v>560.54603942867493</v>
      </c>
      <c r="IW61" s="3">
        <v>1.5707180709005598E-2</v>
      </c>
      <c r="IX61" s="3">
        <v>0</v>
      </c>
      <c r="IY61" s="3">
        <v>0</v>
      </c>
      <c r="IZ61" s="3">
        <v>0</v>
      </c>
      <c r="JA61" s="3">
        <v>0</v>
      </c>
      <c r="JB61" s="3">
        <v>0</v>
      </c>
      <c r="JC61" s="3">
        <v>0</v>
      </c>
      <c r="JD61" s="3">
        <v>0</v>
      </c>
      <c r="JE61" s="3">
        <v>0</v>
      </c>
      <c r="JF61" s="3">
        <v>0</v>
      </c>
      <c r="JG61" s="3">
        <v>0</v>
      </c>
      <c r="JH61" s="3">
        <v>0</v>
      </c>
      <c r="JI61" s="3">
        <v>0</v>
      </c>
      <c r="JJ61" s="3">
        <v>0</v>
      </c>
      <c r="JK61" s="3">
        <v>0</v>
      </c>
      <c r="JL61" s="3">
        <v>0</v>
      </c>
      <c r="JM61">
        <v>1</v>
      </c>
      <c r="JN61">
        <v>1</v>
      </c>
      <c r="JO61">
        <v>1</v>
      </c>
      <c r="JP61" s="4">
        <f t="shared" si="73"/>
        <v>1446243.1420380911</v>
      </c>
      <c r="JQ61" s="7">
        <f t="shared" si="74"/>
        <v>1.8612360616416141</v>
      </c>
      <c r="JR61" s="7">
        <f t="shared" si="75"/>
        <v>1.8730492220904398</v>
      </c>
      <c r="JS61" s="13">
        <f t="shared" si="76"/>
        <v>1.8926432937958555</v>
      </c>
      <c r="JT61" s="7">
        <f t="shared" si="77"/>
        <v>1.781246450438515</v>
      </c>
      <c r="JU61" s="13">
        <f t="shared" si="78"/>
        <v>2.1399562631748341</v>
      </c>
      <c r="JV61" s="7">
        <f t="shared" si="79"/>
        <v>1.7838584045216261</v>
      </c>
      <c r="JW61" s="4">
        <f t="shared" si="80"/>
        <v>1.315107654640624</v>
      </c>
      <c r="JX61" s="7">
        <f t="shared" si="81"/>
        <v>1.9093619044338657</v>
      </c>
      <c r="JY61" s="4">
        <f t="shared" si="82"/>
        <v>1.8259355583426298</v>
      </c>
      <c r="JZ61" s="4">
        <f t="shared" si="83"/>
        <v>2.1112752270013204</v>
      </c>
      <c r="KA61" s="4">
        <f t="shared" si="84"/>
        <v>2.87953169243566</v>
      </c>
      <c r="KB61" s="4">
        <f t="shared" si="85"/>
        <v>136872.2108136811</v>
      </c>
      <c r="KC61" s="4">
        <f t="shared" si="125"/>
        <v>1506191.2807321739</v>
      </c>
      <c r="KD61" s="4">
        <f t="shared" si="86"/>
        <v>124986.42048212803</v>
      </c>
      <c r="KE61" s="4">
        <f t="shared" si="87"/>
        <v>412893.30242396117</v>
      </c>
      <c r="KF61" s="4">
        <f t="shared" si="98"/>
        <v>89096.225603820843</v>
      </c>
      <c r="KG61" s="4">
        <f t="shared" si="99"/>
        <v>879215.33222226403</v>
      </c>
      <c r="KH61" s="4">
        <v>9.8782019563810705E-2</v>
      </c>
      <c r="KI61">
        <v>1.0149999999999999</v>
      </c>
      <c r="KJ61">
        <v>1.6E-2</v>
      </c>
      <c r="KK61" s="10">
        <v>0.38916298033153296</v>
      </c>
      <c r="KL61" s="12">
        <v>2.0364300000000002E-2</v>
      </c>
      <c r="KM61" s="12">
        <v>-4.4476999999999997E-3</v>
      </c>
    </row>
    <row r="62" spans="1:299" x14ac:dyDescent="0.2">
      <c r="A62" s="1">
        <v>2055</v>
      </c>
      <c r="B62" s="3">
        <f t="shared" si="21"/>
        <v>0</v>
      </c>
      <c r="C62" s="3">
        <f t="shared" si="22"/>
        <v>0</v>
      </c>
      <c r="D62" s="3">
        <f t="shared" si="23"/>
        <v>0</v>
      </c>
      <c r="E62" s="3">
        <f t="shared" si="24"/>
        <v>0</v>
      </c>
      <c r="F62" s="3">
        <f t="shared" si="25"/>
        <v>0</v>
      </c>
      <c r="G62" s="3">
        <f t="shared" si="26"/>
        <v>0</v>
      </c>
      <c r="H62" s="3">
        <f t="shared" si="27"/>
        <v>0</v>
      </c>
      <c r="I62" s="3">
        <f t="shared" si="28"/>
        <v>0</v>
      </c>
      <c r="J62" s="3">
        <f t="shared" si="29"/>
        <v>0</v>
      </c>
      <c r="K62" s="3">
        <f t="shared" si="30"/>
        <v>0</v>
      </c>
      <c r="L62" s="3">
        <f t="shared" si="31"/>
        <v>0</v>
      </c>
      <c r="M62" s="3">
        <f t="shared" si="32"/>
        <v>0</v>
      </c>
      <c r="N62" s="3">
        <f t="shared" si="33"/>
        <v>0</v>
      </c>
      <c r="O62" s="3">
        <f t="shared" si="34"/>
        <v>0</v>
      </c>
      <c r="P62" s="3">
        <f t="shared" si="35"/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f t="shared" si="112"/>
        <v>0</v>
      </c>
      <c r="BL62" s="3">
        <f t="shared" si="113"/>
        <v>0</v>
      </c>
      <c r="BM62" s="3">
        <f t="shared" si="114"/>
        <v>0</v>
      </c>
      <c r="BN62" s="3">
        <f t="shared" si="115"/>
        <v>0</v>
      </c>
      <c r="BO62" s="3">
        <f t="shared" si="116"/>
        <v>0</v>
      </c>
      <c r="BP62" s="3">
        <f t="shared" si="41"/>
        <v>3690315.733088519</v>
      </c>
      <c r="BQ62" s="3">
        <f t="shared" si="42"/>
        <v>24705.179260021287</v>
      </c>
      <c r="BR62" s="3">
        <v>13</v>
      </c>
      <c r="BS62" s="3">
        <v>13</v>
      </c>
      <c r="BT62" s="3">
        <f t="shared" si="43"/>
        <v>166031.59423522753</v>
      </c>
      <c r="BU62" s="3">
        <f t="shared" si="43"/>
        <v>15990.969603061681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f t="shared" si="44"/>
        <v>2343208.4916891428</v>
      </c>
      <c r="CM62" s="3">
        <f t="shared" si="44"/>
        <v>2319314.0389372027</v>
      </c>
      <c r="CN62" s="3">
        <v>11037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f t="shared" si="45"/>
        <v>0</v>
      </c>
      <c r="EA62" s="3">
        <f t="shared" si="46"/>
        <v>1178557.5758240938</v>
      </c>
      <c r="EB62" s="3">
        <f t="shared" si="47"/>
        <v>22424.591054300261</v>
      </c>
      <c r="EC62" s="3">
        <f t="shared" si="48"/>
        <v>97823.903488730284</v>
      </c>
      <c r="ED62" s="3">
        <v>9008</v>
      </c>
      <c r="EE62" s="3">
        <f t="shared" ref="EE62:EF62" si="170">EE61*1.015</f>
        <v>0</v>
      </c>
      <c r="EF62" s="3">
        <f t="shared" si="170"/>
        <v>0</v>
      </c>
      <c r="EG62" s="3">
        <f t="shared" si="50"/>
        <v>0</v>
      </c>
      <c r="EH62" s="3">
        <f t="shared" ref="EH62:EK62" si="171">EH61*1.015</f>
        <v>0</v>
      </c>
      <c r="EI62" s="3">
        <v>0</v>
      </c>
      <c r="EJ62" s="3">
        <f t="shared" si="11"/>
        <v>510453.13569069607</v>
      </c>
      <c r="EK62" s="3">
        <f t="shared" si="171"/>
        <v>0</v>
      </c>
      <c r="EL62" s="3">
        <f t="shared" si="53"/>
        <v>0</v>
      </c>
      <c r="EM62" s="3">
        <f t="shared" si="54"/>
        <v>0</v>
      </c>
      <c r="EN62" s="3">
        <f t="shared" si="55"/>
        <v>0</v>
      </c>
      <c r="EO62" s="3">
        <f t="shared" ref="EO62" si="172">EO61*1.01</f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f t="shared" si="57"/>
        <v>1201921.3619295852</v>
      </c>
      <c r="FT62" s="3">
        <f t="shared" si="58"/>
        <v>32170.198870950742</v>
      </c>
      <c r="FU62" s="3">
        <f t="shared" si="59"/>
        <v>2959925.3718203809</v>
      </c>
      <c r="FV62" s="3">
        <f t="shared" si="60"/>
        <v>1707492.5430855055</v>
      </c>
      <c r="FW62" s="3">
        <f t="shared" si="61"/>
        <v>18338.16240302772</v>
      </c>
      <c r="FX62" s="3">
        <f t="shared" si="62"/>
        <v>37264.342892452114</v>
      </c>
      <c r="FY62" s="3">
        <f t="shared" si="63"/>
        <v>111655.93528406559</v>
      </c>
      <c r="FZ62" s="3">
        <f t="shared" si="64"/>
        <v>-600339.33983294084</v>
      </c>
      <c r="GA62" s="3">
        <f t="shared" si="65"/>
        <v>404972.40965850488</v>
      </c>
      <c r="GB62" s="3">
        <f t="shared" si="65"/>
        <v>46446.651997918481</v>
      </c>
      <c r="GC62" s="3">
        <f t="shared" ref="GC62:GF62" si="173">1.015*GC61</f>
        <v>5430179.2138633812</v>
      </c>
      <c r="GD62" s="3">
        <f t="shared" si="173"/>
        <v>148334.87673172916</v>
      </c>
      <c r="GE62" s="3">
        <f t="shared" si="173"/>
        <v>1756505.9826679924</v>
      </c>
      <c r="GF62" s="3">
        <f t="shared" si="173"/>
        <v>4237175.2629176462</v>
      </c>
      <c r="GG62" s="3">
        <f t="shared" si="121"/>
        <v>368166.15069993725</v>
      </c>
      <c r="GH62" s="3">
        <f t="shared" si="122"/>
        <v>11866.790138538334</v>
      </c>
      <c r="GI62" s="3">
        <f t="shared" si="123"/>
        <v>105390.35896007954</v>
      </c>
      <c r="GJ62" s="3">
        <f t="shared" si="124"/>
        <v>135589.60841336468</v>
      </c>
      <c r="GK62" s="3">
        <v>0</v>
      </c>
      <c r="GL62" s="3">
        <v>0</v>
      </c>
      <c r="GM62" s="3">
        <v>0</v>
      </c>
      <c r="GN62" s="3">
        <v>0</v>
      </c>
      <c r="GO62" s="3">
        <f t="shared" si="67"/>
        <v>1.4637964026832926</v>
      </c>
      <c r="GP62" s="3">
        <v>2.7448829000000001E-2</v>
      </c>
      <c r="GQ62" s="3">
        <v>4.0192019000000002E-2</v>
      </c>
      <c r="GR62" s="3">
        <v>0</v>
      </c>
      <c r="GS62" s="3">
        <v>0</v>
      </c>
      <c r="GT62" s="3">
        <v>0</v>
      </c>
      <c r="GU62" s="3">
        <v>0</v>
      </c>
      <c r="GV62" s="3">
        <f t="shared" si="68"/>
        <v>6668709.0880600549</v>
      </c>
      <c r="GW62" s="3">
        <f t="shared" si="69"/>
        <v>3487.4531512581316</v>
      </c>
      <c r="GX62" s="3">
        <f t="shared" si="70"/>
        <v>4097.0330792938666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100.69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1.89499132153035E-2</v>
      </c>
      <c r="IK62" s="3">
        <v>4.0774207260572598E-2</v>
      </c>
      <c r="IL62" s="3">
        <v>0</v>
      </c>
      <c r="IM62" s="3">
        <v>0</v>
      </c>
      <c r="IN62" s="3">
        <v>0</v>
      </c>
      <c r="IO62" s="3">
        <v>0</v>
      </c>
      <c r="IP62" s="3">
        <v>1.89173387500918E-2</v>
      </c>
      <c r="IQ62" s="3">
        <f t="shared" si="71"/>
        <v>1.7872102548462505</v>
      </c>
      <c r="IR62" s="3">
        <v>1.0704865215678001E-2</v>
      </c>
      <c r="IS62" s="3">
        <v>1.41096028570911E-2</v>
      </c>
      <c r="IT62" s="3">
        <v>1.2141826394855299E-2</v>
      </c>
      <c r="IU62" s="3">
        <f t="shared" si="72"/>
        <v>1.9767055169701773</v>
      </c>
      <c r="IV62" s="3">
        <f t="shared" si="91"/>
        <v>566.09600021509755</v>
      </c>
      <c r="IW62" s="3">
        <v>1.5707180709005598E-2</v>
      </c>
      <c r="IX62" s="3">
        <v>0</v>
      </c>
      <c r="IY62" s="3">
        <v>0</v>
      </c>
      <c r="IZ62" s="3">
        <v>0</v>
      </c>
      <c r="JA62" s="3">
        <v>0</v>
      </c>
      <c r="JB62" s="3">
        <v>0</v>
      </c>
      <c r="JC62" s="3">
        <v>0</v>
      </c>
      <c r="JD62" s="3">
        <v>0</v>
      </c>
      <c r="JE62" s="3">
        <v>0</v>
      </c>
      <c r="JF62" s="3">
        <v>0</v>
      </c>
      <c r="JG62" s="3">
        <v>0</v>
      </c>
      <c r="JH62" s="3">
        <v>0</v>
      </c>
      <c r="JI62" s="3">
        <v>0</v>
      </c>
      <c r="JJ62" s="3">
        <v>0</v>
      </c>
      <c r="JK62" s="3">
        <v>0</v>
      </c>
      <c r="JL62" s="3">
        <v>0</v>
      </c>
      <c r="JM62">
        <v>1</v>
      </c>
      <c r="JN62">
        <v>1</v>
      </c>
      <c r="JO62">
        <v>1</v>
      </c>
      <c r="JP62" s="4">
        <f t="shared" si="73"/>
        <v>1485291.7068731193</v>
      </c>
      <c r="JQ62" s="7">
        <f t="shared" si="74"/>
        <v>1.8891546025662382</v>
      </c>
      <c r="JR62" s="7">
        <f t="shared" si="75"/>
        <v>1.9011449604217963</v>
      </c>
      <c r="JS62" s="13">
        <f t="shared" si="76"/>
        <v>1.9210329432027931</v>
      </c>
      <c r="JT62" s="7">
        <f t="shared" si="77"/>
        <v>1.8079651471950926</v>
      </c>
      <c r="JU62" s="13">
        <f t="shared" si="78"/>
        <v>2.1827553884383311</v>
      </c>
      <c r="JV62" s="7">
        <f t="shared" si="79"/>
        <v>1.8106162805894503</v>
      </c>
      <c r="JW62" s="4">
        <f t="shared" si="80"/>
        <v>1.3229983005684678</v>
      </c>
      <c r="JX62" s="7">
        <f t="shared" si="81"/>
        <v>1.9380023330003735</v>
      </c>
      <c r="JY62" s="4">
        <f t="shared" si="82"/>
        <v>1.853324591717769</v>
      </c>
      <c r="JZ62" s="4">
        <f t="shared" si="83"/>
        <v>2.149278181087344</v>
      </c>
      <c r="KA62" s="4">
        <f t="shared" si="84"/>
        <v>2.9428813896692447</v>
      </c>
      <c r="KB62" s="4">
        <f t="shared" si="85"/>
        <v>138925.29397588631</v>
      </c>
      <c r="KC62" s="4">
        <f t="shared" si="125"/>
        <v>1537718.9435750591</v>
      </c>
      <c r="KD62" s="4">
        <f t="shared" si="86"/>
        <v>127486.14889177059</v>
      </c>
      <c r="KE62" s="4">
        <f t="shared" si="87"/>
        <v>422555.00570068188</v>
      </c>
      <c r="KF62" s="4">
        <f t="shared" si="98"/>
        <v>90878.150115897268</v>
      </c>
      <c r="KG62" s="4">
        <f t="shared" si="99"/>
        <v>896799.63886670931</v>
      </c>
      <c r="KH62" s="4">
        <v>9.8782019563810705E-2</v>
      </c>
      <c r="KI62">
        <v>1.0149999999999999</v>
      </c>
      <c r="KJ62">
        <v>1.6E-2</v>
      </c>
      <c r="KK62" s="10">
        <v>0.38916298033153296</v>
      </c>
      <c r="KL62" s="12">
        <v>2.0364300000000002E-2</v>
      </c>
      <c r="KM62" s="12">
        <v>-4.4476999999999997E-3</v>
      </c>
    </row>
    <row r="63" spans="1:299" x14ac:dyDescent="0.2">
      <c r="A63" s="1">
        <v>2056</v>
      </c>
      <c r="B63" s="3">
        <f t="shared" si="21"/>
        <v>0</v>
      </c>
      <c r="C63" s="3">
        <f t="shared" si="22"/>
        <v>0</v>
      </c>
      <c r="D63" s="3">
        <f t="shared" si="23"/>
        <v>0</v>
      </c>
      <c r="E63" s="3">
        <f t="shared" si="24"/>
        <v>0</v>
      </c>
      <c r="F63" s="3">
        <f t="shared" si="25"/>
        <v>0</v>
      </c>
      <c r="G63" s="3">
        <f t="shared" si="26"/>
        <v>0</v>
      </c>
      <c r="H63" s="3">
        <f t="shared" si="27"/>
        <v>0</v>
      </c>
      <c r="I63" s="3">
        <f t="shared" si="28"/>
        <v>0</v>
      </c>
      <c r="J63" s="3">
        <f t="shared" si="29"/>
        <v>0</v>
      </c>
      <c r="K63" s="3">
        <f t="shared" si="30"/>
        <v>0</v>
      </c>
      <c r="L63" s="3">
        <f t="shared" si="31"/>
        <v>0</v>
      </c>
      <c r="M63" s="3">
        <f t="shared" si="32"/>
        <v>0</v>
      </c>
      <c r="N63" s="3">
        <f t="shared" si="33"/>
        <v>0</v>
      </c>
      <c r="O63" s="3">
        <f t="shared" si="34"/>
        <v>0</v>
      </c>
      <c r="P63" s="3">
        <f t="shared" si="35"/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f t="shared" si="112"/>
        <v>0</v>
      </c>
      <c r="BL63" s="3">
        <f t="shared" si="113"/>
        <v>0</v>
      </c>
      <c r="BM63" s="3">
        <f t="shared" si="114"/>
        <v>0</v>
      </c>
      <c r="BN63" s="3">
        <f t="shared" si="115"/>
        <v>0</v>
      </c>
      <c r="BO63" s="3">
        <f t="shared" si="116"/>
        <v>0</v>
      </c>
      <c r="BP63" s="3">
        <f t="shared" si="41"/>
        <v>3745670.4690848463</v>
      </c>
      <c r="BQ63" s="3">
        <f t="shared" si="42"/>
        <v>25075.756948921604</v>
      </c>
      <c r="BR63" s="3">
        <v>14</v>
      </c>
      <c r="BS63" s="3">
        <v>14</v>
      </c>
      <c r="BT63" s="3">
        <f t="shared" si="43"/>
        <v>169352.22611993208</v>
      </c>
      <c r="BU63" s="3">
        <f t="shared" si="43"/>
        <v>16310.788995122915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f t="shared" si="44"/>
        <v>2390072.6615229258</v>
      </c>
      <c r="CM63" s="3">
        <f t="shared" si="44"/>
        <v>2365700.3197159469</v>
      </c>
      <c r="CN63" s="3">
        <v>11037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f t="shared" si="45"/>
        <v>0</v>
      </c>
      <c r="EA63" s="3">
        <f t="shared" si="46"/>
        <v>1202128.7273405758</v>
      </c>
      <c r="EB63" s="3">
        <f t="shared" si="47"/>
        <v>22873.082875386266</v>
      </c>
      <c r="EC63" s="3">
        <f t="shared" si="48"/>
        <v>99780.381558504887</v>
      </c>
      <c r="ED63" s="3">
        <v>9008</v>
      </c>
      <c r="EE63" s="3">
        <f t="shared" ref="EE63:EF63" si="174">EE62*1.015</f>
        <v>0</v>
      </c>
      <c r="EF63" s="3">
        <f t="shared" si="174"/>
        <v>0</v>
      </c>
      <c r="EG63" s="3">
        <f t="shared" si="50"/>
        <v>0</v>
      </c>
      <c r="EH63" s="3">
        <f t="shared" ref="EH63:EK63" si="175">EH62*1.015</f>
        <v>0</v>
      </c>
      <c r="EI63" s="3">
        <v>0</v>
      </c>
      <c r="EJ63" s="3">
        <f t="shared" si="11"/>
        <v>513005.40136914951</v>
      </c>
      <c r="EK63" s="3">
        <f t="shared" si="175"/>
        <v>0</v>
      </c>
      <c r="EL63" s="3">
        <f t="shared" si="53"/>
        <v>0</v>
      </c>
      <c r="EM63" s="3">
        <f t="shared" si="54"/>
        <v>0</v>
      </c>
      <c r="EN63" s="3">
        <f t="shared" si="55"/>
        <v>0</v>
      </c>
      <c r="EO63" s="3">
        <f t="shared" ref="EO63" si="176">EO62*1.01</f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f t="shared" si="57"/>
        <v>1237979.0027874729</v>
      </c>
      <c r="FT63" s="3">
        <f t="shared" si="58"/>
        <v>33135.304837079268</v>
      </c>
      <c r="FU63" s="3">
        <f t="shared" si="59"/>
        <v>3048723.1329749925</v>
      </c>
      <c r="FV63" s="3">
        <f t="shared" si="60"/>
        <v>1758717.3193780708</v>
      </c>
      <c r="FW63" s="3">
        <f t="shared" si="61"/>
        <v>18888.307275118554</v>
      </c>
      <c r="FX63" s="3">
        <f t="shared" si="62"/>
        <v>37636.986321376637</v>
      </c>
      <c r="FY63" s="3">
        <f t="shared" si="63"/>
        <v>112772.49463690625</v>
      </c>
      <c r="FZ63" s="3">
        <f t="shared" si="64"/>
        <v>-606342.73323127022</v>
      </c>
      <c r="GA63" s="3">
        <f t="shared" si="65"/>
        <v>409022.13375508995</v>
      </c>
      <c r="GB63" s="3">
        <f t="shared" si="65"/>
        <v>46911.118517897667</v>
      </c>
      <c r="GC63" s="3">
        <f t="shared" ref="GC63:GF63" si="177">1.015*GC62</f>
        <v>5511631.9020713316</v>
      </c>
      <c r="GD63" s="3">
        <f t="shared" si="177"/>
        <v>150559.8998827051</v>
      </c>
      <c r="GE63" s="3">
        <f t="shared" si="177"/>
        <v>1782853.5724080121</v>
      </c>
      <c r="GF63" s="3">
        <f t="shared" si="177"/>
        <v>4300732.8918614108</v>
      </c>
      <c r="GG63" s="3">
        <f t="shared" si="121"/>
        <v>373688.64296043629</v>
      </c>
      <c r="GH63" s="3">
        <f t="shared" si="122"/>
        <v>12044.791990616408</v>
      </c>
      <c r="GI63" s="3">
        <f t="shared" si="123"/>
        <v>106971.21434448073</v>
      </c>
      <c r="GJ63" s="3">
        <f t="shared" si="124"/>
        <v>137623.45253956516</v>
      </c>
      <c r="GK63" s="3">
        <v>0</v>
      </c>
      <c r="GL63" s="3">
        <v>0</v>
      </c>
      <c r="GM63" s="3">
        <v>0</v>
      </c>
      <c r="GN63" s="3">
        <v>0</v>
      </c>
      <c r="GO63" s="3">
        <f t="shared" si="67"/>
        <v>1.4784343667101256</v>
      </c>
      <c r="GP63" s="3">
        <v>2.7448829000000001E-2</v>
      </c>
      <c r="GQ63" s="3">
        <v>4.0192019000000002E-2</v>
      </c>
      <c r="GR63" s="3">
        <v>0</v>
      </c>
      <c r="GS63" s="3">
        <v>0</v>
      </c>
      <c r="GT63" s="3">
        <v>0</v>
      </c>
      <c r="GU63" s="3">
        <v>0</v>
      </c>
      <c r="GV63" s="3">
        <f t="shared" si="68"/>
        <v>6695383.9244122952</v>
      </c>
      <c r="GW63" s="3">
        <f t="shared" si="69"/>
        <v>3504.8904170144219</v>
      </c>
      <c r="GX63" s="3">
        <f t="shared" si="70"/>
        <v>4138.0034100868052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100.69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1.89499132153035E-2</v>
      </c>
      <c r="IK63" s="3">
        <v>4.0774207260572598E-2</v>
      </c>
      <c r="IL63" s="3">
        <v>0</v>
      </c>
      <c r="IM63" s="3">
        <v>0</v>
      </c>
      <c r="IN63" s="3">
        <v>0</v>
      </c>
      <c r="IO63" s="3">
        <v>0</v>
      </c>
      <c r="IP63" s="3">
        <v>1.89173387500918E-2</v>
      </c>
      <c r="IQ63" s="3">
        <f t="shared" si="71"/>
        <v>1.8140184086689441</v>
      </c>
      <c r="IR63" s="3">
        <v>1.0704865215678001E-2</v>
      </c>
      <c r="IS63" s="3">
        <v>1.41096028570911E-2</v>
      </c>
      <c r="IT63" s="3">
        <v>1.2141826394855299E-2</v>
      </c>
      <c r="IU63" s="3">
        <f t="shared" si="72"/>
        <v>2.0063560997247296</v>
      </c>
      <c r="IV63" s="3">
        <f t="shared" si="91"/>
        <v>571.7009111083164</v>
      </c>
      <c r="IW63" s="3">
        <v>1.5707180709005598E-2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>
        <v>1</v>
      </c>
      <c r="JN63">
        <v>1</v>
      </c>
      <c r="JO63">
        <v>1</v>
      </c>
      <c r="JP63" s="4">
        <f t="shared" si="73"/>
        <v>1525394.5829586934</v>
      </c>
      <c r="JQ63" s="7">
        <f t="shared" si="74"/>
        <v>1.9174919216047317</v>
      </c>
      <c r="JR63" s="7">
        <f t="shared" si="75"/>
        <v>1.9296621348281231</v>
      </c>
      <c r="JS63" s="13">
        <f t="shared" si="76"/>
        <v>1.9498484373508347</v>
      </c>
      <c r="JT63" s="7">
        <f t="shared" si="77"/>
        <v>1.8350846244030188</v>
      </c>
      <c r="JU63" s="13">
        <f t="shared" si="78"/>
        <v>2.2264104962070976</v>
      </c>
      <c r="JV63" s="7">
        <f t="shared" si="79"/>
        <v>1.8377755247982919</v>
      </c>
      <c r="JW63" s="4">
        <f t="shared" si="80"/>
        <v>1.3309362903718787</v>
      </c>
      <c r="JX63" s="7">
        <f t="shared" si="81"/>
        <v>1.967072367995379</v>
      </c>
      <c r="JY63" s="4">
        <f t="shared" si="82"/>
        <v>1.8811244605935353</v>
      </c>
      <c r="JZ63" s="4">
        <f t="shared" si="83"/>
        <v>2.1879651883469164</v>
      </c>
      <c r="KA63" s="4">
        <f t="shared" si="84"/>
        <v>3.0076247802419682</v>
      </c>
      <c r="KB63" s="4">
        <f t="shared" si="85"/>
        <v>141009.1733855246</v>
      </c>
      <c r="KC63" s="4">
        <f t="shared" si="125"/>
        <v>1569910.0094659426</v>
      </c>
      <c r="KD63" s="4">
        <f t="shared" si="86"/>
        <v>130035.871869606</v>
      </c>
      <c r="KE63" s="4">
        <f t="shared" si="87"/>
        <v>432442.7928340779</v>
      </c>
      <c r="KF63" s="4">
        <f t="shared" si="98"/>
        <v>92695.713118215208</v>
      </c>
      <c r="KG63" s="4">
        <f t="shared" si="99"/>
        <v>914735.63164404349</v>
      </c>
      <c r="KH63" s="4">
        <v>9.8782019563810705E-2</v>
      </c>
      <c r="KI63">
        <v>1.0149999999999999</v>
      </c>
      <c r="KJ63">
        <v>1.6E-2</v>
      </c>
      <c r="KK63" s="10">
        <v>0.38916298033153296</v>
      </c>
      <c r="KL63" s="12">
        <v>2.0364300000000002E-2</v>
      </c>
      <c r="KM63" s="12">
        <v>-4.4476999999999997E-3</v>
      </c>
    </row>
    <row r="64" spans="1:299" x14ac:dyDescent="0.2">
      <c r="A64" s="1">
        <v>2057</v>
      </c>
      <c r="B64" s="3">
        <f t="shared" si="21"/>
        <v>0</v>
      </c>
      <c r="C64" s="3">
        <f t="shared" si="22"/>
        <v>0</v>
      </c>
      <c r="D64" s="3">
        <f t="shared" si="23"/>
        <v>0</v>
      </c>
      <c r="E64" s="3">
        <f t="shared" si="24"/>
        <v>0</v>
      </c>
      <c r="F64" s="3">
        <f t="shared" si="25"/>
        <v>0</v>
      </c>
      <c r="G64" s="3">
        <f t="shared" si="26"/>
        <v>0</v>
      </c>
      <c r="H64" s="3">
        <f t="shared" si="27"/>
        <v>0</v>
      </c>
      <c r="I64" s="3">
        <f t="shared" si="28"/>
        <v>0</v>
      </c>
      <c r="J64" s="3">
        <f t="shared" si="29"/>
        <v>0</v>
      </c>
      <c r="K64" s="3">
        <f t="shared" si="30"/>
        <v>0</v>
      </c>
      <c r="L64" s="3">
        <f t="shared" si="31"/>
        <v>0</v>
      </c>
      <c r="M64" s="3">
        <f t="shared" si="32"/>
        <v>0</v>
      </c>
      <c r="N64" s="3">
        <f t="shared" si="33"/>
        <v>0</v>
      </c>
      <c r="O64" s="3">
        <f t="shared" si="34"/>
        <v>0</v>
      </c>
      <c r="P64" s="3">
        <f t="shared" si="35"/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f t="shared" si="112"/>
        <v>0</v>
      </c>
      <c r="BL64" s="3">
        <f t="shared" si="113"/>
        <v>0</v>
      </c>
      <c r="BM64" s="3">
        <f t="shared" si="114"/>
        <v>0</v>
      </c>
      <c r="BN64" s="3">
        <f t="shared" si="115"/>
        <v>0</v>
      </c>
      <c r="BO64" s="3">
        <f t="shared" si="116"/>
        <v>0</v>
      </c>
      <c r="BP64" s="3">
        <f t="shared" si="41"/>
        <v>3801855.5261211186</v>
      </c>
      <c r="BQ64" s="3">
        <f t="shared" si="42"/>
        <v>25451.893303155426</v>
      </c>
      <c r="BR64" s="3">
        <v>15</v>
      </c>
      <c r="BS64" s="3">
        <v>15</v>
      </c>
      <c r="BT64" s="3">
        <f t="shared" si="43"/>
        <v>172739.27064233072</v>
      </c>
      <c r="BU64" s="3">
        <f t="shared" si="43"/>
        <v>16637.004775025373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f t="shared" si="44"/>
        <v>2437874.1147533846</v>
      </c>
      <c r="CM64" s="3">
        <f t="shared" si="44"/>
        <v>2413014.3261102657</v>
      </c>
      <c r="CN64" s="3">
        <v>11037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f t="shared" si="45"/>
        <v>0</v>
      </c>
      <c r="EA64" s="3">
        <f t="shared" si="46"/>
        <v>1226171.3018873874</v>
      </c>
      <c r="EB64" s="3">
        <f t="shared" si="47"/>
        <v>23330.544532893993</v>
      </c>
      <c r="EC64" s="3">
        <f t="shared" si="48"/>
        <v>101775.98918967499</v>
      </c>
      <c r="ED64" s="3">
        <v>9008</v>
      </c>
      <c r="EE64" s="3">
        <f t="shared" ref="EE64:EF64" si="178">EE63*1.015</f>
        <v>0</v>
      </c>
      <c r="EF64" s="3">
        <f t="shared" si="178"/>
        <v>0</v>
      </c>
      <c r="EG64" s="3">
        <f t="shared" si="50"/>
        <v>0</v>
      </c>
      <c r="EH64" s="3">
        <f t="shared" ref="EH64:EK64" si="179">EH63*1.015</f>
        <v>0</v>
      </c>
      <c r="EI64" s="3">
        <v>0</v>
      </c>
      <c r="EJ64" s="3">
        <f t="shared" si="11"/>
        <v>515570.42837599519</v>
      </c>
      <c r="EK64" s="3">
        <f t="shared" si="179"/>
        <v>0</v>
      </c>
      <c r="EL64" s="3">
        <f t="shared" si="53"/>
        <v>0</v>
      </c>
      <c r="EM64" s="3">
        <f t="shared" si="54"/>
        <v>0</v>
      </c>
      <c r="EN64" s="3">
        <f t="shared" si="55"/>
        <v>0</v>
      </c>
      <c r="EO64" s="3">
        <f t="shared" ref="EO64" si="180">EO63*1.01</f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f t="shared" si="57"/>
        <v>1275118.3728710972</v>
      </c>
      <c r="FT64" s="3">
        <f t="shared" si="58"/>
        <v>34129.363982191644</v>
      </c>
      <c r="FU64" s="3">
        <f t="shared" si="59"/>
        <v>3140184.8269642424</v>
      </c>
      <c r="FV64" s="3">
        <f t="shared" si="60"/>
        <v>1811478.8389594129</v>
      </c>
      <c r="FW64" s="3">
        <f t="shared" si="61"/>
        <v>19454.956493372112</v>
      </c>
      <c r="FX64" s="3">
        <f t="shared" si="62"/>
        <v>38013.356184590404</v>
      </c>
      <c r="FY64" s="3">
        <f t="shared" si="63"/>
        <v>113900.21958327532</v>
      </c>
      <c r="FZ64" s="3">
        <f t="shared" si="64"/>
        <v>-612406.1605635829</v>
      </c>
      <c r="GA64" s="3">
        <f t="shared" si="65"/>
        <v>413112.35509264085</v>
      </c>
      <c r="GB64" s="3">
        <f t="shared" si="65"/>
        <v>47380.229703076642</v>
      </c>
      <c r="GC64" s="3">
        <f t="shared" ref="GC64:GF64" si="181">1.015*GC63</f>
        <v>5594306.3806024007</v>
      </c>
      <c r="GD64" s="3">
        <f t="shared" si="181"/>
        <v>152818.29838094566</v>
      </c>
      <c r="GE64" s="3">
        <f t="shared" si="181"/>
        <v>1809596.3759941321</v>
      </c>
      <c r="GF64" s="3">
        <f t="shared" si="181"/>
        <v>4365243.885239332</v>
      </c>
      <c r="GG64" s="3">
        <f t="shared" si="121"/>
        <v>379293.97260484274</v>
      </c>
      <c r="GH64" s="3">
        <f t="shared" si="122"/>
        <v>12225.463870475653</v>
      </c>
      <c r="GI64" s="3">
        <f t="shared" si="123"/>
        <v>108575.78255964792</v>
      </c>
      <c r="GJ64" s="3">
        <f t="shared" si="124"/>
        <v>139687.80432765864</v>
      </c>
      <c r="GK64" s="3">
        <v>0</v>
      </c>
      <c r="GL64" s="3">
        <v>0</v>
      </c>
      <c r="GM64" s="3">
        <v>0</v>
      </c>
      <c r="GN64" s="3">
        <v>0</v>
      </c>
      <c r="GO64" s="3">
        <f t="shared" si="67"/>
        <v>1.493218710377227</v>
      </c>
      <c r="GP64" s="3">
        <v>2.7448829000000001E-2</v>
      </c>
      <c r="GQ64" s="3">
        <v>4.0192019000000002E-2</v>
      </c>
      <c r="GR64" s="3">
        <v>0</v>
      </c>
      <c r="GS64" s="3">
        <v>0</v>
      </c>
      <c r="GT64" s="3">
        <v>0</v>
      </c>
      <c r="GU64" s="3">
        <v>0</v>
      </c>
      <c r="GV64" s="3">
        <f t="shared" si="68"/>
        <v>6722165.4601099445</v>
      </c>
      <c r="GW64" s="3">
        <f t="shared" si="69"/>
        <v>3522.4148690994934</v>
      </c>
      <c r="GX64" s="3">
        <f t="shared" si="70"/>
        <v>4179.3834441876734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0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100.69</v>
      </c>
      <c r="IE64" s="3">
        <v>0</v>
      </c>
      <c r="IF64" s="3">
        <v>0</v>
      </c>
      <c r="IG64" s="3">
        <v>0</v>
      </c>
      <c r="IH64" s="3">
        <v>0</v>
      </c>
      <c r="II64" s="3">
        <v>0</v>
      </c>
      <c r="IJ64" s="3">
        <v>1.89499132153035E-2</v>
      </c>
      <c r="IK64" s="3">
        <v>4.0774207260572598E-2</v>
      </c>
      <c r="IL64" s="3">
        <v>0</v>
      </c>
      <c r="IM64" s="3">
        <v>0</v>
      </c>
      <c r="IN64" s="3">
        <v>0</v>
      </c>
      <c r="IO64" s="3">
        <v>0</v>
      </c>
      <c r="IP64" s="3">
        <v>1.89173387500918E-2</v>
      </c>
      <c r="IQ64" s="3">
        <f t="shared" si="71"/>
        <v>1.8412286847989781</v>
      </c>
      <c r="IR64" s="3">
        <v>1.0704865215678001E-2</v>
      </c>
      <c r="IS64" s="3">
        <v>1.41096028570911E-2</v>
      </c>
      <c r="IT64" s="3">
        <v>1.2141826394855299E-2</v>
      </c>
      <c r="IU64" s="3">
        <f t="shared" si="72"/>
        <v>2.0364514412206005</v>
      </c>
      <c r="IV64" s="3">
        <f t="shared" si="91"/>
        <v>577.36131616879481</v>
      </c>
      <c r="IW64" s="3">
        <v>1.5707180709005598E-2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0</v>
      </c>
      <c r="JE64" s="3">
        <v>0</v>
      </c>
      <c r="JF64" s="3">
        <v>0</v>
      </c>
      <c r="JG64" s="3">
        <v>0</v>
      </c>
      <c r="JH64" s="3">
        <v>0</v>
      </c>
      <c r="JI64" s="3">
        <v>0</v>
      </c>
      <c r="JJ64" s="3">
        <v>0</v>
      </c>
      <c r="JK64" s="3">
        <v>0</v>
      </c>
      <c r="JL64" s="3">
        <v>0</v>
      </c>
      <c r="JM64">
        <v>1</v>
      </c>
      <c r="JN64">
        <v>1</v>
      </c>
      <c r="JO64">
        <v>1</v>
      </c>
      <c r="JP64" s="4">
        <f t="shared" si="73"/>
        <v>1566580.2366985779</v>
      </c>
      <c r="JQ64" s="7">
        <f t="shared" si="74"/>
        <v>1.9462543004288024</v>
      </c>
      <c r="JR64" s="7">
        <f t="shared" si="75"/>
        <v>1.9586070668505449</v>
      </c>
      <c r="JS64" s="13">
        <f t="shared" si="76"/>
        <v>1.9790961639110971</v>
      </c>
      <c r="JT64" s="7">
        <f t="shared" si="77"/>
        <v>1.862610893769064</v>
      </c>
      <c r="JU64" s="13">
        <f t="shared" si="78"/>
        <v>2.2709387061312398</v>
      </c>
      <c r="JV64" s="7">
        <f t="shared" si="79"/>
        <v>1.865342157670266</v>
      </c>
      <c r="JW64" s="4">
        <f t="shared" si="80"/>
        <v>1.3389219081141099</v>
      </c>
      <c r="JX64" s="7">
        <f t="shared" si="81"/>
        <v>1.9965784535153095</v>
      </c>
      <c r="JY64" s="4">
        <f t="shared" si="82"/>
        <v>1.9093413275024382</v>
      </c>
      <c r="JZ64" s="4">
        <f t="shared" si="83"/>
        <v>2.2273485617371609</v>
      </c>
      <c r="KA64" s="4">
        <f t="shared" si="84"/>
        <v>3.0737925254072915</v>
      </c>
      <c r="KB64" s="4">
        <f t="shared" si="85"/>
        <v>143124.31098630745</v>
      </c>
      <c r="KC64" s="4">
        <f t="shared" si="125"/>
        <v>1602778.5151508974</v>
      </c>
      <c r="KD64" s="4">
        <f t="shared" si="86"/>
        <v>132636.58930699812</v>
      </c>
      <c r="KE64" s="4">
        <f t="shared" si="87"/>
        <v>442561.95418639539</v>
      </c>
      <c r="KF64" s="4">
        <f t="shared" si="98"/>
        <v>94549.627380579521</v>
      </c>
      <c r="KG64" s="4">
        <f t="shared" si="99"/>
        <v>933030.34427692438</v>
      </c>
      <c r="KH64" s="4">
        <v>9.8782019563810705E-2</v>
      </c>
      <c r="KI64">
        <v>1.0149999999999999</v>
      </c>
      <c r="KJ64">
        <v>1.6E-2</v>
      </c>
      <c r="KK64" s="10">
        <v>0.38916298033153296</v>
      </c>
      <c r="KL64" s="12">
        <v>2.0364300000000002E-2</v>
      </c>
      <c r="KM64" s="12">
        <v>-4.4476999999999997E-3</v>
      </c>
    </row>
    <row r="65" spans="1:299" x14ac:dyDescent="0.2">
      <c r="A65" s="1">
        <v>2058</v>
      </c>
      <c r="B65" s="3">
        <f t="shared" si="21"/>
        <v>0</v>
      </c>
      <c r="C65" s="3">
        <f t="shared" si="22"/>
        <v>0</v>
      </c>
      <c r="D65" s="3">
        <f t="shared" si="23"/>
        <v>0</v>
      </c>
      <c r="E65" s="3">
        <f t="shared" si="24"/>
        <v>0</v>
      </c>
      <c r="F65" s="3">
        <f t="shared" si="25"/>
        <v>0</v>
      </c>
      <c r="G65" s="3">
        <f t="shared" si="26"/>
        <v>0</v>
      </c>
      <c r="H65" s="3">
        <f t="shared" si="27"/>
        <v>0</v>
      </c>
      <c r="I65" s="3">
        <f t="shared" si="28"/>
        <v>0</v>
      </c>
      <c r="J65" s="3">
        <f t="shared" si="29"/>
        <v>0</v>
      </c>
      <c r="K65" s="3">
        <f t="shared" si="30"/>
        <v>0</v>
      </c>
      <c r="L65" s="3">
        <f t="shared" si="31"/>
        <v>0</v>
      </c>
      <c r="M65" s="3">
        <f t="shared" si="32"/>
        <v>0</v>
      </c>
      <c r="N65" s="3">
        <f t="shared" si="33"/>
        <v>0</v>
      </c>
      <c r="O65" s="3">
        <f t="shared" si="34"/>
        <v>0</v>
      </c>
      <c r="P65" s="3">
        <f t="shared" si="35"/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f t="shared" si="112"/>
        <v>0</v>
      </c>
      <c r="BL65" s="3">
        <f t="shared" si="113"/>
        <v>0</v>
      </c>
      <c r="BM65" s="3">
        <f t="shared" si="114"/>
        <v>0</v>
      </c>
      <c r="BN65" s="3">
        <f t="shared" si="115"/>
        <v>0</v>
      </c>
      <c r="BO65" s="3">
        <f t="shared" si="116"/>
        <v>0</v>
      </c>
      <c r="BP65" s="3">
        <f t="shared" si="41"/>
        <v>3858883.3590129348</v>
      </c>
      <c r="BQ65" s="3">
        <f t="shared" si="42"/>
        <v>25833.671702702755</v>
      </c>
      <c r="BR65" s="3">
        <v>16</v>
      </c>
      <c r="BS65" s="3">
        <v>16</v>
      </c>
      <c r="BT65" s="3">
        <f t="shared" si="43"/>
        <v>176194.05605517735</v>
      </c>
      <c r="BU65" s="3">
        <f t="shared" si="43"/>
        <v>16969.744870525879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f t="shared" si="44"/>
        <v>2486631.5970484521</v>
      </c>
      <c r="CM65" s="3">
        <f t="shared" si="44"/>
        <v>2461274.6126324711</v>
      </c>
      <c r="CN65" s="3">
        <v>11037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f t="shared" si="45"/>
        <v>0</v>
      </c>
      <c r="EA65" s="3">
        <f t="shared" si="46"/>
        <v>1250694.7279251353</v>
      </c>
      <c r="EB65" s="3">
        <f t="shared" si="47"/>
        <v>23797.155423551874</v>
      </c>
      <c r="EC65" s="3">
        <f t="shared" si="48"/>
        <v>103811.50897346849</v>
      </c>
      <c r="ED65" s="3">
        <v>9008</v>
      </c>
      <c r="EE65" s="3">
        <f t="shared" ref="EE65:EF65" si="182">EE64*1.015</f>
        <v>0</v>
      </c>
      <c r="EF65" s="3">
        <f t="shared" si="182"/>
        <v>0</v>
      </c>
      <c r="EG65" s="3">
        <f t="shared" si="50"/>
        <v>0</v>
      </c>
      <c r="EH65" s="3">
        <f t="shared" ref="EH65:EK65" si="183">EH64*1.015</f>
        <v>0</v>
      </c>
      <c r="EI65" s="3">
        <v>0</v>
      </c>
      <c r="EJ65" s="3">
        <f t="shared" si="11"/>
        <v>518148.2805178751</v>
      </c>
      <c r="EK65" s="3">
        <f t="shared" si="183"/>
        <v>0</v>
      </c>
      <c r="EL65" s="3">
        <f t="shared" si="53"/>
        <v>0</v>
      </c>
      <c r="EM65" s="3">
        <f t="shared" si="54"/>
        <v>0</v>
      </c>
      <c r="EN65" s="3">
        <f t="shared" si="55"/>
        <v>0</v>
      </c>
      <c r="EO65" s="3">
        <f t="shared" ref="EO65" si="184">EO64*1.01</f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f t="shared" si="57"/>
        <v>1313371.9240572301</v>
      </c>
      <c r="FT65" s="3">
        <f t="shared" si="58"/>
        <v>35153.244901657396</v>
      </c>
      <c r="FU65" s="3">
        <f t="shared" si="59"/>
        <v>3234390.3717731698</v>
      </c>
      <c r="FV65" s="3">
        <f t="shared" si="60"/>
        <v>1865823.2041281953</v>
      </c>
      <c r="FW65" s="3">
        <f t="shared" si="61"/>
        <v>20038.605188173275</v>
      </c>
      <c r="FX65" s="3">
        <f t="shared" si="62"/>
        <v>38393.489746436309</v>
      </c>
      <c r="FY65" s="3">
        <f t="shared" si="63"/>
        <v>115039.22177910808</v>
      </c>
      <c r="FZ65" s="3">
        <f t="shared" si="64"/>
        <v>-618530.2221692187</v>
      </c>
      <c r="GA65" s="3">
        <f t="shared" si="65"/>
        <v>417243.47864356724</v>
      </c>
      <c r="GB65" s="3">
        <f t="shared" si="65"/>
        <v>47854.032000107407</v>
      </c>
      <c r="GC65" s="3">
        <f t="shared" ref="GC65:GF65" si="185">1.015*GC64</f>
        <v>5678220.9763114359</v>
      </c>
      <c r="GD65" s="3">
        <f t="shared" si="185"/>
        <v>155110.57285665983</v>
      </c>
      <c r="GE65" s="3">
        <f t="shared" si="185"/>
        <v>1836740.3216340439</v>
      </c>
      <c r="GF65" s="3">
        <f t="shared" si="185"/>
        <v>4430722.5435179211</v>
      </c>
      <c r="GG65" s="3">
        <f t="shared" si="121"/>
        <v>384983.38219391537</v>
      </c>
      <c r="GH65" s="3">
        <f t="shared" si="122"/>
        <v>12408.845828532787</v>
      </c>
      <c r="GI65" s="3">
        <f t="shared" si="123"/>
        <v>110204.41929804263</v>
      </c>
      <c r="GJ65" s="3">
        <f t="shared" si="124"/>
        <v>141783.12139257349</v>
      </c>
      <c r="GK65" s="3">
        <v>0</v>
      </c>
      <c r="GL65" s="3">
        <v>0</v>
      </c>
      <c r="GM65" s="3">
        <v>0</v>
      </c>
      <c r="GN65" s="3">
        <v>0</v>
      </c>
      <c r="GO65" s="3">
        <f t="shared" si="67"/>
        <v>1.5081508974809992</v>
      </c>
      <c r="GP65" s="3">
        <v>2.7448829000000001E-2</v>
      </c>
      <c r="GQ65" s="3">
        <v>4.0192019000000002E-2</v>
      </c>
      <c r="GR65" s="3">
        <v>0</v>
      </c>
      <c r="GS65" s="3">
        <v>0</v>
      </c>
      <c r="GT65" s="3">
        <v>0</v>
      </c>
      <c r="GU65" s="3">
        <v>0</v>
      </c>
      <c r="GV65" s="3">
        <f t="shared" si="68"/>
        <v>6749054.1219503842</v>
      </c>
      <c r="GW65" s="3">
        <f t="shared" si="69"/>
        <v>3540.0269434449906</v>
      </c>
      <c r="GX65" s="3">
        <f t="shared" si="70"/>
        <v>4221.1772786295505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100.69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1.89499132153035E-2</v>
      </c>
      <c r="IK65" s="3">
        <v>4.0774207260572598E-2</v>
      </c>
      <c r="IL65" s="3">
        <v>0</v>
      </c>
      <c r="IM65" s="3">
        <v>0</v>
      </c>
      <c r="IN65" s="3">
        <v>0</v>
      </c>
      <c r="IO65" s="3">
        <v>0</v>
      </c>
      <c r="IP65" s="3">
        <v>1.89173387500918E-2</v>
      </c>
      <c r="IQ65" s="3">
        <f t="shared" si="71"/>
        <v>1.8688471150709625</v>
      </c>
      <c r="IR65" s="3">
        <v>1.0704865215678001E-2</v>
      </c>
      <c r="IS65" s="3">
        <v>1.41096028570911E-2</v>
      </c>
      <c r="IT65" s="3">
        <v>1.2141826394855299E-2</v>
      </c>
      <c r="IU65" s="3">
        <f t="shared" si="72"/>
        <v>2.0669982128389095</v>
      </c>
      <c r="IV65" s="3">
        <f t="shared" si="91"/>
        <v>583.07776484373335</v>
      </c>
      <c r="IW65" s="3">
        <v>1.5707180709005598E-2</v>
      </c>
      <c r="IX65" s="3">
        <v>0</v>
      </c>
      <c r="IY65" s="3">
        <v>0</v>
      </c>
      <c r="IZ65" s="3">
        <v>0</v>
      </c>
      <c r="JA65" s="3">
        <v>0</v>
      </c>
      <c r="JB65" s="3">
        <v>0</v>
      </c>
      <c r="JC65" s="3">
        <v>0</v>
      </c>
      <c r="JD65" s="3">
        <v>0</v>
      </c>
      <c r="JE65" s="3">
        <v>0</v>
      </c>
      <c r="JF65" s="3">
        <v>0</v>
      </c>
      <c r="JG65" s="3">
        <v>0</v>
      </c>
      <c r="JH65" s="3">
        <v>0</v>
      </c>
      <c r="JI65" s="3">
        <v>0</v>
      </c>
      <c r="JJ65" s="3">
        <v>0</v>
      </c>
      <c r="JK65" s="3">
        <v>0</v>
      </c>
      <c r="JL65" s="3">
        <v>0</v>
      </c>
      <c r="JM65">
        <v>1</v>
      </c>
      <c r="JN65">
        <v>1</v>
      </c>
      <c r="JO65">
        <v>1</v>
      </c>
      <c r="JP65" s="4">
        <f t="shared" si="73"/>
        <v>1608877.9030894393</v>
      </c>
      <c r="JQ65" s="7">
        <f t="shared" si="74"/>
        <v>1.9754481149352343</v>
      </c>
      <c r="JR65" s="7">
        <f t="shared" si="75"/>
        <v>1.9879861728533028</v>
      </c>
      <c r="JS65" s="13">
        <f t="shared" si="76"/>
        <v>2.0087826063697634</v>
      </c>
      <c r="JT65" s="7">
        <f t="shared" si="77"/>
        <v>1.8905500571755998</v>
      </c>
      <c r="JU65" s="13">
        <f t="shared" si="78"/>
        <v>2.3163574802538647</v>
      </c>
      <c r="JV65" s="7">
        <f t="shared" si="79"/>
        <v>1.8933222900353197</v>
      </c>
      <c r="JW65" s="4">
        <f t="shared" si="80"/>
        <v>1.3469554395627945</v>
      </c>
      <c r="JX65" s="7">
        <f t="shared" si="81"/>
        <v>2.0265271303180388</v>
      </c>
      <c r="JY65" s="4">
        <f t="shared" si="82"/>
        <v>1.9379814474149746</v>
      </c>
      <c r="JZ65" s="4">
        <f t="shared" si="83"/>
        <v>2.2674408358484297</v>
      </c>
      <c r="KA65" s="4">
        <f t="shared" si="84"/>
        <v>3.1414159609662522</v>
      </c>
      <c r="KB65" s="4">
        <f t="shared" si="85"/>
        <v>145271.17565110204</v>
      </c>
      <c r="KC65" s="4">
        <f t="shared" si="125"/>
        <v>1636338.7960981491</v>
      </c>
      <c r="KD65" s="4">
        <f t="shared" si="86"/>
        <v>135289.3210931381</v>
      </c>
      <c r="KE65" s="4">
        <f t="shared" si="87"/>
        <v>452917.90391435707</v>
      </c>
      <c r="KF65" s="4">
        <f t="shared" si="98"/>
        <v>96440.61992819111</v>
      </c>
      <c r="KG65" s="4">
        <f t="shared" si="99"/>
        <v>951690.95116246294</v>
      </c>
      <c r="KH65" s="4">
        <v>9.8782019563810705E-2</v>
      </c>
      <c r="KI65">
        <v>1.0149999999999999</v>
      </c>
      <c r="KJ65">
        <v>1.6E-2</v>
      </c>
      <c r="KK65" s="10">
        <v>0.38916298033153296</v>
      </c>
      <c r="KL65" s="12">
        <v>2.0364300000000002E-2</v>
      </c>
      <c r="KM65" s="12">
        <v>-4.4476999999999997E-3</v>
      </c>
    </row>
    <row r="66" spans="1:299" x14ac:dyDescent="0.2">
      <c r="A66" s="1">
        <v>2059</v>
      </c>
      <c r="B66" s="3">
        <f t="shared" si="21"/>
        <v>0</v>
      </c>
      <c r="C66" s="3">
        <f t="shared" si="22"/>
        <v>0</v>
      </c>
      <c r="D66" s="3">
        <f t="shared" si="23"/>
        <v>0</v>
      </c>
      <c r="E66" s="3">
        <f t="shared" si="24"/>
        <v>0</v>
      </c>
      <c r="F66" s="3">
        <f t="shared" si="25"/>
        <v>0</v>
      </c>
      <c r="G66" s="3">
        <f t="shared" si="26"/>
        <v>0</v>
      </c>
      <c r="H66" s="3">
        <f t="shared" si="27"/>
        <v>0</v>
      </c>
      <c r="I66" s="3">
        <f t="shared" si="28"/>
        <v>0</v>
      </c>
      <c r="J66" s="3">
        <f t="shared" si="29"/>
        <v>0</v>
      </c>
      <c r="K66" s="3">
        <f t="shared" si="30"/>
        <v>0</v>
      </c>
      <c r="L66" s="3">
        <f t="shared" si="31"/>
        <v>0</v>
      </c>
      <c r="M66" s="3">
        <f t="shared" si="32"/>
        <v>0</v>
      </c>
      <c r="N66" s="3">
        <f t="shared" si="33"/>
        <v>0</v>
      </c>
      <c r="O66" s="3">
        <f t="shared" si="34"/>
        <v>0</v>
      </c>
      <c r="P66" s="3">
        <f t="shared" si="35"/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f t="shared" si="112"/>
        <v>0</v>
      </c>
      <c r="BL66" s="3">
        <f t="shared" si="113"/>
        <v>0</v>
      </c>
      <c r="BM66" s="3">
        <f t="shared" si="114"/>
        <v>0</v>
      </c>
      <c r="BN66" s="3">
        <f t="shared" si="115"/>
        <v>0</v>
      </c>
      <c r="BO66" s="3">
        <f t="shared" si="116"/>
        <v>0</v>
      </c>
      <c r="BP66" s="3">
        <f t="shared" si="41"/>
        <v>3916766.6093981285</v>
      </c>
      <c r="BQ66" s="3">
        <f t="shared" si="42"/>
        <v>26221.176778243294</v>
      </c>
      <c r="BR66" s="3">
        <v>17</v>
      </c>
      <c r="BS66" s="3">
        <v>17</v>
      </c>
      <c r="BT66" s="3">
        <f t="shared" si="43"/>
        <v>179717.93717628092</v>
      </c>
      <c r="BU66" s="3">
        <f t="shared" si="43"/>
        <v>17309.139767936398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f t="shared" si="44"/>
        <v>2536364.2289894214</v>
      </c>
      <c r="CM66" s="3">
        <f t="shared" si="44"/>
        <v>2510500.1048851204</v>
      </c>
      <c r="CN66" s="3">
        <v>11037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f t="shared" si="45"/>
        <v>0</v>
      </c>
      <c r="EA66" s="3">
        <f t="shared" si="46"/>
        <v>1275708.6224836381</v>
      </c>
      <c r="EB66" s="3">
        <f t="shared" si="47"/>
        <v>24273.098532022912</v>
      </c>
      <c r="EC66" s="3">
        <f t="shared" si="48"/>
        <v>105887.73915293787</v>
      </c>
      <c r="ED66" s="3">
        <v>9008</v>
      </c>
      <c r="EE66" s="3">
        <f t="shared" ref="EE66:EF66" si="186">EE65*1.015</f>
        <v>0</v>
      </c>
      <c r="EF66" s="3">
        <f t="shared" si="186"/>
        <v>0</v>
      </c>
      <c r="EG66" s="3">
        <f t="shared" si="50"/>
        <v>0</v>
      </c>
      <c r="EH66" s="3">
        <f t="shared" ref="EH66:EK66" si="187">EH65*1.015</f>
        <v>0</v>
      </c>
      <c r="EI66" s="3">
        <v>0</v>
      </c>
      <c r="EJ66" s="3">
        <f t="shared" si="11"/>
        <v>520739.02192046441</v>
      </c>
      <c r="EK66" s="3">
        <f t="shared" si="187"/>
        <v>0</v>
      </c>
      <c r="EL66" s="3">
        <f t="shared" si="53"/>
        <v>0</v>
      </c>
      <c r="EM66" s="3">
        <f t="shared" si="54"/>
        <v>0</v>
      </c>
      <c r="EN66" s="3">
        <f t="shared" si="55"/>
        <v>0</v>
      </c>
      <c r="EO66" s="3">
        <f t="shared" ref="EO66" si="188">EO65*1.01</f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f t="shared" si="57"/>
        <v>1352773.081778947</v>
      </c>
      <c r="FT66" s="3">
        <f t="shared" si="58"/>
        <v>36207.842248707115</v>
      </c>
      <c r="FU66" s="3">
        <f t="shared" si="59"/>
        <v>3331422.0829263651</v>
      </c>
      <c r="FV66" s="3">
        <f t="shared" si="60"/>
        <v>1921797.9002520412</v>
      </c>
      <c r="FW66" s="3">
        <f t="shared" si="61"/>
        <v>20639.763343818475</v>
      </c>
      <c r="FX66" s="3">
        <f t="shared" si="62"/>
        <v>38777.424643900675</v>
      </c>
      <c r="FY66" s="3">
        <f t="shared" si="63"/>
        <v>116189.61399689916</v>
      </c>
      <c r="FZ66" s="3">
        <f t="shared" si="64"/>
        <v>-624715.52439091087</v>
      </c>
      <c r="GA66" s="3">
        <f t="shared" si="65"/>
        <v>421415.91343000293</v>
      </c>
      <c r="GB66" s="3">
        <f t="shared" si="65"/>
        <v>48332.572320108484</v>
      </c>
      <c r="GC66" s="3">
        <f t="shared" ref="GC66:GF66" si="189">1.015*GC65</f>
        <v>5763394.290956107</v>
      </c>
      <c r="GD66" s="3">
        <f t="shared" si="189"/>
        <v>157437.23144950971</v>
      </c>
      <c r="GE66" s="3">
        <f t="shared" si="189"/>
        <v>1864291.4264585543</v>
      </c>
      <c r="GF66" s="3">
        <f t="shared" si="189"/>
        <v>4497183.3816706892</v>
      </c>
      <c r="GG66" s="3">
        <f t="shared" si="121"/>
        <v>390758.13292682404</v>
      </c>
      <c r="GH66" s="3">
        <f t="shared" si="122"/>
        <v>12594.978515960776</v>
      </c>
      <c r="GI66" s="3">
        <f t="shared" si="123"/>
        <v>111857.48558751326</v>
      </c>
      <c r="GJ66" s="3">
        <f t="shared" si="124"/>
        <v>143909.86821346206</v>
      </c>
      <c r="GK66" s="3">
        <v>0</v>
      </c>
      <c r="GL66" s="3">
        <v>0</v>
      </c>
      <c r="GM66" s="3">
        <v>0</v>
      </c>
      <c r="GN66" s="3">
        <v>0</v>
      </c>
      <c r="GO66" s="3">
        <f t="shared" si="67"/>
        <v>1.5232324064558092</v>
      </c>
      <c r="GP66" s="3">
        <v>2.7448829000000001E-2</v>
      </c>
      <c r="GQ66" s="3">
        <v>4.0192019000000002E-2</v>
      </c>
      <c r="GR66" s="3">
        <v>0</v>
      </c>
      <c r="GS66" s="3">
        <v>0</v>
      </c>
      <c r="GT66" s="3">
        <v>0</v>
      </c>
      <c r="GU66" s="3">
        <v>0</v>
      </c>
      <c r="GV66" s="3">
        <f t="shared" si="68"/>
        <v>6776050.3384381859</v>
      </c>
      <c r="GW66" s="3">
        <f t="shared" si="69"/>
        <v>3557.7270781622151</v>
      </c>
      <c r="GX66" s="3">
        <f t="shared" si="70"/>
        <v>4263.3890514158456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100.69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1.89499132153035E-2</v>
      </c>
      <c r="IK66" s="3">
        <v>4.0774207260572598E-2</v>
      </c>
      <c r="IL66" s="3">
        <v>0</v>
      </c>
      <c r="IM66" s="3">
        <v>0</v>
      </c>
      <c r="IN66" s="3">
        <v>0</v>
      </c>
      <c r="IO66" s="3">
        <v>0</v>
      </c>
      <c r="IP66" s="3">
        <v>1.89173387500918E-2</v>
      </c>
      <c r="IQ66" s="3">
        <f t="shared" si="71"/>
        <v>1.8968798217970266</v>
      </c>
      <c r="IR66" s="3">
        <v>1.0704865215678001E-2</v>
      </c>
      <c r="IS66" s="3">
        <v>1.41096028570911E-2</v>
      </c>
      <c r="IT66" s="3">
        <v>1.2141826394855299E-2</v>
      </c>
      <c r="IU66" s="3">
        <f t="shared" si="72"/>
        <v>2.0980031860314932</v>
      </c>
      <c r="IV66" s="3">
        <f t="shared" ref="IV66:IV97" si="190">CM66/GX66</f>
        <v>588.85081202040396</v>
      </c>
      <c r="IW66" s="3">
        <v>1.5707180709005598E-2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>
        <v>1</v>
      </c>
      <c r="JN66">
        <v>1</v>
      </c>
      <c r="JO66">
        <v>1</v>
      </c>
      <c r="JP66" s="4">
        <f t="shared" si="73"/>
        <v>1652317.606472854</v>
      </c>
      <c r="JQ66" s="7">
        <f t="shared" si="74"/>
        <v>2.0050798366592626</v>
      </c>
      <c r="JR66" s="7">
        <f t="shared" si="75"/>
        <v>2.0178059654461022</v>
      </c>
      <c r="JS66" s="13">
        <f t="shared" si="76"/>
        <v>2.0389143454653098</v>
      </c>
      <c r="JT66" s="7">
        <f t="shared" si="77"/>
        <v>1.9189083080332336</v>
      </c>
      <c r="JU66" s="13">
        <f t="shared" si="78"/>
        <v>2.3626846298589421</v>
      </c>
      <c r="JV66" s="7">
        <f t="shared" si="79"/>
        <v>1.9217221243858493</v>
      </c>
      <c r="JW66" s="4">
        <f t="shared" si="80"/>
        <v>1.3550371722001713</v>
      </c>
      <c r="JX66" s="7">
        <f t="shared" si="81"/>
        <v>2.056925037272809</v>
      </c>
      <c r="JY66" s="4">
        <f t="shared" si="82"/>
        <v>1.9670511691261989</v>
      </c>
      <c r="JZ66" s="4">
        <f t="shared" si="83"/>
        <v>2.3082547708937016</v>
      </c>
      <c r="KA66" s="4">
        <f t="shared" si="84"/>
        <v>3.2105271121075099</v>
      </c>
      <c r="KB66" s="4">
        <f t="shared" si="85"/>
        <v>147450.24328586855</v>
      </c>
      <c r="KC66" s="4">
        <f t="shared" si="125"/>
        <v>1670605.4928934211</v>
      </c>
      <c r="KD66" s="4">
        <f t="shared" si="86"/>
        <v>137995.10751500085</v>
      </c>
      <c r="KE66" s="4">
        <f t="shared" si="87"/>
        <v>463516.18286595307</v>
      </c>
      <c r="KF66" s="4">
        <f t="shared" si="98"/>
        <v>98369.432326754933</v>
      </c>
      <c r="KG66" s="4">
        <f t="shared" si="99"/>
        <v>970724.77018571226</v>
      </c>
      <c r="KH66" s="4">
        <v>9.8782019563810705E-2</v>
      </c>
      <c r="KI66">
        <v>1.0149999999999999</v>
      </c>
      <c r="KJ66">
        <v>1.6E-2</v>
      </c>
      <c r="KK66" s="10">
        <v>0.38916298033153296</v>
      </c>
      <c r="KL66" s="12">
        <v>2.0364300000000002E-2</v>
      </c>
      <c r="KM66" s="12">
        <v>-4.4476999999999997E-3</v>
      </c>
    </row>
    <row r="67" spans="1:299" x14ac:dyDescent="0.2">
      <c r="A67" s="1">
        <v>2060</v>
      </c>
      <c r="B67" s="3">
        <f t="shared" si="21"/>
        <v>0</v>
      </c>
      <c r="C67" s="3">
        <f t="shared" si="22"/>
        <v>0</v>
      </c>
      <c r="D67" s="3">
        <f t="shared" si="23"/>
        <v>0</v>
      </c>
      <c r="E67" s="3">
        <f t="shared" si="24"/>
        <v>0</v>
      </c>
      <c r="F67" s="3">
        <f t="shared" si="25"/>
        <v>0</v>
      </c>
      <c r="G67" s="3">
        <f t="shared" si="26"/>
        <v>0</v>
      </c>
      <c r="H67" s="3">
        <f t="shared" si="27"/>
        <v>0</v>
      </c>
      <c r="I67" s="3">
        <f t="shared" si="28"/>
        <v>0</v>
      </c>
      <c r="J67" s="3">
        <f t="shared" si="29"/>
        <v>0</v>
      </c>
      <c r="K67" s="3">
        <f t="shared" si="30"/>
        <v>0</v>
      </c>
      <c r="L67" s="3">
        <f t="shared" si="31"/>
        <v>0</v>
      </c>
      <c r="M67" s="3">
        <f t="shared" si="32"/>
        <v>0</v>
      </c>
      <c r="N67" s="3">
        <f t="shared" si="33"/>
        <v>0</v>
      </c>
      <c r="O67" s="3">
        <f t="shared" si="34"/>
        <v>0</v>
      </c>
      <c r="P67" s="3">
        <f t="shared" si="35"/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f t="shared" si="112"/>
        <v>0</v>
      </c>
      <c r="BL67" s="3">
        <f t="shared" si="113"/>
        <v>0</v>
      </c>
      <c r="BM67" s="3">
        <f t="shared" si="114"/>
        <v>0</v>
      </c>
      <c r="BN67" s="3">
        <f t="shared" si="115"/>
        <v>0</v>
      </c>
      <c r="BO67" s="3">
        <f t="shared" si="116"/>
        <v>0</v>
      </c>
      <c r="BP67" s="3">
        <f t="shared" si="41"/>
        <v>3975518.1085390998</v>
      </c>
      <c r="BQ67" s="3">
        <f t="shared" si="42"/>
        <v>26614.49442991694</v>
      </c>
      <c r="BR67" s="3">
        <v>18</v>
      </c>
      <c r="BS67" s="3">
        <v>18</v>
      </c>
      <c r="BT67" s="3">
        <f t="shared" si="43"/>
        <v>183312.29591980655</v>
      </c>
      <c r="BU67" s="3">
        <f t="shared" si="43"/>
        <v>17655.322563295125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f t="shared" si="44"/>
        <v>2587091.5135692097</v>
      </c>
      <c r="CM67" s="3">
        <f t="shared" si="44"/>
        <v>2560710.106982823</v>
      </c>
      <c r="CN67" s="3">
        <v>11037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f t="shared" si="45"/>
        <v>0</v>
      </c>
      <c r="EA67" s="3">
        <f t="shared" si="46"/>
        <v>1301222.7949333109</v>
      </c>
      <c r="EB67" s="3">
        <f t="shared" si="47"/>
        <v>24758.560502663371</v>
      </c>
      <c r="EC67" s="3">
        <f t="shared" si="48"/>
        <v>108005.49393599662</v>
      </c>
      <c r="ED67" s="3">
        <v>9008</v>
      </c>
      <c r="EE67" s="3">
        <f t="shared" ref="EE67:EF67" si="191">EE66*1.015</f>
        <v>0</v>
      </c>
      <c r="EF67" s="3">
        <f t="shared" si="191"/>
        <v>0</v>
      </c>
      <c r="EG67" s="3">
        <f t="shared" si="50"/>
        <v>0</v>
      </c>
      <c r="EH67" s="3">
        <f t="shared" ref="EH67:EK67" si="192">EH66*1.015</f>
        <v>0</v>
      </c>
      <c r="EI67" s="3">
        <v>0</v>
      </c>
      <c r="EJ67" s="3">
        <f t="shared" si="11"/>
        <v>523342.71703006665</v>
      </c>
      <c r="EK67" s="3">
        <f t="shared" si="192"/>
        <v>0</v>
      </c>
      <c r="EL67" s="3">
        <f t="shared" si="53"/>
        <v>0</v>
      </c>
      <c r="EM67" s="3">
        <f t="shared" si="54"/>
        <v>0</v>
      </c>
      <c r="EN67" s="3">
        <f t="shared" si="55"/>
        <v>0</v>
      </c>
      <c r="EO67" s="3">
        <f t="shared" ref="EO67" si="193">EO66*1.01</f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f t="shared" si="57"/>
        <v>1393356.2742323154</v>
      </c>
      <c r="FT67" s="3">
        <f t="shared" si="58"/>
        <v>37294.077516168327</v>
      </c>
      <c r="FU67" s="3">
        <f t="shared" si="59"/>
        <v>3431364.745414156</v>
      </c>
      <c r="FV67" s="3">
        <f t="shared" si="60"/>
        <v>1979451.8372596025</v>
      </c>
      <c r="FW67" s="3">
        <f t="shared" si="61"/>
        <v>21258.956244133031</v>
      </c>
      <c r="FX67" s="3">
        <f t="shared" si="62"/>
        <v>39165.198890339685</v>
      </c>
      <c r="FY67" s="3">
        <f t="shared" si="63"/>
        <v>117351.51013686815</v>
      </c>
      <c r="FZ67" s="3">
        <f t="shared" si="64"/>
        <v>-630962.67963481997</v>
      </c>
      <c r="GA67" s="3">
        <f t="shared" si="65"/>
        <v>425630.07256430294</v>
      </c>
      <c r="GB67" s="3">
        <f t="shared" si="65"/>
        <v>48815.898043309571</v>
      </c>
      <c r="GC67" s="3">
        <f t="shared" ref="GC67:GF67" si="194">1.015*GC66</f>
        <v>5849845.2053204477</v>
      </c>
      <c r="GD67" s="3">
        <f t="shared" si="194"/>
        <v>159798.78992125235</v>
      </c>
      <c r="GE67" s="3">
        <f t="shared" si="194"/>
        <v>1892255.7978554324</v>
      </c>
      <c r="GF67" s="3">
        <f t="shared" si="194"/>
        <v>4564641.132395749</v>
      </c>
      <c r="GG67" s="3">
        <f t="shared" si="121"/>
        <v>396619.50492072635</v>
      </c>
      <c r="GH67" s="3">
        <f t="shared" si="122"/>
        <v>12783.903193700187</v>
      </c>
      <c r="GI67" s="3">
        <f t="shared" si="123"/>
        <v>113535.34787132594</v>
      </c>
      <c r="GJ67" s="3">
        <f t="shared" si="124"/>
        <v>146068.51623666397</v>
      </c>
      <c r="GK67" s="3">
        <v>0</v>
      </c>
      <c r="GL67" s="3">
        <v>0</v>
      </c>
      <c r="GM67" s="3">
        <v>0</v>
      </c>
      <c r="GN67" s="3">
        <v>0</v>
      </c>
      <c r="GO67" s="3">
        <f t="shared" si="67"/>
        <v>1.5384647305203674</v>
      </c>
      <c r="GP67" s="3">
        <v>2.7448829000000001E-2</v>
      </c>
      <c r="GQ67" s="3">
        <v>4.0192019000000002E-2</v>
      </c>
      <c r="GR67" s="3">
        <v>0</v>
      </c>
      <c r="GS67" s="3">
        <v>0</v>
      </c>
      <c r="GT67" s="3">
        <v>0</v>
      </c>
      <c r="GU67" s="3">
        <v>0</v>
      </c>
      <c r="GV67" s="3">
        <f t="shared" si="68"/>
        <v>6803154.5397919388</v>
      </c>
      <c r="GW67" s="3">
        <f t="shared" si="69"/>
        <v>3575.5157135530258</v>
      </c>
      <c r="GX67" s="3">
        <f t="shared" si="70"/>
        <v>4306.022941930004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100.69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1.89499132153035E-2</v>
      </c>
      <c r="IK67" s="3">
        <v>4.0774207260572598E-2</v>
      </c>
      <c r="IL67" s="3">
        <v>0</v>
      </c>
      <c r="IM67" s="3">
        <v>0</v>
      </c>
      <c r="IN67" s="3">
        <v>0</v>
      </c>
      <c r="IO67" s="3">
        <v>0</v>
      </c>
      <c r="IP67" s="3">
        <v>1.89173387500918E-2</v>
      </c>
      <c r="IQ67" s="3">
        <f t="shared" si="71"/>
        <v>1.9253330191239819</v>
      </c>
      <c r="IR67" s="3">
        <v>1.0704865215678001E-2</v>
      </c>
      <c r="IS67" s="3">
        <v>1.41096028570911E-2</v>
      </c>
      <c r="IT67" s="3">
        <v>1.2141826394855299E-2</v>
      </c>
      <c r="IU67" s="3">
        <f t="shared" si="72"/>
        <v>2.1294732338219653</v>
      </c>
      <c r="IV67" s="3">
        <f t="shared" si="190"/>
        <v>594.681018080012</v>
      </c>
      <c r="IW67" s="3">
        <v>1.5707180709005598E-2</v>
      </c>
      <c r="IX67" s="3">
        <v>0</v>
      </c>
      <c r="IY67" s="3">
        <v>0</v>
      </c>
      <c r="IZ67" s="3">
        <v>0</v>
      </c>
      <c r="JA67" s="3">
        <v>0</v>
      </c>
      <c r="JB67" s="3">
        <v>0</v>
      </c>
      <c r="JC67" s="3">
        <v>0</v>
      </c>
      <c r="JD67" s="3">
        <v>0</v>
      </c>
      <c r="JE67" s="3">
        <v>0</v>
      </c>
      <c r="JF67" s="3">
        <v>0</v>
      </c>
      <c r="JG67" s="3">
        <v>0</v>
      </c>
      <c r="JH67" s="3">
        <v>0</v>
      </c>
      <c r="JI67" s="3">
        <v>0</v>
      </c>
      <c r="JJ67" s="3">
        <v>0</v>
      </c>
      <c r="JK67" s="3">
        <v>0</v>
      </c>
      <c r="JL67" s="3">
        <v>0</v>
      </c>
      <c r="JM67">
        <v>1</v>
      </c>
      <c r="JN67">
        <v>1</v>
      </c>
      <c r="JO67">
        <v>1</v>
      </c>
      <c r="JP67" s="4">
        <f t="shared" si="73"/>
        <v>1696930.181847621</v>
      </c>
      <c r="JQ67" s="7">
        <f t="shared" si="74"/>
        <v>2.0351560342091513</v>
      </c>
      <c r="JR67" s="7">
        <f t="shared" si="75"/>
        <v>2.0480730549277935</v>
      </c>
      <c r="JS67" s="13">
        <f t="shared" si="76"/>
        <v>2.0694980606472893</v>
      </c>
      <c r="JT67" s="7">
        <f t="shared" si="77"/>
        <v>1.9476919326537319</v>
      </c>
      <c r="JU67" s="13">
        <f t="shared" si="78"/>
        <v>2.4099383224561208</v>
      </c>
      <c r="JV67" s="7">
        <f t="shared" si="79"/>
        <v>1.9505479562516368</v>
      </c>
      <c r="JW67" s="4">
        <f t="shared" si="80"/>
        <v>1.3631673952333723</v>
      </c>
      <c r="JX67" s="7">
        <f t="shared" si="81"/>
        <v>2.0877789128319009</v>
      </c>
      <c r="JY67" s="4">
        <f t="shared" si="82"/>
        <v>1.9965569366630918</v>
      </c>
      <c r="JZ67" s="4">
        <f t="shared" si="83"/>
        <v>2.349803356769788</v>
      </c>
      <c r="KA67" s="4">
        <f t="shared" si="84"/>
        <v>3.2811587085738751</v>
      </c>
      <c r="KB67" s="4">
        <f t="shared" si="85"/>
        <v>149661.99693515655</v>
      </c>
      <c r="KC67" s="4">
        <f t="shared" si="125"/>
        <v>1705593.5577730339</v>
      </c>
      <c r="KD67" s="4">
        <f t="shared" si="86"/>
        <v>140755.00966530087</v>
      </c>
      <c r="KE67" s="4">
        <f t="shared" si="87"/>
        <v>474362.46154501644</v>
      </c>
      <c r="KF67" s="4">
        <f t="shared" si="98"/>
        <v>100336.82097329003</v>
      </c>
      <c r="KG67" s="4">
        <f t="shared" si="99"/>
        <v>990139.2655894265</v>
      </c>
      <c r="KH67" s="4">
        <v>9.8782019563810705E-2</v>
      </c>
      <c r="KI67">
        <v>1.0149999999999999</v>
      </c>
      <c r="KJ67">
        <v>1.6E-2</v>
      </c>
      <c r="KK67" s="10">
        <v>0.38916298033153296</v>
      </c>
      <c r="KL67" s="12">
        <v>2.0364300000000002E-2</v>
      </c>
      <c r="KM67" s="12">
        <v>-4.4476999999999997E-3</v>
      </c>
    </row>
    <row r="68" spans="1:299" x14ac:dyDescent="0.2">
      <c r="A68" s="1">
        <v>2061</v>
      </c>
      <c r="B68" s="3">
        <f t="shared" si="21"/>
        <v>0</v>
      </c>
      <c r="C68" s="3">
        <f t="shared" si="22"/>
        <v>0</v>
      </c>
      <c r="D68" s="3">
        <f t="shared" si="23"/>
        <v>0</v>
      </c>
      <c r="E68" s="3">
        <f t="shared" si="24"/>
        <v>0</v>
      </c>
      <c r="F68" s="3">
        <f t="shared" si="25"/>
        <v>0</v>
      </c>
      <c r="G68" s="3">
        <f t="shared" si="26"/>
        <v>0</v>
      </c>
      <c r="H68" s="3">
        <f t="shared" si="27"/>
        <v>0</v>
      </c>
      <c r="I68" s="3">
        <f t="shared" si="28"/>
        <v>0</v>
      </c>
      <c r="J68" s="3">
        <f t="shared" si="29"/>
        <v>0</v>
      </c>
      <c r="K68" s="3">
        <f t="shared" si="30"/>
        <v>0</v>
      </c>
      <c r="L68" s="3">
        <f t="shared" si="31"/>
        <v>0</v>
      </c>
      <c r="M68" s="3">
        <f t="shared" si="32"/>
        <v>0</v>
      </c>
      <c r="N68" s="3">
        <f t="shared" si="33"/>
        <v>0</v>
      </c>
      <c r="O68" s="3">
        <f t="shared" si="34"/>
        <v>0</v>
      </c>
      <c r="P68" s="3">
        <f t="shared" si="35"/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f t="shared" si="112"/>
        <v>0</v>
      </c>
      <c r="BL68" s="3">
        <f t="shared" si="113"/>
        <v>0</v>
      </c>
      <c r="BM68" s="3">
        <f t="shared" si="114"/>
        <v>0</v>
      </c>
      <c r="BN68" s="3">
        <f t="shared" si="115"/>
        <v>0</v>
      </c>
      <c r="BO68" s="3">
        <f t="shared" si="116"/>
        <v>0</v>
      </c>
      <c r="BP68" s="3">
        <f t="shared" si="41"/>
        <v>4035150.8801671858</v>
      </c>
      <c r="BQ68" s="3">
        <f t="shared" si="42"/>
        <v>27013.711846365692</v>
      </c>
      <c r="BR68" s="3">
        <v>19</v>
      </c>
      <c r="BS68" s="3">
        <v>19</v>
      </c>
      <c r="BT68" s="3">
        <f t="shared" si="43"/>
        <v>186978.54183820268</v>
      </c>
      <c r="BU68" s="3">
        <f t="shared" si="43"/>
        <v>18008.429014561028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f t="shared" si="44"/>
        <v>2638833.3438405939</v>
      </c>
      <c r="CM68" s="3">
        <f t="shared" si="44"/>
        <v>2611924.3091224795</v>
      </c>
      <c r="CN68" s="3">
        <v>11037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f t="shared" si="45"/>
        <v>0</v>
      </c>
      <c r="EA68" s="3">
        <f t="shared" si="46"/>
        <v>1327247.2508319772</v>
      </c>
      <c r="EB68" s="3">
        <f t="shared" si="47"/>
        <v>25253.731712716639</v>
      </c>
      <c r="EC68" s="3">
        <f t="shared" si="48"/>
        <v>110165.60381471655</v>
      </c>
      <c r="ED68" s="3">
        <v>9008</v>
      </c>
      <c r="EE68" s="3">
        <f t="shared" ref="EE68:EF68" si="195">EE67*1.015</f>
        <v>0</v>
      </c>
      <c r="EF68" s="3">
        <f t="shared" si="195"/>
        <v>0</v>
      </c>
      <c r="EG68" s="3">
        <f t="shared" si="50"/>
        <v>0</v>
      </c>
      <c r="EH68" s="3">
        <f t="shared" ref="EH68:EK68" si="196">EH67*1.015</f>
        <v>0</v>
      </c>
      <c r="EI68" s="3">
        <v>0</v>
      </c>
      <c r="EJ68" s="3">
        <f t="shared" si="11"/>
        <v>525959.43061521696</v>
      </c>
      <c r="EK68" s="3">
        <f t="shared" si="196"/>
        <v>0</v>
      </c>
      <c r="EL68" s="3">
        <f t="shared" si="53"/>
        <v>0</v>
      </c>
      <c r="EM68" s="3">
        <f t="shared" si="54"/>
        <v>0</v>
      </c>
      <c r="EN68" s="3">
        <f t="shared" si="55"/>
        <v>0</v>
      </c>
      <c r="EO68" s="3">
        <f t="shared" ref="EO68" si="197">EO67*1.01</f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f t="shared" si="57"/>
        <v>1435156.9624592848</v>
      </c>
      <c r="FT68" s="3">
        <f t="shared" si="58"/>
        <v>38412.89984165338</v>
      </c>
      <c r="FU68" s="3">
        <f t="shared" si="59"/>
        <v>3534305.6877765809</v>
      </c>
      <c r="FV68" s="3">
        <f t="shared" si="60"/>
        <v>2038835.3923773905</v>
      </c>
      <c r="FW68" s="3">
        <f t="shared" si="61"/>
        <v>21896.724931457022</v>
      </c>
      <c r="FX68" s="3">
        <f t="shared" si="62"/>
        <v>39556.85087924308</v>
      </c>
      <c r="FY68" s="3">
        <f t="shared" si="63"/>
        <v>118525.02523823683</v>
      </c>
      <c r="FZ68" s="3">
        <f t="shared" si="64"/>
        <v>-637272.30643116822</v>
      </c>
      <c r="GA68" s="3">
        <f t="shared" si="65"/>
        <v>429886.373289946</v>
      </c>
      <c r="GB68" s="3">
        <f t="shared" si="65"/>
        <v>49304.057023742665</v>
      </c>
      <c r="GC68" s="3">
        <f t="shared" ref="GC68:GF68" si="198">1.015*GC67</f>
        <v>5937592.883400254</v>
      </c>
      <c r="GD68" s="3">
        <f t="shared" si="198"/>
        <v>162195.77177007112</v>
      </c>
      <c r="GE68" s="3">
        <f t="shared" si="198"/>
        <v>1920639.6348232636</v>
      </c>
      <c r="GF68" s="3">
        <f t="shared" si="198"/>
        <v>4633110.7493816847</v>
      </c>
      <c r="GG68" s="3">
        <f t="shared" si="121"/>
        <v>402568.7974945372</v>
      </c>
      <c r="GH68" s="3">
        <f t="shared" si="122"/>
        <v>12975.661741605691</v>
      </c>
      <c r="GI68" s="3">
        <f t="shared" si="123"/>
        <v>115238.37808939582</v>
      </c>
      <c r="GJ68" s="3">
        <f t="shared" si="124"/>
        <v>148259.5439802139</v>
      </c>
      <c r="GK68" s="3">
        <v>0</v>
      </c>
      <c r="GL68" s="3">
        <v>0</v>
      </c>
      <c r="GM68" s="3">
        <v>0</v>
      </c>
      <c r="GN68" s="3">
        <v>0</v>
      </c>
      <c r="GO68" s="3">
        <f t="shared" si="67"/>
        <v>1.5538493778255711</v>
      </c>
      <c r="GP68" s="3">
        <v>2.7448829000000001E-2</v>
      </c>
      <c r="GQ68" s="3">
        <v>4.0192019000000002E-2</v>
      </c>
      <c r="GR68" s="3">
        <v>0</v>
      </c>
      <c r="GS68" s="3">
        <v>0</v>
      </c>
      <c r="GT68" s="3">
        <v>0</v>
      </c>
      <c r="GU68" s="3">
        <v>0</v>
      </c>
      <c r="GV68" s="3">
        <f t="shared" si="68"/>
        <v>6830367.1579511063</v>
      </c>
      <c r="GW68" s="3">
        <f t="shared" si="69"/>
        <v>3593.3932921207906</v>
      </c>
      <c r="GX68" s="3">
        <f t="shared" si="70"/>
        <v>4349.0831713493044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0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100.69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1.89499132153035E-2</v>
      </c>
      <c r="IK68" s="3">
        <v>4.0774207260572598E-2</v>
      </c>
      <c r="IL68" s="3">
        <v>0</v>
      </c>
      <c r="IM68" s="3">
        <v>0</v>
      </c>
      <c r="IN68" s="3">
        <v>0</v>
      </c>
      <c r="IO68" s="3">
        <v>0</v>
      </c>
      <c r="IP68" s="3">
        <v>1.89173387500918E-2</v>
      </c>
      <c r="IQ68" s="3">
        <f t="shared" si="71"/>
        <v>1.9542130144108414</v>
      </c>
      <c r="IR68" s="3">
        <v>1.0704865215678001E-2</v>
      </c>
      <c r="IS68" s="3">
        <v>1.41096028570911E-2</v>
      </c>
      <c r="IT68" s="3">
        <v>1.2141826394855299E-2</v>
      </c>
      <c r="IU68" s="3">
        <f t="shared" si="72"/>
        <v>2.1614153323292946</v>
      </c>
      <c r="IV68" s="3">
        <f t="shared" si="190"/>
        <v>600.5689489520912</v>
      </c>
      <c r="IW68" s="3">
        <v>1.5707180709005598E-2</v>
      </c>
      <c r="IX68" s="3">
        <v>0</v>
      </c>
      <c r="IY68" s="3">
        <v>0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>
        <v>1</v>
      </c>
      <c r="JN68">
        <v>1</v>
      </c>
      <c r="JO68">
        <v>1</v>
      </c>
      <c r="JP68" s="4">
        <f t="shared" si="73"/>
        <v>1742747.2967575067</v>
      </c>
      <c r="JQ68" s="7">
        <f t="shared" si="74"/>
        <v>2.0656833747222882</v>
      </c>
      <c r="JR68" s="7">
        <f t="shared" si="75"/>
        <v>2.07879415075171</v>
      </c>
      <c r="JS68" s="13">
        <f t="shared" si="76"/>
        <v>2.1005405315569985</v>
      </c>
      <c r="JT68" s="7">
        <f t="shared" si="77"/>
        <v>1.9769073116435376</v>
      </c>
      <c r="JU68" s="13">
        <f t="shared" si="78"/>
        <v>2.4581370889052434</v>
      </c>
      <c r="JV68" s="7">
        <f t="shared" si="79"/>
        <v>1.9798061755954111</v>
      </c>
      <c r="JW68" s="4">
        <f t="shared" si="80"/>
        <v>1.3713463996047726</v>
      </c>
      <c r="JX68" s="7">
        <f t="shared" si="81"/>
        <v>2.1190955965243794</v>
      </c>
      <c r="JY68" s="4">
        <f t="shared" si="82"/>
        <v>2.0265052907130379</v>
      </c>
      <c r="JZ68" s="4">
        <f t="shared" si="83"/>
        <v>2.3920998171916441</v>
      </c>
      <c r="KA68" s="4">
        <f t="shared" si="84"/>
        <v>3.3533442001625007</v>
      </c>
      <c r="KB68" s="4">
        <f t="shared" si="85"/>
        <v>151906.92688918387</v>
      </c>
      <c r="KC68" s="4">
        <f t="shared" si="125"/>
        <v>1741318.2612977475</v>
      </c>
      <c r="KD68" s="4">
        <f t="shared" si="86"/>
        <v>143570.10985860688</v>
      </c>
      <c r="KE68" s="4">
        <f t="shared" si="87"/>
        <v>485462.54314516985</v>
      </c>
      <c r="KF68" s="4">
        <f t="shared" si="98"/>
        <v>102343.55739275583</v>
      </c>
      <c r="KG68" s="4">
        <f t="shared" si="99"/>
        <v>1009942.0509012151</v>
      </c>
      <c r="KH68" s="4">
        <v>9.8782019563810705E-2</v>
      </c>
      <c r="KI68">
        <v>1.0149999999999999</v>
      </c>
      <c r="KJ68">
        <v>1.6E-2</v>
      </c>
      <c r="KK68" s="10">
        <v>0.38916298033153296</v>
      </c>
      <c r="KL68" s="12">
        <v>2.0364300000000002E-2</v>
      </c>
      <c r="KM68" s="12">
        <v>-4.4476999999999997E-3</v>
      </c>
    </row>
    <row r="69" spans="1:299" x14ac:dyDescent="0.2">
      <c r="A69" s="1">
        <v>2062</v>
      </c>
      <c r="B69" s="3">
        <f t="shared" si="21"/>
        <v>0</v>
      </c>
      <c r="C69" s="3">
        <f t="shared" si="22"/>
        <v>0</v>
      </c>
      <c r="D69" s="3">
        <f t="shared" si="23"/>
        <v>0</v>
      </c>
      <c r="E69" s="3">
        <f t="shared" si="24"/>
        <v>0</v>
      </c>
      <c r="F69" s="3">
        <f t="shared" si="25"/>
        <v>0</v>
      </c>
      <c r="G69" s="3">
        <f t="shared" si="26"/>
        <v>0</v>
      </c>
      <c r="H69" s="3">
        <f t="shared" si="27"/>
        <v>0</v>
      </c>
      <c r="I69" s="3">
        <f t="shared" si="28"/>
        <v>0</v>
      </c>
      <c r="J69" s="3">
        <f t="shared" si="29"/>
        <v>0</v>
      </c>
      <c r="K69" s="3">
        <f t="shared" si="30"/>
        <v>0</v>
      </c>
      <c r="L69" s="3">
        <f t="shared" si="31"/>
        <v>0</v>
      </c>
      <c r="M69" s="3">
        <f t="shared" si="32"/>
        <v>0</v>
      </c>
      <c r="N69" s="3">
        <f t="shared" si="33"/>
        <v>0</v>
      </c>
      <c r="O69" s="3">
        <f t="shared" si="34"/>
        <v>0</v>
      </c>
      <c r="P69" s="3">
        <f t="shared" si="35"/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f t="shared" si="112"/>
        <v>0</v>
      </c>
      <c r="BL69" s="3">
        <f t="shared" si="113"/>
        <v>0</v>
      </c>
      <c r="BM69" s="3">
        <f t="shared" si="114"/>
        <v>0</v>
      </c>
      <c r="BN69" s="3">
        <f t="shared" si="115"/>
        <v>0</v>
      </c>
      <c r="BO69" s="3">
        <f t="shared" si="116"/>
        <v>0</v>
      </c>
      <c r="BP69" s="3">
        <f t="shared" si="41"/>
        <v>4095678.1433696933</v>
      </c>
      <c r="BQ69" s="3">
        <f t="shared" si="42"/>
        <v>27418.917524061173</v>
      </c>
      <c r="BR69" s="3">
        <v>20</v>
      </c>
      <c r="BS69" s="3">
        <v>20</v>
      </c>
      <c r="BT69" s="3">
        <f t="shared" si="43"/>
        <v>190718.11267496675</v>
      </c>
      <c r="BU69" s="3">
        <f t="shared" si="43"/>
        <v>18368.59759485225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f t="shared" si="44"/>
        <v>2691610.0107174059</v>
      </c>
      <c r="CM69" s="3">
        <f t="shared" si="44"/>
        <v>2664162.7953049294</v>
      </c>
      <c r="CN69" s="3">
        <v>11037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f t="shared" si="45"/>
        <v>0</v>
      </c>
      <c r="EA69" s="3">
        <f t="shared" si="46"/>
        <v>1353792.1958486168</v>
      </c>
      <c r="EB69" s="3">
        <f t="shared" si="47"/>
        <v>25758.80634697097</v>
      </c>
      <c r="EC69" s="3">
        <f t="shared" si="48"/>
        <v>112368.91589101088</v>
      </c>
      <c r="ED69" s="3">
        <v>9008</v>
      </c>
      <c r="EE69" s="3">
        <f t="shared" ref="EE69:EF69" si="199">EE68*1.015</f>
        <v>0</v>
      </c>
      <c r="EF69" s="3">
        <f t="shared" si="199"/>
        <v>0</v>
      </c>
      <c r="EG69" s="3">
        <f t="shared" si="50"/>
        <v>0</v>
      </c>
      <c r="EH69" s="3">
        <f t="shared" ref="EH69:EK69" si="200">EH68*1.015</f>
        <v>0</v>
      </c>
      <c r="EI69" s="3">
        <v>0</v>
      </c>
      <c r="EJ69" s="3">
        <f t="shared" si="11"/>
        <v>528589.227768293</v>
      </c>
      <c r="EK69" s="3">
        <f t="shared" si="200"/>
        <v>0</v>
      </c>
      <c r="EL69" s="3">
        <f t="shared" si="53"/>
        <v>0</v>
      </c>
      <c r="EM69" s="3">
        <f t="shared" si="54"/>
        <v>0</v>
      </c>
      <c r="EN69" s="3">
        <f t="shared" si="55"/>
        <v>0</v>
      </c>
      <c r="EO69" s="3">
        <f t="shared" ref="EO69" si="201">EO68*1.01</f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f t="shared" si="57"/>
        <v>1478211.6713330634</v>
      </c>
      <c r="FT69" s="3">
        <f t="shared" si="58"/>
        <v>39565.286836902982</v>
      </c>
      <c r="FU69" s="3">
        <f t="shared" si="59"/>
        <v>3640334.8584098783</v>
      </c>
      <c r="FV69" s="3">
        <f t="shared" si="60"/>
        <v>2100000.4541487121</v>
      </c>
      <c r="FW69" s="3">
        <f t="shared" si="61"/>
        <v>22553.626679400732</v>
      </c>
      <c r="FX69" s="3">
        <f t="shared" si="62"/>
        <v>39952.419388035509</v>
      </c>
      <c r="FY69" s="3">
        <f t="shared" si="63"/>
        <v>119710.2754906192</v>
      </c>
      <c r="FZ69" s="3">
        <f t="shared" si="64"/>
        <v>-643645.02949547989</v>
      </c>
      <c r="GA69" s="3">
        <f t="shared" si="65"/>
        <v>434185.23702284548</v>
      </c>
      <c r="GB69" s="3">
        <f t="shared" si="65"/>
        <v>49797.097593980092</v>
      </c>
      <c r="GC69" s="3">
        <f t="shared" ref="GC69:GF69" si="202">1.015*GC68</f>
        <v>6026656.7766512567</v>
      </c>
      <c r="GD69" s="3">
        <f t="shared" si="202"/>
        <v>164628.70834662218</v>
      </c>
      <c r="GE69" s="3">
        <f t="shared" si="202"/>
        <v>1949449.2293456125</v>
      </c>
      <c r="GF69" s="3">
        <f t="shared" si="202"/>
        <v>4702607.4106224095</v>
      </c>
      <c r="GG69" s="3">
        <f t="shared" si="121"/>
        <v>408607.32945695519</v>
      </c>
      <c r="GH69" s="3">
        <f t="shared" si="122"/>
        <v>13170.296667729775</v>
      </c>
      <c r="GI69" s="3">
        <f t="shared" si="123"/>
        <v>116966.95376073674</v>
      </c>
      <c r="GJ69" s="3">
        <f t="shared" si="124"/>
        <v>150483.43713991711</v>
      </c>
      <c r="GK69" s="3">
        <v>0</v>
      </c>
      <c r="GL69" s="3">
        <v>0</v>
      </c>
      <c r="GM69" s="3">
        <v>0</v>
      </c>
      <c r="GN69" s="3">
        <v>0</v>
      </c>
      <c r="GO69" s="3">
        <f t="shared" si="67"/>
        <v>1.5693878716038268</v>
      </c>
      <c r="GP69" s="3">
        <v>2.7448829000000001E-2</v>
      </c>
      <c r="GQ69" s="3">
        <v>4.0192019000000002E-2</v>
      </c>
      <c r="GR69" s="3">
        <v>0</v>
      </c>
      <c r="GS69" s="3">
        <v>0</v>
      </c>
      <c r="GT69" s="3">
        <v>0</v>
      </c>
      <c r="GU69" s="3">
        <v>0</v>
      </c>
      <c r="GV69" s="3">
        <f t="shared" si="68"/>
        <v>6857688.6265829103</v>
      </c>
      <c r="GW69" s="3">
        <f t="shared" si="69"/>
        <v>3611.3602585813942</v>
      </c>
      <c r="GX69" s="3">
        <f t="shared" si="70"/>
        <v>4392.5740030627976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0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0</v>
      </c>
      <c r="IC69" s="3">
        <v>0</v>
      </c>
      <c r="ID69" s="3">
        <v>100.69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1.89499132153035E-2</v>
      </c>
      <c r="IK69" s="3">
        <v>4.0774207260572598E-2</v>
      </c>
      <c r="IL69" s="3">
        <v>0</v>
      </c>
      <c r="IM69" s="3">
        <v>0</v>
      </c>
      <c r="IN69" s="3">
        <v>0</v>
      </c>
      <c r="IO69" s="3">
        <v>0</v>
      </c>
      <c r="IP69" s="3">
        <v>1.89173387500918E-2</v>
      </c>
      <c r="IQ69" s="3">
        <f t="shared" si="71"/>
        <v>1.9835262096270039</v>
      </c>
      <c r="IR69" s="3">
        <v>1.0704865215678001E-2</v>
      </c>
      <c r="IS69" s="3">
        <v>1.41096028570911E-2</v>
      </c>
      <c r="IT69" s="3">
        <v>1.2141826394855299E-2</v>
      </c>
      <c r="IU69" s="3">
        <f t="shared" si="72"/>
        <v>2.193836562314234</v>
      </c>
      <c r="IV69" s="3">
        <f t="shared" si="190"/>
        <v>606.51517616943875</v>
      </c>
      <c r="IW69" s="3">
        <v>1.5707180709005598E-2</v>
      </c>
      <c r="IX69" s="3">
        <v>0</v>
      </c>
      <c r="IY69" s="3">
        <v>0</v>
      </c>
      <c r="IZ69" s="3">
        <v>0</v>
      </c>
      <c r="JA69" s="3">
        <v>0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>
        <v>1</v>
      </c>
      <c r="JN69">
        <v>1</v>
      </c>
      <c r="JO69">
        <v>1</v>
      </c>
      <c r="JP69" s="4">
        <f t="shared" si="73"/>
        <v>1789801.4737699593</v>
      </c>
      <c r="JQ69" s="7">
        <f t="shared" si="74"/>
        <v>2.0966686253431224</v>
      </c>
      <c r="JR69" s="7">
        <f t="shared" si="75"/>
        <v>2.1099760630129856</v>
      </c>
      <c r="JS69" s="13">
        <f t="shared" si="76"/>
        <v>2.1320486395303533</v>
      </c>
      <c r="JT69" s="7">
        <f t="shared" si="77"/>
        <v>2.0065609213181905</v>
      </c>
      <c r="JU69" s="13">
        <f t="shared" si="78"/>
        <v>2.5072998306833485</v>
      </c>
      <c r="JV69" s="7">
        <f t="shared" si="79"/>
        <v>2.0095032682293419</v>
      </c>
      <c r="JW69" s="4">
        <f t="shared" si="80"/>
        <v>1.3795744780024013</v>
      </c>
      <c r="JX69" s="7">
        <f t="shared" si="81"/>
        <v>2.1508820304722449</v>
      </c>
      <c r="JY69" s="4">
        <f t="shared" si="82"/>
        <v>2.0569028700737331</v>
      </c>
      <c r="JZ69" s="4">
        <f t="shared" si="83"/>
        <v>2.4351576139010938</v>
      </c>
      <c r="KA69" s="4">
        <f t="shared" si="84"/>
        <v>3.427117772566076</v>
      </c>
      <c r="KB69" s="4">
        <f t="shared" si="85"/>
        <v>154185.5307925216</v>
      </c>
      <c r="KC69" s="4">
        <f t="shared" si="125"/>
        <v>1777795.1991703962</v>
      </c>
      <c r="KD69" s="4">
        <f t="shared" si="86"/>
        <v>146441.51205577902</v>
      </c>
      <c r="KE69" s="4">
        <f t="shared" si="87"/>
        <v>496822.3666547669</v>
      </c>
      <c r="KF69" s="4">
        <f t="shared" si="98"/>
        <v>104390.42854061094</v>
      </c>
      <c r="KG69" s="4">
        <f t="shared" si="99"/>
        <v>1030140.8919192394</v>
      </c>
      <c r="KH69" s="4">
        <v>9.8782019563810705E-2</v>
      </c>
      <c r="KI69">
        <v>1.0149999999999999</v>
      </c>
      <c r="KJ69">
        <v>1.6E-2</v>
      </c>
      <c r="KK69" s="10">
        <v>0.38916298033153296</v>
      </c>
      <c r="KL69" s="12">
        <v>2.0364300000000002E-2</v>
      </c>
      <c r="KM69" s="12">
        <v>-4.4476999999999997E-3</v>
      </c>
    </row>
    <row r="70" spans="1:299" x14ac:dyDescent="0.2">
      <c r="A70" s="1">
        <v>2063</v>
      </c>
      <c r="B70" s="3">
        <f t="shared" si="21"/>
        <v>0</v>
      </c>
      <c r="C70" s="3">
        <f t="shared" si="22"/>
        <v>0</v>
      </c>
      <c r="D70" s="3">
        <f t="shared" si="23"/>
        <v>0</v>
      </c>
      <c r="E70" s="3">
        <f t="shared" si="24"/>
        <v>0</v>
      </c>
      <c r="F70" s="3">
        <f t="shared" si="25"/>
        <v>0</v>
      </c>
      <c r="G70" s="3">
        <f t="shared" si="26"/>
        <v>0</v>
      </c>
      <c r="H70" s="3">
        <f t="shared" si="27"/>
        <v>0</v>
      </c>
      <c r="I70" s="3">
        <f t="shared" si="28"/>
        <v>0</v>
      </c>
      <c r="J70" s="3">
        <f t="shared" si="29"/>
        <v>0</v>
      </c>
      <c r="K70" s="3">
        <f t="shared" si="30"/>
        <v>0</v>
      </c>
      <c r="L70" s="3">
        <f t="shared" si="31"/>
        <v>0</v>
      </c>
      <c r="M70" s="3">
        <f t="shared" si="32"/>
        <v>0</v>
      </c>
      <c r="N70" s="3">
        <f t="shared" si="33"/>
        <v>0</v>
      </c>
      <c r="O70" s="3">
        <f t="shared" si="34"/>
        <v>0</v>
      </c>
      <c r="P70" s="3">
        <f t="shared" si="35"/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f t="shared" si="112"/>
        <v>0</v>
      </c>
      <c r="BL70" s="3">
        <f t="shared" si="113"/>
        <v>0</v>
      </c>
      <c r="BM70" s="3">
        <f t="shared" si="114"/>
        <v>0</v>
      </c>
      <c r="BN70" s="3">
        <f t="shared" si="115"/>
        <v>0</v>
      </c>
      <c r="BO70" s="3">
        <f t="shared" si="116"/>
        <v>0</v>
      </c>
      <c r="BP70" s="3">
        <f t="shared" si="41"/>
        <v>4157113.3155202381</v>
      </c>
      <c r="BQ70" s="3">
        <f t="shared" si="42"/>
        <v>27830.201286922089</v>
      </c>
      <c r="BR70" s="3">
        <v>21</v>
      </c>
      <c r="BS70" s="3">
        <v>21</v>
      </c>
      <c r="BT70" s="3">
        <f t="shared" si="43"/>
        <v>194532.47492846608</v>
      </c>
      <c r="BU70" s="3">
        <f t="shared" si="43"/>
        <v>18735.969546749297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f t="shared" si="44"/>
        <v>2745442.2109317542</v>
      </c>
      <c r="CM70" s="3">
        <f t="shared" si="44"/>
        <v>2717446.0512110279</v>
      </c>
      <c r="CN70" s="3">
        <v>11037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f t="shared" si="45"/>
        <v>0</v>
      </c>
      <c r="EA70" s="3">
        <f t="shared" si="46"/>
        <v>1380868.0397655892</v>
      </c>
      <c r="EB70" s="3">
        <f t="shared" si="47"/>
        <v>26273.98247391039</v>
      </c>
      <c r="EC70" s="3">
        <f t="shared" si="48"/>
        <v>114616.2942088311</v>
      </c>
      <c r="ED70" s="3">
        <v>9008</v>
      </c>
      <c r="EE70" s="3">
        <f t="shared" ref="EE70:EF70" si="203">EE69*1.015</f>
        <v>0</v>
      </c>
      <c r="EF70" s="3">
        <f t="shared" si="203"/>
        <v>0</v>
      </c>
      <c r="EG70" s="3">
        <f t="shared" si="50"/>
        <v>0</v>
      </c>
      <c r="EH70" s="3">
        <f t="shared" ref="EH70:EK70" si="204">EH69*1.015</f>
        <v>0</v>
      </c>
      <c r="EI70" s="3">
        <v>0</v>
      </c>
      <c r="EJ70" s="3">
        <f t="shared" si="11"/>
        <v>531232.17390713445</v>
      </c>
      <c r="EK70" s="3">
        <f t="shared" si="204"/>
        <v>0</v>
      </c>
      <c r="EL70" s="3">
        <f t="shared" si="53"/>
        <v>0</v>
      </c>
      <c r="EM70" s="3">
        <f t="shared" si="54"/>
        <v>0</v>
      </c>
      <c r="EN70" s="3">
        <f t="shared" si="55"/>
        <v>0</v>
      </c>
      <c r="EO70" s="3">
        <f t="shared" ref="EO70" si="205">EO69*1.01</f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f t="shared" si="57"/>
        <v>1522558.0214730552</v>
      </c>
      <c r="FT70" s="3">
        <f t="shared" si="58"/>
        <v>40752.245442010069</v>
      </c>
      <c r="FU70" s="3">
        <f t="shared" si="59"/>
        <v>3749544.9041621746</v>
      </c>
      <c r="FV70" s="3">
        <f t="shared" si="60"/>
        <v>2163000.4677731735</v>
      </c>
      <c r="FW70" s="3">
        <f t="shared" si="61"/>
        <v>23230.235479782754</v>
      </c>
      <c r="FX70" s="3">
        <f t="shared" si="62"/>
        <v>40351.943581915861</v>
      </c>
      <c r="FY70" s="3">
        <f t="shared" si="63"/>
        <v>120907.3782455254</v>
      </c>
      <c r="FZ70" s="3">
        <f t="shared" si="64"/>
        <v>-650081.47979043471</v>
      </c>
      <c r="GA70" s="3">
        <f t="shared" si="65"/>
        <v>438527.08939307393</v>
      </c>
      <c r="GB70" s="3">
        <f t="shared" si="65"/>
        <v>50295.068569919895</v>
      </c>
      <c r="GC70" s="3">
        <f t="shared" ref="GC70:GF70" si="206">1.015*GC69</f>
        <v>6117056.6283010254</v>
      </c>
      <c r="GD70" s="3">
        <f t="shared" si="206"/>
        <v>167098.13897182149</v>
      </c>
      <c r="GE70" s="3">
        <f t="shared" si="206"/>
        <v>1978690.9677857964</v>
      </c>
      <c r="GF70" s="3">
        <f t="shared" si="206"/>
        <v>4773146.5217817454</v>
      </c>
      <c r="GG70" s="3">
        <f t="shared" si="121"/>
        <v>414736.43939880951</v>
      </c>
      <c r="GH70" s="3">
        <f t="shared" si="122"/>
        <v>13367.85111774572</v>
      </c>
      <c r="GI70" s="3">
        <f t="shared" si="123"/>
        <v>118721.45806714777</v>
      </c>
      <c r="GJ70" s="3">
        <f t="shared" si="124"/>
        <v>152740.68869701587</v>
      </c>
      <c r="GK70" s="3">
        <v>0</v>
      </c>
      <c r="GL70" s="3">
        <v>0</v>
      </c>
      <c r="GM70" s="3">
        <v>0</v>
      </c>
      <c r="GN70" s="3">
        <v>0</v>
      </c>
      <c r="GO70" s="3">
        <f t="shared" si="67"/>
        <v>1.5850817503198651</v>
      </c>
      <c r="GP70" s="3">
        <v>2.7448829000000001E-2</v>
      </c>
      <c r="GQ70" s="3">
        <v>4.0192019000000002E-2</v>
      </c>
      <c r="GR70" s="3">
        <v>0</v>
      </c>
      <c r="GS70" s="3">
        <v>0</v>
      </c>
      <c r="GT70" s="3">
        <v>0</v>
      </c>
      <c r="GU70" s="3">
        <v>0</v>
      </c>
      <c r="GV70" s="3">
        <f t="shared" si="68"/>
        <v>6885119.3810892422</v>
      </c>
      <c r="GW70" s="3">
        <f t="shared" si="69"/>
        <v>3629.4170598743008</v>
      </c>
      <c r="GX70" s="3">
        <f t="shared" si="70"/>
        <v>4436.4997430934254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100.69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1.89499132153035E-2</v>
      </c>
      <c r="IK70" s="3">
        <v>4.0774207260572598E-2</v>
      </c>
      <c r="IL70" s="3">
        <v>0</v>
      </c>
      <c r="IM70" s="3">
        <v>0</v>
      </c>
      <c r="IN70" s="3">
        <v>0</v>
      </c>
      <c r="IO70" s="3">
        <v>0</v>
      </c>
      <c r="IP70" s="3">
        <v>1.89173387500918E-2</v>
      </c>
      <c r="IQ70" s="3">
        <f t="shared" si="71"/>
        <v>2.0132791027714085</v>
      </c>
      <c r="IR70" s="3">
        <v>1.0704865215678001E-2</v>
      </c>
      <c r="IS70" s="3">
        <v>1.41096028570911E-2</v>
      </c>
      <c r="IT70" s="3">
        <v>1.2141826394855299E-2</v>
      </c>
      <c r="IU70" s="3">
        <f t="shared" si="72"/>
        <v>2.2267441107489474</v>
      </c>
      <c r="IV70" s="3">
        <f t="shared" si="190"/>
        <v>612.52027692359161</v>
      </c>
      <c r="IW70" s="3">
        <v>1.5707180709005598E-2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>
        <v>1</v>
      </c>
      <c r="JN70">
        <v>1</v>
      </c>
      <c r="JO70">
        <v>1</v>
      </c>
      <c r="JP70" s="4">
        <f t="shared" si="73"/>
        <v>1838126.1135617481</v>
      </c>
      <c r="JQ70" s="7">
        <f t="shared" si="74"/>
        <v>2.1281186547232691</v>
      </c>
      <c r="JR70" s="7">
        <f t="shared" si="75"/>
        <v>2.1416257039581801</v>
      </c>
      <c r="JS70" s="13">
        <f t="shared" si="76"/>
        <v>2.1640293691233086</v>
      </c>
      <c r="JT70" s="7">
        <f t="shared" si="77"/>
        <v>2.0366593351379634</v>
      </c>
      <c r="JU70" s="13">
        <f t="shared" si="78"/>
        <v>2.5574458272970153</v>
      </c>
      <c r="JV70" s="7">
        <f t="shared" si="79"/>
        <v>2.0396458172527816</v>
      </c>
      <c r="JW70" s="4">
        <f t="shared" si="80"/>
        <v>1.3878519248704158</v>
      </c>
      <c r="JX70" s="7">
        <f t="shared" si="81"/>
        <v>2.1831452609293285</v>
      </c>
      <c r="JY70" s="4">
        <f t="shared" si="82"/>
        <v>2.087756413124839</v>
      </c>
      <c r="JZ70" s="4">
        <f t="shared" si="83"/>
        <v>2.4789904509513137</v>
      </c>
      <c r="KA70" s="4">
        <f t="shared" si="84"/>
        <v>3.5025143635625295</v>
      </c>
      <c r="KB70" s="4">
        <f t="shared" si="85"/>
        <v>156498.31375440941</v>
      </c>
      <c r="KC70" s="4">
        <f t="shared" si="125"/>
        <v>1815040.2992004305</v>
      </c>
      <c r="KD70" s="4">
        <f t="shared" si="86"/>
        <v>149370.34229689461</v>
      </c>
      <c r="KE70" s="4">
        <f t="shared" si="87"/>
        <v>508448.01003448851</v>
      </c>
      <c r="KF70" s="4">
        <f t="shared" si="98"/>
        <v>106478.23711142316</v>
      </c>
      <c r="KG70" s="4">
        <f t="shared" si="99"/>
        <v>1050743.7097576242</v>
      </c>
      <c r="KH70" s="4">
        <v>9.8782019563810705E-2</v>
      </c>
      <c r="KI70">
        <v>1.0149999999999999</v>
      </c>
      <c r="KJ70">
        <v>1.6E-2</v>
      </c>
      <c r="KK70" s="10">
        <v>0.38916298033153296</v>
      </c>
      <c r="KL70" s="12">
        <v>2.0364300000000002E-2</v>
      </c>
      <c r="KM70" s="12">
        <v>-4.4476999999999997E-3</v>
      </c>
    </row>
    <row r="71" spans="1:299" x14ac:dyDescent="0.2">
      <c r="A71" s="1">
        <v>2064</v>
      </c>
      <c r="B71" s="3">
        <f t="shared" si="21"/>
        <v>0</v>
      </c>
      <c r="C71" s="3">
        <f t="shared" si="22"/>
        <v>0</v>
      </c>
      <c r="D71" s="3">
        <f t="shared" si="23"/>
        <v>0</v>
      </c>
      <c r="E71" s="3">
        <f t="shared" si="24"/>
        <v>0</v>
      </c>
      <c r="F71" s="3">
        <f t="shared" si="25"/>
        <v>0</v>
      </c>
      <c r="G71" s="3">
        <f t="shared" si="26"/>
        <v>0</v>
      </c>
      <c r="H71" s="3">
        <f t="shared" si="27"/>
        <v>0</v>
      </c>
      <c r="I71" s="3">
        <f t="shared" si="28"/>
        <v>0</v>
      </c>
      <c r="J71" s="3">
        <f t="shared" si="29"/>
        <v>0</v>
      </c>
      <c r="K71" s="3">
        <f t="shared" si="30"/>
        <v>0</v>
      </c>
      <c r="L71" s="3">
        <f t="shared" si="31"/>
        <v>0</v>
      </c>
      <c r="M71" s="3">
        <f t="shared" si="32"/>
        <v>0</v>
      </c>
      <c r="N71" s="3">
        <f t="shared" si="33"/>
        <v>0</v>
      </c>
      <c r="O71" s="3">
        <f t="shared" si="34"/>
        <v>0</v>
      </c>
      <c r="P71" s="3">
        <f t="shared" si="35"/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f t="shared" si="112"/>
        <v>0</v>
      </c>
      <c r="BL71" s="3">
        <f t="shared" si="113"/>
        <v>0</v>
      </c>
      <c r="BM71" s="3">
        <f t="shared" si="114"/>
        <v>0</v>
      </c>
      <c r="BN71" s="3">
        <f t="shared" si="115"/>
        <v>0</v>
      </c>
      <c r="BO71" s="3">
        <f t="shared" si="116"/>
        <v>0</v>
      </c>
      <c r="BP71" s="3">
        <f t="shared" si="41"/>
        <v>4219470.0152530409</v>
      </c>
      <c r="BQ71" s="3">
        <f t="shared" si="42"/>
        <v>28247.654306225919</v>
      </c>
      <c r="BR71" s="3">
        <v>22</v>
      </c>
      <c r="BS71" s="3">
        <v>22</v>
      </c>
      <c r="BT71" s="3">
        <f t="shared" si="43"/>
        <v>198423.12442703539</v>
      </c>
      <c r="BU71" s="3">
        <f t="shared" si="43"/>
        <v>19110.688937684285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f t="shared" si="44"/>
        <v>2800351.0551503892</v>
      </c>
      <c r="CM71" s="3">
        <f t="shared" si="44"/>
        <v>2771794.9722352484</v>
      </c>
      <c r="CN71" s="3">
        <v>11037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f t="shared" si="45"/>
        <v>0</v>
      </c>
      <c r="EA71" s="3">
        <f t="shared" si="46"/>
        <v>1408485.400560901</v>
      </c>
      <c r="EB71" s="3">
        <f t="shared" si="47"/>
        <v>26799.462123388599</v>
      </c>
      <c r="EC71" s="3">
        <f t="shared" si="48"/>
        <v>116908.62009300772</v>
      </c>
      <c r="ED71" s="3">
        <v>9008</v>
      </c>
      <c r="EE71" s="3">
        <f t="shared" ref="EE71:EF71" si="207">EE70*1.015</f>
        <v>0</v>
      </c>
      <c r="EF71" s="3">
        <f t="shared" si="207"/>
        <v>0</v>
      </c>
      <c r="EG71" s="3">
        <f t="shared" si="50"/>
        <v>0</v>
      </c>
      <c r="EH71" s="3">
        <f t="shared" ref="EH71:EK71" si="208">EH70*1.015</f>
        <v>0</v>
      </c>
      <c r="EI71" s="3">
        <v>0</v>
      </c>
      <c r="EJ71" s="3">
        <f t="shared" si="11"/>
        <v>533888.33477667009</v>
      </c>
      <c r="EK71" s="3">
        <f t="shared" si="208"/>
        <v>0</v>
      </c>
      <c r="EL71" s="3">
        <f t="shared" si="53"/>
        <v>0</v>
      </c>
      <c r="EM71" s="3">
        <f t="shared" si="54"/>
        <v>0</v>
      </c>
      <c r="EN71" s="3">
        <f t="shared" si="55"/>
        <v>0</v>
      </c>
      <c r="EO71" s="3">
        <f t="shared" ref="EO71" si="209">EO70*1.01</f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f t="shared" si="57"/>
        <v>1568234.7621172469</v>
      </c>
      <c r="FT71" s="3">
        <f t="shared" si="58"/>
        <v>41974.812805270376</v>
      </c>
      <c r="FU71" s="3">
        <f t="shared" si="59"/>
        <v>3862031.2512870398</v>
      </c>
      <c r="FV71" s="3">
        <f t="shared" si="60"/>
        <v>2227890.4818063686</v>
      </c>
      <c r="FW71" s="3">
        <f t="shared" si="61"/>
        <v>23927.142544176237</v>
      </c>
      <c r="FX71" s="3">
        <f t="shared" si="62"/>
        <v>40755.463017735019</v>
      </c>
      <c r="FY71" s="3">
        <f t="shared" si="63"/>
        <v>122116.45202798065</v>
      </c>
      <c r="FZ71" s="3">
        <f t="shared" si="64"/>
        <v>-656582.29458833905</v>
      </c>
      <c r="GA71" s="3">
        <f t="shared" si="65"/>
        <v>442912.36028700467</v>
      </c>
      <c r="GB71" s="3">
        <f t="shared" si="65"/>
        <v>50798.019255619096</v>
      </c>
      <c r="GC71" s="3">
        <f t="shared" ref="GC71:GF71" si="210">1.015*GC70</f>
        <v>6208812.4777255403</v>
      </c>
      <c r="GD71" s="3">
        <f t="shared" si="210"/>
        <v>169604.6110563988</v>
      </c>
      <c r="GE71" s="3">
        <f t="shared" si="210"/>
        <v>2008371.3323025831</v>
      </c>
      <c r="GF71" s="3">
        <f t="shared" si="210"/>
        <v>4844743.7196084708</v>
      </c>
      <c r="GG71" s="3">
        <f t="shared" si="121"/>
        <v>420957.48598979163</v>
      </c>
      <c r="GH71" s="3">
        <f t="shared" si="122"/>
        <v>13568.368884511905</v>
      </c>
      <c r="GI71" s="3">
        <f t="shared" si="123"/>
        <v>120502.27993815498</v>
      </c>
      <c r="GJ71" s="3">
        <f t="shared" si="124"/>
        <v>155031.79902747108</v>
      </c>
      <c r="GK71" s="3">
        <v>0</v>
      </c>
      <c r="GL71" s="3">
        <v>0</v>
      </c>
      <c r="GM71" s="3">
        <v>0</v>
      </c>
      <c r="GN71" s="3">
        <v>0</v>
      </c>
      <c r="GO71" s="3">
        <f t="shared" si="67"/>
        <v>1.6009325678230637</v>
      </c>
      <c r="GP71" s="3">
        <v>2.7448829000000001E-2</v>
      </c>
      <c r="GQ71" s="3">
        <v>4.0192019000000002E-2</v>
      </c>
      <c r="GR71" s="3">
        <v>0</v>
      </c>
      <c r="GS71" s="3">
        <v>0</v>
      </c>
      <c r="GT71" s="3">
        <v>0</v>
      </c>
      <c r="GU71" s="3">
        <v>0</v>
      </c>
      <c r="GV71" s="3">
        <f t="shared" si="68"/>
        <v>6912659.8586135991</v>
      </c>
      <c r="GW71" s="3">
        <f t="shared" si="69"/>
        <v>3647.5641451736719</v>
      </c>
      <c r="GX71" s="3">
        <f t="shared" si="70"/>
        <v>4480.8647405243601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100.69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1.89499132153035E-2</v>
      </c>
      <c r="IK71" s="3">
        <v>4.0774207260572598E-2</v>
      </c>
      <c r="IL71" s="3">
        <v>0</v>
      </c>
      <c r="IM71" s="3">
        <v>0</v>
      </c>
      <c r="IN71" s="3">
        <v>0</v>
      </c>
      <c r="IO71" s="3">
        <v>0</v>
      </c>
      <c r="IP71" s="3">
        <v>1.89173387500918E-2</v>
      </c>
      <c r="IQ71" s="3">
        <f t="shared" si="71"/>
        <v>2.0434782893129793</v>
      </c>
      <c r="IR71" s="3">
        <v>1.0704865215678001E-2</v>
      </c>
      <c r="IS71" s="3">
        <v>1.41096028570911E-2</v>
      </c>
      <c r="IT71" s="3">
        <v>1.2141826394855299E-2</v>
      </c>
      <c r="IU71" s="3">
        <f t="shared" si="72"/>
        <v>2.2601452724101816</v>
      </c>
      <c r="IV71" s="3">
        <f t="shared" si="190"/>
        <v>618.58483412085479</v>
      </c>
      <c r="IW71" s="3">
        <v>1.5707180709005598E-2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>
        <v>1</v>
      </c>
      <c r="JN71">
        <v>1</v>
      </c>
      <c r="JO71">
        <v>1</v>
      </c>
      <c r="JP71" s="4">
        <f t="shared" si="73"/>
        <v>1887755.5186279151</v>
      </c>
      <c r="JQ71" s="7">
        <f t="shared" si="74"/>
        <v>2.160040434544118</v>
      </c>
      <c r="JR71" s="7">
        <f t="shared" si="75"/>
        <v>2.1737500895175526</v>
      </c>
      <c r="JS71" s="13">
        <f t="shared" si="76"/>
        <v>2.1964898096601582</v>
      </c>
      <c r="JT71" s="7">
        <f t="shared" si="77"/>
        <v>2.0672092251650325</v>
      </c>
      <c r="JU71" s="13">
        <f t="shared" si="78"/>
        <v>2.6085947438429558</v>
      </c>
      <c r="JV71" s="7">
        <f t="shared" si="79"/>
        <v>2.070240504511573</v>
      </c>
      <c r="JW71" s="4">
        <f t="shared" si="80"/>
        <v>1.3961790364196383</v>
      </c>
      <c r="JX71" s="7">
        <f t="shared" si="81"/>
        <v>2.2158924398432682</v>
      </c>
      <c r="JY71" s="4">
        <f t="shared" si="82"/>
        <v>2.1190727593217114</v>
      </c>
      <c r="JZ71" s="4">
        <f t="shared" si="83"/>
        <v>2.5236122790684372</v>
      </c>
      <c r="KA71" s="4">
        <f t="shared" si="84"/>
        <v>3.5795696795609051</v>
      </c>
      <c r="KB71" s="4">
        <f t="shared" si="85"/>
        <v>158845.78846072554</v>
      </c>
      <c r="KC71" s="4">
        <f t="shared" si="125"/>
        <v>1853069.8284185564</v>
      </c>
      <c r="KD71" s="4">
        <f t="shared" si="86"/>
        <v>152357.7491428325</v>
      </c>
      <c r="KE71" s="4">
        <f t="shared" si="87"/>
        <v>520345.69346929557</v>
      </c>
      <c r="KF71" s="4">
        <f t="shared" si="98"/>
        <v>108607.80185365163</v>
      </c>
      <c r="KG71" s="4">
        <f t="shared" si="99"/>
        <v>1071758.5839527766</v>
      </c>
      <c r="KH71" s="4">
        <v>9.8782019563810705E-2</v>
      </c>
      <c r="KI71">
        <v>1.0149999999999999</v>
      </c>
      <c r="KJ71">
        <v>1.6E-2</v>
      </c>
      <c r="KK71" s="10">
        <v>0.38916298033153296</v>
      </c>
      <c r="KL71" s="12">
        <v>2.0364300000000002E-2</v>
      </c>
      <c r="KM71" s="12">
        <v>-4.4476999999999997E-3</v>
      </c>
    </row>
    <row r="72" spans="1:299" x14ac:dyDescent="0.2">
      <c r="A72" s="1">
        <v>2065</v>
      </c>
      <c r="B72" s="3">
        <f t="shared" si="21"/>
        <v>0</v>
      </c>
      <c r="C72" s="3">
        <f t="shared" si="22"/>
        <v>0</v>
      </c>
      <c r="D72" s="3">
        <f t="shared" si="23"/>
        <v>0</v>
      </c>
      <c r="E72" s="3">
        <f t="shared" si="24"/>
        <v>0</v>
      </c>
      <c r="F72" s="3">
        <f t="shared" si="25"/>
        <v>0</v>
      </c>
      <c r="G72" s="3">
        <f t="shared" si="26"/>
        <v>0</v>
      </c>
      <c r="H72" s="3">
        <f t="shared" si="27"/>
        <v>0</v>
      </c>
      <c r="I72" s="3">
        <f t="shared" si="28"/>
        <v>0</v>
      </c>
      <c r="J72" s="3">
        <f t="shared" si="29"/>
        <v>0</v>
      </c>
      <c r="K72" s="3">
        <f t="shared" si="30"/>
        <v>0</v>
      </c>
      <c r="L72" s="3">
        <f t="shared" si="31"/>
        <v>0</v>
      </c>
      <c r="M72" s="3">
        <f t="shared" si="32"/>
        <v>0</v>
      </c>
      <c r="N72" s="3">
        <f t="shared" si="33"/>
        <v>0</v>
      </c>
      <c r="O72" s="3">
        <f t="shared" si="34"/>
        <v>0</v>
      </c>
      <c r="P72" s="3">
        <f t="shared" si="35"/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f t="shared" si="112"/>
        <v>0</v>
      </c>
      <c r="BL72" s="3">
        <f t="shared" si="113"/>
        <v>0</v>
      </c>
      <c r="BM72" s="3">
        <f t="shared" si="114"/>
        <v>0</v>
      </c>
      <c r="BN72" s="3">
        <f t="shared" si="115"/>
        <v>0</v>
      </c>
      <c r="BO72" s="3">
        <f t="shared" si="116"/>
        <v>0</v>
      </c>
      <c r="BP72" s="3">
        <f t="shared" si="41"/>
        <v>4282762.065481836</v>
      </c>
      <c r="BQ72" s="3">
        <f t="shared" si="42"/>
        <v>28671.369120819305</v>
      </c>
      <c r="BR72" s="3">
        <v>23</v>
      </c>
      <c r="BS72" s="3">
        <v>23</v>
      </c>
      <c r="BT72" s="3">
        <f t="shared" si="43"/>
        <v>202391.5869155761</v>
      </c>
      <c r="BU72" s="3">
        <f t="shared" si="43"/>
        <v>19492.90271643797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f t="shared" si="44"/>
        <v>2856358.0762533969</v>
      </c>
      <c r="CM72" s="3">
        <f t="shared" si="44"/>
        <v>2827230.8716799533</v>
      </c>
      <c r="CN72" s="3">
        <v>11037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f t="shared" si="45"/>
        <v>0</v>
      </c>
      <c r="EA72" s="3">
        <f t="shared" si="46"/>
        <v>1436655.1085721191</v>
      </c>
      <c r="EB72" s="3">
        <f t="shared" si="47"/>
        <v>27335.45136585637</v>
      </c>
      <c r="EC72" s="3">
        <f t="shared" si="48"/>
        <v>119246.79249486787</v>
      </c>
      <c r="ED72" s="3">
        <v>9008</v>
      </c>
      <c r="EE72" s="3">
        <f t="shared" ref="EE72:EF72" si="211">EE71*1.015</f>
        <v>0</v>
      </c>
      <c r="EF72" s="3">
        <f t="shared" si="211"/>
        <v>0</v>
      </c>
      <c r="EG72" s="3">
        <f t="shared" si="50"/>
        <v>0</v>
      </c>
      <c r="EH72" s="3">
        <f t="shared" ref="EH72:EK72" si="212">EH71*1.015</f>
        <v>0</v>
      </c>
      <c r="EI72" s="3">
        <v>0</v>
      </c>
      <c r="EJ72" s="3">
        <f t="shared" si="11"/>
        <v>536557.77645055333</v>
      </c>
      <c r="EK72" s="3">
        <f t="shared" si="212"/>
        <v>0</v>
      </c>
      <c r="EL72" s="3">
        <f t="shared" si="53"/>
        <v>0</v>
      </c>
      <c r="EM72" s="3">
        <f t="shared" si="54"/>
        <v>0</v>
      </c>
      <c r="EN72" s="3">
        <f t="shared" si="55"/>
        <v>0</v>
      </c>
      <c r="EO72" s="3">
        <f t="shared" ref="EO72" si="213">EO71*1.01</f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f t="shared" si="57"/>
        <v>1615281.8049807644</v>
      </c>
      <c r="FT72" s="3">
        <f t="shared" si="58"/>
        <v>43234.057189428488</v>
      </c>
      <c r="FU72" s="3">
        <f t="shared" si="59"/>
        <v>3977892.1888256511</v>
      </c>
      <c r="FV72" s="3">
        <f t="shared" si="60"/>
        <v>2294727.1962605598</v>
      </c>
      <c r="FW72" s="3">
        <f t="shared" si="61"/>
        <v>24644.956820501524</v>
      </c>
      <c r="FX72" s="3">
        <f t="shared" si="62"/>
        <v>41163.017647912369</v>
      </c>
      <c r="FY72" s="3">
        <f t="shared" si="63"/>
        <v>123337.61654826046</v>
      </c>
      <c r="FZ72" s="3">
        <f t="shared" si="64"/>
        <v>-663148.11753422243</v>
      </c>
      <c r="GA72" s="3">
        <f t="shared" si="65"/>
        <v>447341.48388987471</v>
      </c>
      <c r="GB72" s="3">
        <f t="shared" si="65"/>
        <v>51305.999448175287</v>
      </c>
      <c r="GC72" s="3">
        <f t="shared" ref="GC72:GF72" si="214">1.015*GC71</f>
        <v>6301944.6648914227</v>
      </c>
      <c r="GD72" s="3">
        <f t="shared" si="214"/>
        <v>172148.68022224476</v>
      </c>
      <c r="GE72" s="3">
        <f t="shared" si="214"/>
        <v>2038496.9022871216</v>
      </c>
      <c r="GF72" s="3">
        <f t="shared" si="214"/>
        <v>4917414.8754025977</v>
      </c>
      <c r="GG72" s="3">
        <f t="shared" si="121"/>
        <v>427271.84827963845</v>
      </c>
      <c r="GH72" s="3">
        <f t="shared" si="122"/>
        <v>13771.89441777958</v>
      </c>
      <c r="GI72" s="3">
        <f t="shared" si="123"/>
        <v>122309.81413722729</v>
      </c>
      <c r="GJ72" s="3">
        <f t="shared" si="124"/>
        <v>157357.27601288314</v>
      </c>
      <c r="GK72" s="3">
        <v>0</v>
      </c>
      <c r="GL72" s="3">
        <v>0</v>
      </c>
      <c r="GM72" s="3">
        <v>0</v>
      </c>
      <c r="GN72" s="3">
        <v>0</v>
      </c>
      <c r="GO72" s="3">
        <f t="shared" si="67"/>
        <v>1.6169418935012942</v>
      </c>
      <c r="GP72" s="3">
        <v>2.7448829000000001E-2</v>
      </c>
      <c r="GQ72" s="3">
        <v>4.0192019000000002E-2</v>
      </c>
      <c r="GR72" s="3">
        <v>0</v>
      </c>
      <c r="GS72" s="3">
        <v>0</v>
      </c>
      <c r="GT72" s="3">
        <v>0</v>
      </c>
      <c r="GU72" s="3">
        <v>0</v>
      </c>
      <c r="GV72" s="3">
        <f t="shared" si="68"/>
        <v>6940310.4980480531</v>
      </c>
      <c r="GW72" s="3">
        <f t="shared" si="69"/>
        <v>3665.8019658995399</v>
      </c>
      <c r="GX72" s="3">
        <f t="shared" si="70"/>
        <v>4525.6733879296035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100.69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1.89499132153035E-2</v>
      </c>
      <c r="IK72" s="3">
        <v>4.0774207260572598E-2</v>
      </c>
      <c r="IL72" s="3">
        <v>0</v>
      </c>
      <c r="IM72" s="3">
        <v>0</v>
      </c>
      <c r="IN72" s="3">
        <v>0</v>
      </c>
      <c r="IO72" s="3">
        <v>0</v>
      </c>
      <c r="IP72" s="3">
        <v>1.89173387500918E-2</v>
      </c>
      <c r="IQ72" s="3">
        <f t="shared" si="71"/>
        <v>2.0741304636526738</v>
      </c>
      <c r="IR72" s="3">
        <v>1.0704865215678001E-2</v>
      </c>
      <c r="IS72" s="3">
        <v>1.41096028570911E-2</v>
      </c>
      <c r="IT72" s="3">
        <v>1.2141826394855299E-2</v>
      </c>
      <c r="IU72" s="3">
        <f t="shared" si="72"/>
        <v>2.294047451496334</v>
      </c>
      <c r="IV72" s="3">
        <f t="shared" si="190"/>
        <v>624.70943643888313</v>
      </c>
      <c r="IW72" s="3">
        <v>1.5707180709005598E-2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>
        <v>1</v>
      </c>
      <c r="JN72">
        <v>1</v>
      </c>
      <c r="JO72">
        <v>1</v>
      </c>
      <c r="JP72" s="4">
        <f t="shared" si="73"/>
        <v>1938724.9176308685</v>
      </c>
      <c r="JQ72" s="7">
        <f t="shared" si="74"/>
        <v>2.1924410410622794</v>
      </c>
      <c r="JR72" s="7">
        <f t="shared" si="75"/>
        <v>2.2063563408603155</v>
      </c>
      <c r="JS72" s="13">
        <f t="shared" si="76"/>
        <v>2.2294371568050604</v>
      </c>
      <c r="JT72" s="7">
        <f t="shared" si="77"/>
        <v>2.0982173635425077</v>
      </c>
      <c r="JU72" s="13">
        <f t="shared" si="78"/>
        <v>2.660766638719815</v>
      </c>
      <c r="JV72" s="7">
        <f t="shared" si="79"/>
        <v>2.1012941120792465</v>
      </c>
      <c r="JW72" s="4">
        <f t="shared" si="80"/>
        <v>1.4045561106381561</v>
      </c>
      <c r="JX72" s="7">
        <f t="shared" si="81"/>
        <v>2.2491308264409171</v>
      </c>
      <c r="JY72" s="4">
        <f t="shared" si="82"/>
        <v>2.1508588507115367</v>
      </c>
      <c r="JZ72" s="4">
        <f t="shared" si="83"/>
        <v>2.5690373000916691</v>
      </c>
      <c r="KA72" s="4">
        <f t="shared" si="84"/>
        <v>3.6583202125112453</v>
      </c>
      <c r="KB72" s="4">
        <f t="shared" si="85"/>
        <v>161228.47528763642</v>
      </c>
      <c r="KC72" s="4">
        <f t="shared" si="125"/>
        <v>1891900.4003447231</v>
      </c>
      <c r="KD72" s="4">
        <f t="shared" si="86"/>
        <v>155404.90412568915</v>
      </c>
      <c r="KE72" s="4">
        <f t="shared" si="87"/>
        <v>532521.78269647714</v>
      </c>
      <c r="KF72" s="4">
        <f t="shared" si="98"/>
        <v>110779.95789072466</v>
      </c>
      <c r="KG72" s="4">
        <f t="shared" si="99"/>
        <v>1093193.7556318322</v>
      </c>
      <c r="KH72" s="4">
        <v>9.8782019563810705E-2</v>
      </c>
      <c r="KI72">
        <v>1.0149999999999999</v>
      </c>
      <c r="KJ72">
        <v>1.6E-2</v>
      </c>
      <c r="KK72" s="10">
        <v>0.38916298033153296</v>
      </c>
      <c r="KL72" s="12">
        <v>2.0364300000000002E-2</v>
      </c>
      <c r="KM72" s="12">
        <v>-4.4476999999999997E-3</v>
      </c>
    </row>
    <row r="73" spans="1:299" x14ac:dyDescent="0.2">
      <c r="A73" s="1">
        <v>2066</v>
      </c>
      <c r="B73" s="3">
        <f t="shared" si="21"/>
        <v>0</v>
      </c>
      <c r="C73" s="3">
        <f t="shared" si="22"/>
        <v>0</v>
      </c>
      <c r="D73" s="3">
        <f t="shared" si="23"/>
        <v>0</v>
      </c>
      <c r="E73" s="3">
        <f t="shared" si="24"/>
        <v>0</v>
      </c>
      <c r="F73" s="3">
        <f t="shared" si="25"/>
        <v>0</v>
      </c>
      <c r="G73" s="3">
        <f t="shared" si="26"/>
        <v>0</v>
      </c>
      <c r="H73" s="3">
        <f t="shared" si="27"/>
        <v>0</v>
      </c>
      <c r="I73" s="3">
        <f t="shared" si="28"/>
        <v>0</v>
      </c>
      <c r="J73" s="3">
        <f t="shared" si="29"/>
        <v>0</v>
      </c>
      <c r="K73" s="3">
        <f t="shared" si="30"/>
        <v>0</v>
      </c>
      <c r="L73" s="3">
        <f t="shared" si="31"/>
        <v>0</v>
      </c>
      <c r="M73" s="3">
        <f t="shared" si="32"/>
        <v>0</v>
      </c>
      <c r="N73" s="3">
        <f t="shared" si="33"/>
        <v>0</v>
      </c>
      <c r="O73" s="3">
        <f t="shared" si="34"/>
        <v>0</v>
      </c>
      <c r="P73" s="3">
        <f t="shared" si="35"/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f t="shared" si="112"/>
        <v>0</v>
      </c>
      <c r="BL73" s="3">
        <f t="shared" si="113"/>
        <v>0</v>
      </c>
      <c r="BM73" s="3">
        <f t="shared" si="114"/>
        <v>0</v>
      </c>
      <c r="BN73" s="3">
        <f t="shared" si="115"/>
        <v>0</v>
      </c>
      <c r="BO73" s="3">
        <f t="shared" si="116"/>
        <v>0</v>
      </c>
      <c r="BP73" s="3">
        <f t="shared" si="41"/>
        <v>4347003.4964640634</v>
      </c>
      <c r="BQ73" s="3">
        <f t="shared" si="42"/>
        <v>29101.439657631592</v>
      </c>
      <c r="BR73" s="3">
        <v>24</v>
      </c>
      <c r="BS73" s="3">
        <v>24</v>
      </c>
      <c r="BT73" s="3">
        <f t="shared" si="43"/>
        <v>206439.41865388764</v>
      </c>
      <c r="BU73" s="3">
        <f t="shared" si="43"/>
        <v>19882.76077076673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f t="shared" si="44"/>
        <v>2913485.2377784648</v>
      </c>
      <c r="CM73" s="3">
        <f t="shared" si="44"/>
        <v>2883775.4891135525</v>
      </c>
      <c r="CN73" s="3">
        <v>11037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f t="shared" si="45"/>
        <v>0</v>
      </c>
      <c r="EA73" s="3">
        <f t="shared" si="46"/>
        <v>1465388.2107435616</v>
      </c>
      <c r="EB73" s="3">
        <f t="shared" si="47"/>
        <v>27882.160393173497</v>
      </c>
      <c r="EC73" s="3">
        <f t="shared" si="48"/>
        <v>121631.72834476523</v>
      </c>
      <c r="ED73" s="3">
        <v>9008</v>
      </c>
      <c r="EE73" s="3">
        <f t="shared" ref="EE73:EF73" si="215">EE72*1.015</f>
        <v>0</v>
      </c>
      <c r="EF73" s="3">
        <f t="shared" si="215"/>
        <v>0</v>
      </c>
      <c r="EG73" s="3">
        <f t="shared" si="50"/>
        <v>0</v>
      </c>
      <c r="EH73" s="3">
        <f t="shared" ref="EH73:EK73" si="216">EH72*1.015</f>
        <v>0</v>
      </c>
      <c r="EI73" s="3">
        <v>0</v>
      </c>
      <c r="EJ73" s="3">
        <f t="shared" si="11"/>
        <v>539240.56533280609</v>
      </c>
      <c r="EK73" s="3">
        <f t="shared" si="216"/>
        <v>0</v>
      </c>
      <c r="EL73" s="3">
        <f t="shared" si="53"/>
        <v>0</v>
      </c>
      <c r="EM73" s="3">
        <f t="shared" si="54"/>
        <v>0</v>
      </c>
      <c r="EN73" s="3">
        <f t="shared" si="55"/>
        <v>0</v>
      </c>
      <c r="EO73" s="3">
        <f t="shared" ref="EO73" si="217">EO72*1.01</f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f t="shared" si="57"/>
        <v>1663740.2591301873</v>
      </c>
      <c r="FT73" s="3">
        <f t="shared" si="58"/>
        <v>44531.078905111346</v>
      </c>
      <c r="FU73" s="3">
        <f t="shared" si="59"/>
        <v>4097228.9544904209</v>
      </c>
      <c r="FV73" s="3">
        <f t="shared" si="60"/>
        <v>2363569.0121483766</v>
      </c>
      <c r="FW73" s="3">
        <f t="shared" si="61"/>
        <v>25384.305525116572</v>
      </c>
      <c r="FX73" s="3">
        <f t="shared" si="62"/>
        <v>41574.64782439149</v>
      </c>
      <c r="FY73" s="3">
        <f t="shared" si="63"/>
        <v>124570.99271374306</v>
      </c>
      <c r="FZ73" s="3">
        <f t="shared" si="64"/>
        <v>-669779.59870956466</v>
      </c>
      <c r="GA73" s="3">
        <f t="shared" si="65"/>
        <v>451814.89872877346</v>
      </c>
      <c r="GB73" s="3">
        <f t="shared" si="65"/>
        <v>51819.059442657039</v>
      </c>
      <c r="GC73" s="3">
        <f t="shared" ref="GC73:GF73" si="218">1.015*GC72</f>
        <v>6396473.8348647933</v>
      </c>
      <c r="GD73" s="3">
        <f t="shared" si="218"/>
        <v>174730.91042557842</v>
      </c>
      <c r="GE73" s="3">
        <f t="shared" si="218"/>
        <v>2069074.3558214284</v>
      </c>
      <c r="GF73" s="3">
        <f t="shared" si="218"/>
        <v>4991176.098533636</v>
      </c>
      <c r="GG73" s="3">
        <f t="shared" si="121"/>
        <v>433680.92600383301</v>
      </c>
      <c r="GH73" s="3">
        <f t="shared" si="122"/>
        <v>13978.472834046273</v>
      </c>
      <c r="GI73" s="3">
        <f t="shared" si="123"/>
        <v>124144.4613492857</v>
      </c>
      <c r="GJ73" s="3">
        <f t="shared" si="124"/>
        <v>159717.63515307635</v>
      </c>
      <c r="GK73" s="3">
        <v>0</v>
      </c>
      <c r="GL73" s="3">
        <v>0</v>
      </c>
      <c r="GM73" s="3">
        <v>0</v>
      </c>
      <c r="GN73" s="3">
        <v>0</v>
      </c>
      <c r="GO73" s="3">
        <f t="shared" si="67"/>
        <v>1.6331113124363072</v>
      </c>
      <c r="GP73" s="3">
        <v>2.7448829000000001E-2</v>
      </c>
      <c r="GQ73" s="3">
        <v>4.0192019000000002E-2</v>
      </c>
      <c r="GR73" s="3">
        <v>0</v>
      </c>
      <c r="GS73" s="3">
        <v>0</v>
      </c>
      <c r="GT73" s="3">
        <v>0</v>
      </c>
      <c r="GU73" s="3">
        <v>0</v>
      </c>
      <c r="GV73" s="3">
        <f t="shared" si="68"/>
        <v>6968071.7400402455</v>
      </c>
      <c r="GW73" s="3">
        <f t="shared" si="69"/>
        <v>3684.1309757290373</v>
      </c>
      <c r="GX73" s="3">
        <f t="shared" si="70"/>
        <v>4570.9301218088995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100.69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1.89499132153035E-2</v>
      </c>
      <c r="IK73" s="3">
        <v>4.0774207260572598E-2</v>
      </c>
      <c r="IL73" s="3">
        <v>0</v>
      </c>
      <c r="IM73" s="3">
        <v>0</v>
      </c>
      <c r="IN73" s="3">
        <v>0</v>
      </c>
      <c r="IO73" s="3">
        <v>0</v>
      </c>
      <c r="IP73" s="3">
        <v>1.89173387500918E-2</v>
      </c>
      <c r="IQ73" s="3">
        <f t="shared" si="71"/>
        <v>2.1052424206074636</v>
      </c>
      <c r="IR73" s="3">
        <v>1.0704865215678001E-2</v>
      </c>
      <c r="IS73" s="3">
        <v>1.41096028570911E-2</v>
      </c>
      <c r="IT73" s="3">
        <v>1.2141826394855299E-2</v>
      </c>
      <c r="IU73" s="3">
        <f t="shared" si="72"/>
        <v>2.3284581632687789</v>
      </c>
      <c r="IV73" s="3">
        <f t="shared" si="190"/>
        <v>630.89467838382257</v>
      </c>
      <c r="IW73" s="3">
        <v>1.5707180709005598E-2</v>
      </c>
      <c r="IX73" s="3">
        <v>0</v>
      </c>
      <c r="IY73" s="3">
        <v>0</v>
      </c>
      <c r="IZ73" s="3">
        <v>0</v>
      </c>
      <c r="JA73" s="3">
        <v>0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0</v>
      </c>
      <c r="JI73" s="3">
        <v>0</v>
      </c>
      <c r="JJ73" s="3">
        <v>0</v>
      </c>
      <c r="JK73" s="3">
        <v>0</v>
      </c>
      <c r="JL73" s="3">
        <v>0</v>
      </c>
      <c r="JM73">
        <v>1</v>
      </c>
      <c r="JN73">
        <v>1</v>
      </c>
      <c r="JO73">
        <v>1</v>
      </c>
      <c r="JP73" s="4">
        <f t="shared" si="73"/>
        <v>1991070.4904069018</v>
      </c>
      <c r="JQ73" s="7">
        <f t="shared" si="74"/>
        <v>2.2253276566782132</v>
      </c>
      <c r="JR73" s="7">
        <f t="shared" si="75"/>
        <v>2.2394516859732199</v>
      </c>
      <c r="JS73" s="13">
        <f t="shared" si="76"/>
        <v>2.2628787141571363</v>
      </c>
      <c r="JT73" s="7">
        <f t="shared" si="77"/>
        <v>2.129690623995645</v>
      </c>
      <c r="JU73" s="13">
        <f t="shared" si="78"/>
        <v>2.7139819714942113</v>
      </c>
      <c r="JV73" s="7">
        <f t="shared" si="79"/>
        <v>2.1328135237604351</v>
      </c>
      <c r="JW73" s="4">
        <f t="shared" si="80"/>
        <v>1.4129834473019851</v>
      </c>
      <c r="JX73" s="7">
        <f t="shared" si="81"/>
        <v>2.2828677888375308</v>
      </c>
      <c r="JY73" s="4">
        <f t="shared" si="82"/>
        <v>2.1831217334722095</v>
      </c>
      <c r="JZ73" s="4">
        <f t="shared" si="83"/>
        <v>2.6152799714933193</v>
      </c>
      <c r="KA73" s="4">
        <f t="shared" si="84"/>
        <v>3.7388032571864929</v>
      </c>
      <c r="KB73" s="4">
        <f t="shared" si="85"/>
        <v>163646.90241695096</v>
      </c>
      <c r="KC73" s="4">
        <f t="shared" si="125"/>
        <v>1931548.9824127858</v>
      </c>
      <c r="KD73" s="4">
        <f t="shared" si="86"/>
        <v>158513.00220820293</v>
      </c>
      <c r="KE73" s="4">
        <f t="shared" si="87"/>
        <v>544982.79241157474</v>
      </c>
      <c r="KF73" s="4">
        <f t="shared" si="98"/>
        <v>112995.55704853915</v>
      </c>
      <c r="KG73" s="4">
        <f t="shared" si="99"/>
        <v>1115057.6307444689</v>
      </c>
      <c r="KH73" s="4">
        <v>9.8782019563810705E-2</v>
      </c>
      <c r="KI73">
        <v>1.0149999999999999</v>
      </c>
      <c r="KJ73">
        <v>1.6E-2</v>
      </c>
      <c r="KK73" s="10">
        <v>0.38916298033153296</v>
      </c>
      <c r="KL73" s="12">
        <v>2.0364300000000002E-2</v>
      </c>
      <c r="KM73" s="12">
        <v>-4.4476999999999997E-3</v>
      </c>
    </row>
    <row r="74" spans="1:299" x14ac:dyDescent="0.2">
      <c r="A74" s="1">
        <v>2067</v>
      </c>
      <c r="B74" s="3">
        <f t="shared" si="21"/>
        <v>0</v>
      </c>
      <c r="C74" s="3">
        <f t="shared" si="22"/>
        <v>0</v>
      </c>
      <c r="D74" s="3">
        <f t="shared" si="23"/>
        <v>0</v>
      </c>
      <c r="E74" s="3">
        <f t="shared" si="24"/>
        <v>0</v>
      </c>
      <c r="F74" s="3">
        <f t="shared" si="25"/>
        <v>0</v>
      </c>
      <c r="G74" s="3">
        <f t="shared" si="26"/>
        <v>0</v>
      </c>
      <c r="H74" s="3">
        <f t="shared" si="27"/>
        <v>0</v>
      </c>
      <c r="I74" s="3">
        <f t="shared" si="28"/>
        <v>0</v>
      </c>
      <c r="J74" s="3">
        <f t="shared" si="29"/>
        <v>0</v>
      </c>
      <c r="K74" s="3">
        <f t="shared" si="30"/>
        <v>0</v>
      </c>
      <c r="L74" s="3">
        <f t="shared" si="31"/>
        <v>0</v>
      </c>
      <c r="M74" s="3">
        <f t="shared" si="32"/>
        <v>0</v>
      </c>
      <c r="N74" s="3">
        <f t="shared" si="33"/>
        <v>0</v>
      </c>
      <c r="O74" s="3">
        <f t="shared" si="34"/>
        <v>0</v>
      </c>
      <c r="P74" s="3">
        <f t="shared" si="35"/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f t="shared" si="112"/>
        <v>0</v>
      </c>
      <c r="BL74" s="3">
        <f t="shared" si="113"/>
        <v>0</v>
      </c>
      <c r="BM74" s="3">
        <f t="shared" si="114"/>
        <v>0</v>
      </c>
      <c r="BN74" s="3">
        <f t="shared" si="115"/>
        <v>0</v>
      </c>
      <c r="BO74" s="3">
        <f t="shared" si="116"/>
        <v>0</v>
      </c>
      <c r="BP74" s="3">
        <f t="shared" si="41"/>
        <v>4412208.5489110239</v>
      </c>
      <c r="BQ74" s="3">
        <f t="shared" si="42"/>
        <v>29537.961252496065</v>
      </c>
      <c r="BR74" s="3">
        <v>25</v>
      </c>
      <c r="BS74" s="3">
        <v>25</v>
      </c>
      <c r="BT74" s="3">
        <f t="shared" si="43"/>
        <v>210568.20702696539</v>
      </c>
      <c r="BU74" s="3">
        <f t="shared" si="43"/>
        <v>20280.415986182066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f t="shared" si="44"/>
        <v>2971754.9425340341</v>
      </c>
      <c r="CM74" s="3">
        <f t="shared" si="44"/>
        <v>2941450.9988958235</v>
      </c>
      <c r="CN74" s="3">
        <v>11037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f t="shared" si="45"/>
        <v>0</v>
      </c>
      <c r="EA74" s="3">
        <f t="shared" si="46"/>
        <v>1494695.9749584328</v>
      </c>
      <c r="EB74" s="3">
        <f t="shared" si="47"/>
        <v>28439.803601036969</v>
      </c>
      <c r="EC74" s="3">
        <f t="shared" si="48"/>
        <v>124064.36291166053</v>
      </c>
      <c r="ED74" s="3">
        <v>9008</v>
      </c>
      <c r="EE74" s="3">
        <f t="shared" ref="EE74:EF74" si="219">EE73*1.015</f>
        <v>0</v>
      </c>
      <c r="EF74" s="3">
        <f t="shared" si="219"/>
        <v>0</v>
      </c>
      <c r="EG74" s="3">
        <f t="shared" si="50"/>
        <v>0</v>
      </c>
      <c r="EH74" s="3">
        <f t="shared" ref="EH74:EK74" si="220">EH73*1.015</f>
        <v>0</v>
      </c>
      <c r="EI74" s="3">
        <v>0</v>
      </c>
      <c r="EJ74" s="3">
        <f t="shared" si="11"/>
        <v>541936.76815947006</v>
      </c>
      <c r="EK74" s="3">
        <f t="shared" si="220"/>
        <v>0</v>
      </c>
      <c r="EL74" s="3">
        <f t="shared" si="53"/>
        <v>0</v>
      </c>
      <c r="EM74" s="3">
        <f t="shared" si="54"/>
        <v>0</v>
      </c>
      <c r="EN74" s="3">
        <f t="shared" si="55"/>
        <v>0</v>
      </c>
      <c r="EO74" s="3">
        <f t="shared" ref="EO74" si="221">EO73*1.01</f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f t="shared" si="57"/>
        <v>1713652.466904093</v>
      </c>
      <c r="FT74" s="3">
        <f t="shared" si="58"/>
        <v>45867.011272264688</v>
      </c>
      <c r="FU74" s="3">
        <f t="shared" si="59"/>
        <v>4220145.8231251333</v>
      </c>
      <c r="FV74" s="3">
        <f t="shared" si="60"/>
        <v>2434476.0825128281</v>
      </c>
      <c r="FW74" s="3">
        <f t="shared" si="61"/>
        <v>26145.83469087007</v>
      </c>
      <c r="FX74" s="3">
        <f t="shared" si="62"/>
        <v>41990.394302635403</v>
      </c>
      <c r="FY74" s="3">
        <f t="shared" si="63"/>
        <v>125816.7026408805</v>
      </c>
      <c r="FZ74" s="3">
        <f t="shared" si="64"/>
        <v>-676477.39469666034</v>
      </c>
      <c r="GA74" s="3">
        <f t="shared" si="65"/>
        <v>456333.04771606118</v>
      </c>
      <c r="GB74" s="3">
        <f t="shared" si="65"/>
        <v>52337.250037083606</v>
      </c>
      <c r="GC74" s="3">
        <f t="shared" ref="GC74:GF74" si="222">1.015*GC73</f>
        <v>6492420.9423877643</v>
      </c>
      <c r="GD74" s="3">
        <f t="shared" si="222"/>
        <v>177351.87408196207</v>
      </c>
      <c r="GE74" s="3">
        <f t="shared" si="222"/>
        <v>2100110.4711587494</v>
      </c>
      <c r="GF74" s="3">
        <f t="shared" si="222"/>
        <v>5066043.7400116399</v>
      </c>
      <c r="GG74" s="3">
        <f t="shared" si="121"/>
        <v>440186.13989389042</v>
      </c>
      <c r="GH74" s="3">
        <f t="shared" si="122"/>
        <v>14188.149926556966</v>
      </c>
      <c r="GI74" s="3">
        <f t="shared" si="123"/>
        <v>126006.62826952495</v>
      </c>
      <c r="GJ74" s="3">
        <f t="shared" si="124"/>
        <v>162113.39968037247</v>
      </c>
      <c r="GK74" s="3">
        <v>0</v>
      </c>
      <c r="GL74" s="3">
        <v>0</v>
      </c>
      <c r="GM74" s="3">
        <v>0</v>
      </c>
      <c r="GN74" s="3">
        <v>0</v>
      </c>
      <c r="GO74" s="3">
        <f t="shared" si="67"/>
        <v>1.6494424255606703</v>
      </c>
      <c r="GP74" s="3">
        <v>2.7448829000000001E-2</v>
      </c>
      <c r="GQ74" s="3">
        <v>4.0192019000000002E-2</v>
      </c>
      <c r="GR74" s="3">
        <v>0</v>
      </c>
      <c r="GS74" s="3">
        <v>0</v>
      </c>
      <c r="GT74" s="3">
        <v>0</v>
      </c>
      <c r="GU74" s="3">
        <v>0</v>
      </c>
      <c r="GV74" s="3">
        <f t="shared" si="68"/>
        <v>6995944.0270004068</v>
      </c>
      <c r="GW74" s="3">
        <f t="shared" si="69"/>
        <v>3702.551630607682</v>
      </c>
      <c r="GX74" s="3">
        <f t="shared" si="70"/>
        <v>4616.6394230269889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100.69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1.89499132153035E-2</v>
      </c>
      <c r="IK74" s="3">
        <v>4.0774207260572598E-2</v>
      </c>
      <c r="IL74" s="3">
        <v>0</v>
      </c>
      <c r="IM74" s="3">
        <v>0</v>
      </c>
      <c r="IN74" s="3">
        <v>0</v>
      </c>
      <c r="IO74" s="3">
        <v>0</v>
      </c>
      <c r="IP74" s="3">
        <v>1.89173387500918E-2</v>
      </c>
      <c r="IQ74" s="3">
        <f t="shared" si="71"/>
        <v>2.1368210569165753</v>
      </c>
      <c r="IR74" s="3">
        <v>1.0704865215678001E-2</v>
      </c>
      <c r="IS74" s="3">
        <v>1.41096028570911E-2</v>
      </c>
      <c r="IT74" s="3">
        <v>1.2141826394855299E-2</v>
      </c>
      <c r="IU74" s="3">
        <f t="shared" si="72"/>
        <v>2.3633850357178101</v>
      </c>
      <c r="IV74" s="3">
        <f t="shared" si="190"/>
        <v>637.14116034801873</v>
      </c>
      <c r="IW74" s="3">
        <v>1.5707180709005598E-2</v>
      </c>
      <c r="IX74" s="3">
        <v>0</v>
      </c>
      <c r="IY74" s="3">
        <v>0</v>
      </c>
      <c r="IZ74" s="3">
        <v>0</v>
      </c>
      <c r="JA74" s="3">
        <v>0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0</v>
      </c>
      <c r="JI74" s="3">
        <v>0</v>
      </c>
      <c r="JJ74" s="3">
        <v>0</v>
      </c>
      <c r="JK74" s="3">
        <v>0</v>
      </c>
      <c r="JL74" s="3">
        <v>0</v>
      </c>
      <c r="JM74">
        <v>1</v>
      </c>
      <c r="JN74">
        <v>1</v>
      </c>
      <c r="JO74">
        <v>1</v>
      </c>
      <c r="JP74" s="4">
        <f t="shared" si="73"/>
        <v>2044829.393647888</v>
      </c>
      <c r="JQ74" s="7">
        <f t="shared" si="74"/>
        <v>2.2587075715283862</v>
      </c>
      <c r="JR74" s="7">
        <f t="shared" si="75"/>
        <v>2.2730434612628181</v>
      </c>
      <c r="JS74" s="13">
        <f t="shared" si="76"/>
        <v>2.2968218948694932</v>
      </c>
      <c r="JT74" s="7">
        <f t="shared" si="77"/>
        <v>2.1616359833555796</v>
      </c>
      <c r="JU74" s="13">
        <f t="shared" si="78"/>
        <v>2.7682616109240956</v>
      </c>
      <c r="JV74" s="7">
        <f t="shared" si="79"/>
        <v>2.1648057266168412</v>
      </c>
      <c r="JW74" s="4">
        <f t="shared" si="80"/>
        <v>1.4214613479857969</v>
      </c>
      <c r="JX74" s="7">
        <f t="shared" si="81"/>
        <v>2.3171108056700938</v>
      </c>
      <c r="JY74" s="4">
        <f t="shared" si="82"/>
        <v>2.2158685594742926</v>
      </c>
      <c r="JZ74" s="4">
        <f t="shared" si="83"/>
        <v>2.6623550109801992</v>
      </c>
      <c r="KA74" s="4">
        <f t="shared" si="84"/>
        <v>3.8210569288445959</v>
      </c>
      <c r="KB74" s="4">
        <f t="shared" si="85"/>
        <v>166101.6059532052</v>
      </c>
      <c r="KC74" s="4">
        <f t="shared" si="125"/>
        <v>1972032.9035552409</v>
      </c>
      <c r="KD74" s="4">
        <f t="shared" si="86"/>
        <v>161683.26225236699</v>
      </c>
      <c r="KE74" s="4">
        <f t="shared" si="87"/>
        <v>557735.38975400559</v>
      </c>
      <c r="KF74" s="4">
        <f t="shared" si="98"/>
        <v>115255.46818950993</v>
      </c>
      <c r="KG74" s="4">
        <f t="shared" si="99"/>
        <v>1137358.7833593583</v>
      </c>
      <c r="KH74" s="4">
        <v>9.8782019563810705E-2</v>
      </c>
      <c r="KI74">
        <v>1.0149999999999999</v>
      </c>
      <c r="KJ74">
        <v>1.6E-2</v>
      </c>
      <c r="KK74" s="10">
        <v>0.38916298033153296</v>
      </c>
      <c r="KL74" s="12">
        <v>2.0364300000000002E-2</v>
      </c>
      <c r="KM74" s="12">
        <v>-4.4476999999999997E-3</v>
      </c>
    </row>
    <row r="75" spans="1:299" x14ac:dyDescent="0.2">
      <c r="A75" s="1">
        <v>2068</v>
      </c>
      <c r="B75" s="3">
        <f t="shared" si="21"/>
        <v>0</v>
      </c>
      <c r="C75" s="3">
        <f t="shared" si="22"/>
        <v>0</v>
      </c>
      <c r="D75" s="3">
        <f t="shared" si="23"/>
        <v>0</v>
      </c>
      <c r="E75" s="3">
        <f t="shared" si="24"/>
        <v>0</v>
      </c>
      <c r="F75" s="3">
        <f t="shared" si="25"/>
        <v>0</v>
      </c>
      <c r="G75" s="3">
        <f t="shared" si="26"/>
        <v>0</v>
      </c>
      <c r="H75" s="3">
        <f t="shared" si="27"/>
        <v>0</v>
      </c>
      <c r="I75" s="3">
        <f t="shared" si="28"/>
        <v>0</v>
      </c>
      <c r="J75" s="3">
        <f t="shared" si="29"/>
        <v>0</v>
      </c>
      <c r="K75" s="3">
        <f t="shared" si="30"/>
        <v>0</v>
      </c>
      <c r="L75" s="3">
        <f t="shared" si="31"/>
        <v>0</v>
      </c>
      <c r="M75" s="3">
        <f t="shared" si="32"/>
        <v>0</v>
      </c>
      <c r="N75" s="3">
        <f t="shared" si="33"/>
        <v>0</v>
      </c>
      <c r="O75" s="3">
        <f t="shared" si="34"/>
        <v>0</v>
      </c>
      <c r="P75" s="3">
        <f t="shared" si="35"/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f t="shared" si="112"/>
        <v>0</v>
      </c>
      <c r="BL75" s="3">
        <f t="shared" si="113"/>
        <v>0</v>
      </c>
      <c r="BM75" s="3">
        <f t="shared" si="114"/>
        <v>0</v>
      </c>
      <c r="BN75" s="3">
        <f t="shared" si="115"/>
        <v>0</v>
      </c>
      <c r="BO75" s="3">
        <f t="shared" si="116"/>
        <v>0</v>
      </c>
      <c r="BP75" s="3">
        <f t="shared" si="41"/>
        <v>4478391.6771446886</v>
      </c>
      <c r="BQ75" s="3">
        <f t="shared" si="42"/>
        <v>29981.030671283504</v>
      </c>
      <c r="BR75" s="3">
        <v>26</v>
      </c>
      <c r="BS75" s="3">
        <v>26</v>
      </c>
      <c r="BT75" s="3">
        <f t="shared" si="43"/>
        <v>214779.57116750471</v>
      </c>
      <c r="BU75" s="3">
        <f t="shared" si="43"/>
        <v>20686.024305905707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f t="shared" si="44"/>
        <v>3031190.0413847147</v>
      </c>
      <c r="CM75" s="3">
        <f t="shared" si="44"/>
        <v>3000280.01887374</v>
      </c>
      <c r="CN75" s="3">
        <v>11037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f t="shared" si="45"/>
        <v>0</v>
      </c>
      <c r="EA75" s="3">
        <f t="shared" si="46"/>
        <v>1524589.8944576015</v>
      </c>
      <c r="EB75" s="3">
        <f t="shared" si="47"/>
        <v>29008.59967305771</v>
      </c>
      <c r="EC75" s="3">
        <f t="shared" si="48"/>
        <v>126545.65016989374</v>
      </c>
      <c r="ED75" s="3">
        <v>9008</v>
      </c>
      <c r="EE75" s="3">
        <f t="shared" ref="EE75:EF75" si="223">EE74*1.015</f>
        <v>0</v>
      </c>
      <c r="EF75" s="3">
        <f t="shared" si="223"/>
        <v>0</v>
      </c>
      <c r="EG75" s="3">
        <f t="shared" si="50"/>
        <v>0</v>
      </c>
      <c r="EH75" s="3">
        <f t="shared" ref="EH75:EK75" si="224">EH74*1.015</f>
        <v>0</v>
      </c>
      <c r="EI75" s="3">
        <v>0</v>
      </c>
      <c r="EJ75" s="3">
        <f t="shared" si="11"/>
        <v>544646.45200026734</v>
      </c>
      <c r="EK75" s="3">
        <f t="shared" si="224"/>
        <v>0</v>
      </c>
      <c r="EL75" s="3">
        <f t="shared" si="53"/>
        <v>0</v>
      </c>
      <c r="EM75" s="3">
        <f t="shared" si="54"/>
        <v>0</v>
      </c>
      <c r="EN75" s="3">
        <f t="shared" si="55"/>
        <v>0</v>
      </c>
      <c r="EO75" s="3">
        <f t="shared" ref="EO75" si="225">EO74*1.01</f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f t="shared" si="57"/>
        <v>1765062.0409112158</v>
      </c>
      <c r="FT75" s="3">
        <f t="shared" si="58"/>
        <v>47243.021610432632</v>
      </c>
      <c r="FU75" s="3">
        <f t="shared" si="59"/>
        <v>4346750.1978188874</v>
      </c>
      <c r="FV75" s="3">
        <f t="shared" si="60"/>
        <v>2507510.3649882129</v>
      </c>
      <c r="FW75" s="3">
        <f t="shared" si="61"/>
        <v>26930.209731596173</v>
      </c>
      <c r="FX75" s="3">
        <f t="shared" si="62"/>
        <v>42410.298245661754</v>
      </c>
      <c r="FY75" s="3">
        <f t="shared" si="63"/>
        <v>127074.8696672893</v>
      </c>
      <c r="FZ75" s="3">
        <f t="shared" si="64"/>
        <v>-683242.16864362697</v>
      </c>
      <c r="GA75" s="3">
        <f t="shared" si="65"/>
        <v>460896.37819322181</v>
      </c>
      <c r="GB75" s="3">
        <f t="shared" si="65"/>
        <v>52860.622537454445</v>
      </c>
      <c r="GC75" s="3">
        <f t="shared" ref="GC75:GF75" si="226">1.015*GC74</f>
        <v>6589807.2565235803</v>
      </c>
      <c r="GD75" s="3">
        <f t="shared" si="226"/>
        <v>180012.15219319149</v>
      </c>
      <c r="GE75" s="3">
        <f t="shared" si="226"/>
        <v>2131612.1282261303</v>
      </c>
      <c r="GF75" s="3">
        <f t="shared" si="226"/>
        <v>5142034.3961118143</v>
      </c>
      <c r="GG75" s="3">
        <f t="shared" si="121"/>
        <v>446788.93199229875</v>
      </c>
      <c r="GH75" s="3">
        <f t="shared" si="122"/>
        <v>14400.972175455319</v>
      </c>
      <c r="GI75" s="3">
        <f t="shared" si="123"/>
        <v>127896.72769356781</v>
      </c>
      <c r="GJ75" s="3">
        <f t="shared" si="124"/>
        <v>164545.10067557805</v>
      </c>
      <c r="GK75" s="3">
        <v>0</v>
      </c>
      <c r="GL75" s="3">
        <v>0</v>
      </c>
      <c r="GM75" s="3">
        <v>0</v>
      </c>
      <c r="GN75" s="3">
        <v>0</v>
      </c>
      <c r="GO75" s="3">
        <f t="shared" si="67"/>
        <v>1.665936849816277</v>
      </c>
      <c r="GP75" s="3">
        <v>2.7448829000000001E-2</v>
      </c>
      <c r="GQ75" s="3">
        <v>4.0192019000000002E-2</v>
      </c>
      <c r="GR75" s="3">
        <v>0</v>
      </c>
      <c r="GS75" s="3">
        <v>0</v>
      </c>
      <c r="GT75" s="3">
        <v>0</v>
      </c>
      <c r="GU75" s="3">
        <v>0</v>
      </c>
      <c r="GV75" s="3">
        <f t="shared" si="68"/>
        <v>7023927.8031084081</v>
      </c>
      <c r="GW75" s="3">
        <f t="shared" si="69"/>
        <v>3721.0643887607198</v>
      </c>
      <c r="GX75" s="3">
        <f t="shared" si="70"/>
        <v>4662.8058172572592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100.69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1.89499132153035E-2</v>
      </c>
      <c r="IK75" s="3">
        <v>4.0774207260572598E-2</v>
      </c>
      <c r="IL75" s="3">
        <v>0</v>
      </c>
      <c r="IM75" s="3">
        <v>0</v>
      </c>
      <c r="IN75" s="3">
        <v>0</v>
      </c>
      <c r="IO75" s="3">
        <v>0</v>
      </c>
      <c r="IP75" s="3">
        <v>1.89173387500918E-2</v>
      </c>
      <c r="IQ75" s="3">
        <f t="shared" si="71"/>
        <v>2.1688733727703235</v>
      </c>
      <c r="IR75" s="3">
        <v>1.0704865215678001E-2</v>
      </c>
      <c r="IS75" s="3">
        <v>1.41096028570911E-2</v>
      </c>
      <c r="IT75" s="3">
        <v>1.2141826394855299E-2</v>
      </c>
      <c r="IU75" s="3">
        <f t="shared" si="72"/>
        <v>2.3988358112535773</v>
      </c>
      <c r="IV75" s="3">
        <f t="shared" si="190"/>
        <v>643.44948866829611</v>
      </c>
      <c r="IW75" s="3">
        <v>1.5707180709005598E-2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>
        <v>1</v>
      </c>
      <c r="JN75">
        <v>1</v>
      </c>
      <c r="JO75">
        <v>1</v>
      </c>
      <c r="JP75" s="4">
        <f t="shared" si="73"/>
        <v>2100039.7872763807</v>
      </c>
      <c r="JQ75" s="7">
        <f t="shared" si="74"/>
        <v>2.2925881851013119</v>
      </c>
      <c r="JR75" s="7">
        <f t="shared" si="75"/>
        <v>2.3071391131817602</v>
      </c>
      <c r="JS75" s="13">
        <f t="shared" si="76"/>
        <v>2.3312742232925352</v>
      </c>
      <c r="JT75" s="7">
        <f t="shared" si="77"/>
        <v>2.1940605231059132</v>
      </c>
      <c r="JU75" s="13">
        <f t="shared" si="78"/>
        <v>2.8236268431425775</v>
      </c>
      <c r="JV75" s="7">
        <f t="shared" si="79"/>
        <v>2.1972778125160937</v>
      </c>
      <c r="JW75" s="4">
        <f t="shared" si="80"/>
        <v>1.4299901160737116</v>
      </c>
      <c r="JX75" s="7">
        <f t="shared" si="81"/>
        <v>2.3518674677551448</v>
      </c>
      <c r="JY75" s="4">
        <f t="shared" si="82"/>
        <v>2.2491065878664069</v>
      </c>
      <c r="JZ75" s="4">
        <f t="shared" si="83"/>
        <v>2.710277401177843</v>
      </c>
      <c r="KA75" s="4">
        <f t="shared" si="84"/>
        <v>3.9051201812791771</v>
      </c>
      <c r="KB75" s="4">
        <f t="shared" si="85"/>
        <v>168593.13004250327</v>
      </c>
      <c r="KC75" s="4">
        <f t="shared" si="125"/>
        <v>2013369.8619515093</v>
      </c>
      <c r="KD75" s="4">
        <f t="shared" si="86"/>
        <v>164916.92749741432</v>
      </c>
      <c r="KE75" s="4">
        <f t="shared" si="87"/>
        <v>570786.39787424938</v>
      </c>
      <c r="KF75" s="4">
        <f t="shared" si="98"/>
        <v>117560.57755330013</v>
      </c>
      <c r="KG75" s="4">
        <f t="shared" si="99"/>
        <v>1160105.9590265455</v>
      </c>
      <c r="KH75" s="4">
        <v>9.8782019563810705E-2</v>
      </c>
      <c r="KI75">
        <v>1.0149999999999999</v>
      </c>
      <c r="KJ75">
        <v>1.6E-2</v>
      </c>
      <c r="KK75" s="10">
        <v>0.38916298033153296</v>
      </c>
      <c r="KL75" s="12">
        <v>2.0364300000000002E-2</v>
      </c>
      <c r="KM75" s="12">
        <v>-4.4476999999999997E-3</v>
      </c>
    </row>
    <row r="76" spans="1:299" x14ac:dyDescent="0.2">
      <c r="A76" s="1">
        <v>2069</v>
      </c>
      <c r="B76" s="3">
        <f t="shared" si="21"/>
        <v>0</v>
      </c>
      <c r="C76" s="3">
        <f t="shared" si="22"/>
        <v>0</v>
      </c>
      <c r="D76" s="3">
        <f t="shared" si="23"/>
        <v>0</v>
      </c>
      <c r="E76" s="3">
        <f t="shared" si="24"/>
        <v>0</v>
      </c>
      <c r="F76" s="3">
        <f t="shared" si="25"/>
        <v>0</v>
      </c>
      <c r="G76" s="3">
        <f t="shared" si="26"/>
        <v>0</v>
      </c>
      <c r="H76" s="3">
        <f t="shared" si="27"/>
        <v>0</v>
      </c>
      <c r="I76" s="3">
        <f t="shared" si="28"/>
        <v>0</v>
      </c>
      <c r="J76" s="3">
        <f t="shared" si="29"/>
        <v>0</v>
      </c>
      <c r="K76" s="3">
        <f t="shared" si="30"/>
        <v>0</v>
      </c>
      <c r="L76" s="3">
        <f t="shared" si="31"/>
        <v>0</v>
      </c>
      <c r="M76" s="3">
        <f t="shared" si="32"/>
        <v>0</v>
      </c>
      <c r="N76" s="3">
        <f t="shared" si="33"/>
        <v>0</v>
      </c>
      <c r="O76" s="3">
        <f t="shared" si="34"/>
        <v>0</v>
      </c>
      <c r="P76" s="3">
        <f t="shared" si="35"/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f t="shared" si="112"/>
        <v>0</v>
      </c>
      <c r="BL76" s="3">
        <f t="shared" si="113"/>
        <v>0</v>
      </c>
      <c r="BM76" s="3">
        <f t="shared" si="114"/>
        <v>0</v>
      </c>
      <c r="BN76" s="3">
        <f t="shared" si="115"/>
        <v>0</v>
      </c>
      <c r="BO76" s="3">
        <f t="shared" si="116"/>
        <v>0</v>
      </c>
      <c r="BP76" s="3">
        <f t="shared" si="41"/>
        <v>4545567.5523018586</v>
      </c>
      <c r="BQ76" s="3">
        <f t="shared" si="42"/>
        <v>30430.746131352753</v>
      </c>
      <c r="BR76" s="3">
        <v>27</v>
      </c>
      <c r="BS76" s="3">
        <v>27</v>
      </c>
      <c r="BT76" s="3">
        <f t="shared" si="43"/>
        <v>219075.1625908548</v>
      </c>
      <c r="BU76" s="3">
        <f t="shared" si="43"/>
        <v>21099.744792023823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f t="shared" si="44"/>
        <v>3091813.8422124088</v>
      </c>
      <c r="CM76" s="3">
        <f t="shared" si="44"/>
        <v>3060285.6192512149</v>
      </c>
      <c r="CN76" s="3">
        <v>11037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f t="shared" si="45"/>
        <v>0</v>
      </c>
      <c r="EA76" s="3">
        <f t="shared" si="46"/>
        <v>1555081.6923467536</v>
      </c>
      <c r="EB76" s="3">
        <f t="shared" si="47"/>
        <v>29588.771666518864</v>
      </c>
      <c r="EC76" s="3">
        <f t="shared" si="48"/>
        <v>129076.56317329161</v>
      </c>
      <c r="ED76" s="3">
        <v>9008</v>
      </c>
      <c r="EE76" s="3">
        <f t="shared" ref="EE76:EF76" si="227">EE75*1.015</f>
        <v>0</v>
      </c>
      <c r="EF76" s="3">
        <f t="shared" si="227"/>
        <v>0</v>
      </c>
      <c r="EG76" s="3">
        <f t="shared" si="50"/>
        <v>0</v>
      </c>
      <c r="EH76" s="3">
        <f t="shared" ref="EH76:EK76" si="228">EH75*1.015</f>
        <v>0</v>
      </c>
      <c r="EI76" s="3">
        <v>0</v>
      </c>
      <c r="EJ76" s="3">
        <f t="shared" si="11"/>
        <v>547369.68426026858</v>
      </c>
      <c r="EK76" s="3">
        <f t="shared" si="228"/>
        <v>0</v>
      </c>
      <c r="EL76" s="3">
        <f t="shared" si="53"/>
        <v>0</v>
      </c>
      <c r="EM76" s="3">
        <f t="shared" si="54"/>
        <v>0</v>
      </c>
      <c r="EN76" s="3">
        <f t="shared" si="55"/>
        <v>0</v>
      </c>
      <c r="EO76" s="3">
        <f t="shared" ref="EO76" si="229">EO75*1.01</f>
        <v>0</v>
      </c>
      <c r="EP76" s="3">
        <v>0</v>
      </c>
      <c r="EQ76" s="3">
        <v>0</v>
      </c>
      <c r="ER76" s="3">
        <v>0</v>
      </c>
      <c r="ES76" s="3">
        <v>0</v>
      </c>
      <c r="ET76" s="3">
        <v>0</v>
      </c>
      <c r="EU76" s="3">
        <v>0</v>
      </c>
      <c r="EV76" s="3">
        <v>0</v>
      </c>
      <c r="EW76" s="3">
        <v>0</v>
      </c>
      <c r="EX76" s="3">
        <v>0</v>
      </c>
      <c r="EY76" s="3">
        <v>0</v>
      </c>
      <c r="EZ76" s="3">
        <v>0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0</v>
      </c>
      <c r="FJ76" s="3">
        <v>0</v>
      </c>
      <c r="FK76" s="3">
        <v>0</v>
      </c>
      <c r="FL76" s="3">
        <v>0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f t="shared" si="57"/>
        <v>1818013.9021385524</v>
      </c>
      <c r="FT76" s="3">
        <f t="shared" si="58"/>
        <v>48660.312258745609</v>
      </c>
      <c r="FU76" s="3">
        <f t="shared" si="59"/>
        <v>4477152.7037534546</v>
      </c>
      <c r="FV76" s="3">
        <f t="shared" si="60"/>
        <v>2582735.6759378593</v>
      </c>
      <c r="FW76" s="3">
        <f t="shared" si="61"/>
        <v>27738.116023544058</v>
      </c>
      <c r="FX76" s="3">
        <f t="shared" si="62"/>
        <v>42834.401228118375</v>
      </c>
      <c r="FY76" s="3">
        <f t="shared" si="63"/>
        <v>128345.61836396219</v>
      </c>
      <c r="FZ76" s="3">
        <f t="shared" si="64"/>
        <v>-690074.59033006325</v>
      </c>
      <c r="GA76" s="3">
        <f t="shared" si="65"/>
        <v>465505.34197515401</v>
      </c>
      <c r="GB76" s="3">
        <f t="shared" si="65"/>
        <v>53389.228762828992</v>
      </c>
      <c r="GC76" s="3">
        <f t="shared" ref="GC76:GF76" si="230">1.015*GC75</f>
        <v>6688654.3653714331</v>
      </c>
      <c r="GD76" s="3">
        <f t="shared" si="230"/>
        <v>182712.33447608934</v>
      </c>
      <c r="GE76" s="3">
        <f t="shared" si="230"/>
        <v>2163586.310149522</v>
      </c>
      <c r="GF76" s="3">
        <f t="shared" si="230"/>
        <v>5219164.912053491</v>
      </c>
      <c r="GG76" s="3">
        <f t="shared" si="121"/>
        <v>453490.76597218314</v>
      </c>
      <c r="GH76" s="3">
        <f t="shared" si="122"/>
        <v>14616.986758087147</v>
      </c>
      <c r="GI76" s="3">
        <f t="shared" si="123"/>
        <v>129815.17860897131</v>
      </c>
      <c r="GJ76" s="3">
        <f t="shared" si="124"/>
        <v>167013.27718571172</v>
      </c>
      <c r="GK76" s="3">
        <v>0</v>
      </c>
      <c r="GL76" s="3">
        <v>0</v>
      </c>
      <c r="GM76" s="3">
        <v>0</v>
      </c>
      <c r="GN76" s="3">
        <v>0</v>
      </c>
      <c r="GO76" s="3">
        <f t="shared" si="67"/>
        <v>1.6825962183144398</v>
      </c>
      <c r="GP76" s="3">
        <v>2.7448829000000001E-2</v>
      </c>
      <c r="GQ76" s="3">
        <v>4.0192019000000002E-2</v>
      </c>
      <c r="GR76" s="3">
        <v>0</v>
      </c>
      <c r="GS76" s="3">
        <v>0</v>
      </c>
      <c r="GT76" s="3">
        <v>0</v>
      </c>
      <c r="GU76" s="3">
        <v>0</v>
      </c>
      <c r="GV76" s="3">
        <f t="shared" si="68"/>
        <v>7052023.514320842</v>
      </c>
      <c r="GW76" s="3">
        <f t="shared" si="69"/>
        <v>3739.6697107045229</v>
      </c>
      <c r="GX76" s="3">
        <f t="shared" si="70"/>
        <v>4709.4338754298315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  <c r="HM76" s="3">
        <v>0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0</v>
      </c>
      <c r="HT76" s="3">
        <v>0</v>
      </c>
      <c r="HU76" s="3">
        <v>0</v>
      </c>
      <c r="HV76" s="3">
        <v>0</v>
      </c>
      <c r="HW76" s="3">
        <v>0</v>
      </c>
      <c r="HX76" s="3">
        <v>0</v>
      </c>
      <c r="HY76" s="3">
        <v>0</v>
      </c>
      <c r="HZ76" s="3">
        <v>0</v>
      </c>
      <c r="IA76" s="3">
        <v>0</v>
      </c>
      <c r="IB76" s="3">
        <v>0</v>
      </c>
      <c r="IC76" s="3">
        <v>0</v>
      </c>
      <c r="ID76" s="3">
        <v>100.69</v>
      </c>
      <c r="IE76" s="3">
        <v>0</v>
      </c>
      <c r="IF76" s="3">
        <v>0</v>
      </c>
      <c r="IG76" s="3">
        <v>0</v>
      </c>
      <c r="IH76" s="3">
        <v>0</v>
      </c>
      <c r="II76" s="3">
        <v>0</v>
      </c>
      <c r="IJ76" s="3">
        <v>1.89499132153035E-2</v>
      </c>
      <c r="IK76" s="3">
        <v>4.0774207260572598E-2</v>
      </c>
      <c r="IL76" s="3">
        <v>0</v>
      </c>
      <c r="IM76" s="3">
        <v>0</v>
      </c>
      <c r="IN76" s="3">
        <v>0</v>
      </c>
      <c r="IO76" s="3">
        <v>0</v>
      </c>
      <c r="IP76" s="3">
        <v>1.89173387500918E-2</v>
      </c>
      <c r="IQ76" s="3">
        <f t="shared" si="71"/>
        <v>2.2014064733618781</v>
      </c>
      <c r="IR76" s="3">
        <v>1.0704865215678001E-2</v>
      </c>
      <c r="IS76" s="3">
        <v>1.41096028570911E-2</v>
      </c>
      <c r="IT76" s="3">
        <v>1.2141826394855299E-2</v>
      </c>
      <c r="IU76" s="3">
        <f t="shared" si="72"/>
        <v>2.4348183484223807</v>
      </c>
      <c r="IV76" s="3">
        <f t="shared" si="190"/>
        <v>649.82027568481396</v>
      </c>
      <c r="IW76" s="3">
        <v>1.5707180709005598E-2</v>
      </c>
      <c r="IX76" s="3">
        <v>0</v>
      </c>
      <c r="IY76" s="3">
        <v>0</v>
      </c>
      <c r="IZ76" s="3">
        <v>0</v>
      </c>
      <c r="JA76" s="3">
        <v>0</v>
      </c>
      <c r="JB76" s="3">
        <v>0</v>
      </c>
      <c r="JC76" s="3">
        <v>0</v>
      </c>
      <c r="JD76" s="3">
        <v>0</v>
      </c>
      <c r="JE76" s="3">
        <v>0</v>
      </c>
      <c r="JF76" s="3">
        <v>0</v>
      </c>
      <c r="JG76" s="3">
        <v>0</v>
      </c>
      <c r="JH76" s="3">
        <v>0</v>
      </c>
      <c r="JI76" s="3">
        <v>0</v>
      </c>
      <c r="JJ76" s="3">
        <v>0</v>
      </c>
      <c r="JK76" s="3">
        <v>0</v>
      </c>
      <c r="JL76" s="3">
        <v>0</v>
      </c>
      <c r="JM76">
        <v>1</v>
      </c>
      <c r="JN76">
        <v>1</v>
      </c>
      <c r="JO76">
        <v>1</v>
      </c>
      <c r="JP76" s="4">
        <f t="shared" si="73"/>
        <v>2156740.8615328427</v>
      </c>
      <c r="JQ76" s="7">
        <f t="shared" si="74"/>
        <v>2.3269770078778316</v>
      </c>
      <c r="JR76" s="7">
        <f t="shared" si="75"/>
        <v>2.3417461998794864</v>
      </c>
      <c r="JS76" s="13">
        <f t="shared" si="76"/>
        <v>2.3662433366419231</v>
      </c>
      <c r="JT76" s="7">
        <f t="shared" si="77"/>
        <v>2.2269714309525015</v>
      </c>
      <c r="JU76" s="13">
        <f t="shared" si="78"/>
        <v>2.8800993800054293</v>
      </c>
      <c r="JV76" s="7">
        <f t="shared" si="79"/>
        <v>2.2302369797038351</v>
      </c>
      <c r="JW76" s="4">
        <f t="shared" si="80"/>
        <v>1.4385700567701538</v>
      </c>
      <c r="JX76" s="7">
        <f t="shared" si="81"/>
        <v>2.3871454797714717</v>
      </c>
      <c r="JY76" s="4">
        <f t="shared" si="82"/>
        <v>2.2828431866844028</v>
      </c>
      <c r="JZ76" s="4">
        <f t="shared" si="83"/>
        <v>2.7590623943990442</v>
      </c>
      <c r="KA76" s="4">
        <f t="shared" si="84"/>
        <v>3.9910328252673191</v>
      </c>
      <c r="KB76" s="4">
        <f t="shared" si="85"/>
        <v>171122.02699314081</v>
      </c>
      <c r="KC76" s="4">
        <f t="shared" si="125"/>
        <v>2055577.932943312</v>
      </c>
      <c r="KD76" s="4">
        <f t="shared" si="86"/>
        <v>168215.26604736262</v>
      </c>
      <c r="KE76" s="4">
        <f t="shared" si="87"/>
        <v>584142.79958450689</v>
      </c>
      <c r="KF76" s="4">
        <f t="shared" si="98"/>
        <v>119911.78910436614</v>
      </c>
      <c r="KG76" s="4">
        <f t="shared" si="99"/>
        <v>1183308.0782070765</v>
      </c>
      <c r="KH76" s="4">
        <v>9.8782019563810705E-2</v>
      </c>
      <c r="KI76">
        <v>1.0149999999999999</v>
      </c>
      <c r="KJ76">
        <v>1.6E-2</v>
      </c>
      <c r="KK76" s="10">
        <v>0.38916298033153296</v>
      </c>
      <c r="KL76" s="12">
        <v>2.0364300000000002E-2</v>
      </c>
      <c r="KM76" s="12">
        <v>-4.4476999999999997E-3</v>
      </c>
    </row>
    <row r="77" spans="1:299" x14ac:dyDescent="0.2">
      <c r="A77" s="1">
        <v>2070</v>
      </c>
      <c r="B77" s="3">
        <f t="shared" si="21"/>
        <v>0</v>
      </c>
      <c r="C77" s="3">
        <f t="shared" si="22"/>
        <v>0</v>
      </c>
      <c r="D77" s="3">
        <f t="shared" si="23"/>
        <v>0</v>
      </c>
      <c r="E77" s="3">
        <f t="shared" si="24"/>
        <v>0</v>
      </c>
      <c r="F77" s="3">
        <f t="shared" si="25"/>
        <v>0</v>
      </c>
      <c r="G77" s="3">
        <f t="shared" si="26"/>
        <v>0</v>
      </c>
      <c r="H77" s="3">
        <f t="shared" si="27"/>
        <v>0</v>
      </c>
      <c r="I77" s="3">
        <f t="shared" si="28"/>
        <v>0</v>
      </c>
      <c r="J77" s="3">
        <f t="shared" si="29"/>
        <v>0</v>
      </c>
      <c r="K77" s="3">
        <f t="shared" si="30"/>
        <v>0</v>
      </c>
      <c r="L77" s="3">
        <f t="shared" si="31"/>
        <v>0</v>
      </c>
      <c r="M77" s="3">
        <f t="shared" si="32"/>
        <v>0</v>
      </c>
      <c r="N77" s="3">
        <f t="shared" si="33"/>
        <v>0</v>
      </c>
      <c r="O77" s="3">
        <f t="shared" si="34"/>
        <v>0</v>
      </c>
      <c r="P77" s="3">
        <f t="shared" si="35"/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f t="shared" si="112"/>
        <v>0</v>
      </c>
      <c r="BL77" s="3">
        <f t="shared" si="113"/>
        <v>0</v>
      </c>
      <c r="BM77" s="3">
        <f t="shared" si="114"/>
        <v>0</v>
      </c>
      <c r="BN77" s="3">
        <f t="shared" si="115"/>
        <v>0</v>
      </c>
      <c r="BO77" s="3">
        <f t="shared" si="116"/>
        <v>0</v>
      </c>
      <c r="BP77" s="3">
        <f t="shared" si="41"/>
        <v>4613751.0655863862</v>
      </c>
      <c r="BQ77" s="3">
        <f t="shared" si="42"/>
        <v>30887.20732332304</v>
      </c>
      <c r="BR77" s="3">
        <v>28</v>
      </c>
      <c r="BS77" s="3">
        <v>28</v>
      </c>
      <c r="BT77" s="3">
        <f t="shared" si="43"/>
        <v>223456.66584267191</v>
      </c>
      <c r="BU77" s="3">
        <f t="shared" si="43"/>
        <v>21521.739687864301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f t="shared" si="44"/>
        <v>3153650.119056657</v>
      </c>
      <c r="CM77" s="3">
        <f t="shared" si="44"/>
        <v>3121491.3316362393</v>
      </c>
      <c r="CN77" s="3">
        <v>11037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f t="shared" si="45"/>
        <v>0</v>
      </c>
      <c r="EA77" s="3">
        <f t="shared" si="46"/>
        <v>1586183.3261936887</v>
      </c>
      <c r="EB77" s="3">
        <f t="shared" si="47"/>
        <v>30180.547099849242</v>
      </c>
      <c r="EC77" s="3">
        <f t="shared" si="48"/>
        <v>131658.09443675744</v>
      </c>
      <c r="ED77" s="3">
        <v>9008</v>
      </c>
      <c r="EE77" s="3">
        <f t="shared" ref="EE77:EF77" si="231">EE76*1.015</f>
        <v>0</v>
      </c>
      <c r="EF77" s="3">
        <f t="shared" si="231"/>
        <v>0</v>
      </c>
      <c r="EG77" s="3">
        <f t="shared" si="50"/>
        <v>0</v>
      </c>
      <c r="EH77" s="3">
        <f t="shared" ref="EH77:EK77" si="232">EH76*1.015</f>
        <v>0</v>
      </c>
      <c r="EI77" s="3">
        <v>0</v>
      </c>
      <c r="EJ77" s="3">
        <f t="shared" si="11"/>
        <v>550106.53268156981</v>
      </c>
      <c r="EK77" s="3">
        <f t="shared" si="232"/>
        <v>0</v>
      </c>
      <c r="EL77" s="3">
        <f t="shared" si="53"/>
        <v>0</v>
      </c>
      <c r="EM77" s="3">
        <f t="shared" si="54"/>
        <v>0</v>
      </c>
      <c r="EN77" s="3">
        <f t="shared" si="55"/>
        <v>0</v>
      </c>
      <c r="EO77" s="3">
        <f t="shared" ref="EO77" si="233">EO76*1.01</f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f t="shared" si="57"/>
        <v>1872554.319202709</v>
      </c>
      <c r="FT77" s="3">
        <f t="shared" si="58"/>
        <v>50120.121626507978</v>
      </c>
      <c r="FU77" s="3">
        <f t="shared" si="59"/>
        <v>4611467.2848660583</v>
      </c>
      <c r="FV77" s="3">
        <f t="shared" si="60"/>
        <v>2660217.7462159954</v>
      </c>
      <c r="FW77" s="3">
        <f t="shared" si="61"/>
        <v>28570.259504250382</v>
      </c>
      <c r="FX77" s="3">
        <f t="shared" si="62"/>
        <v>43262.745240399556</v>
      </c>
      <c r="FY77" s="3">
        <f t="shared" si="63"/>
        <v>129629.07454760181</v>
      </c>
      <c r="FZ77" s="3">
        <f t="shared" si="64"/>
        <v>-696975.33623336384</v>
      </c>
      <c r="GA77" s="3">
        <f t="shared" si="65"/>
        <v>470160.39539490553</v>
      </c>
      <c r="GB77" s="3">
        <f t="shared" si="65"/>
        <v>53923.121050457281</v>
      </c>
      <c r="GC77" s="3">
        <f t="shared" ref="GC77:GF77" si="234">1.015*GC76</f>
        <v>6788984.1808520043</v>
      </c>
      <c r="GD77" s="3">
        <f t="shared" si="234"/>
        <v>185453.01949323065</v>
      </c>
      <c r="GE77" s="3">
        <f t="shared" si="234"/>
        <v>2196040.1048017647</v>
      </c>
      <c r="GF77" s="3">
        <f t="shared" si="234"/>
        <v>5297452.3857342927</v>
      </c>
      <c r="GG77" s="3">
        <f t="shared" si="121"/>
        <v>460293.12746176589</v>
      </c>
      <c r="GH77" s="3">
        <f t="shared" si="122"/>
        <v>14836.241559458453</v>
      </c>
      <c r="GI77" s="3">
        <f t="shared" si="123"/>
        <v>131762.40628810588</v>
      </c>
      <c r="GJ77" s="3">
        <f t="shared" si="124"/>
        <v>169518.47634349737</v>
      </c>
      <c r="GK77" s="3">
        <v>0</v>
      </c>
      <c r="GL77" s="3">
        <v>0</v>
      </c>
      <c r="GM77" s="3">
        <v>0</v>
      </c>
      <c r="GN77" s="3">
        <v>0</v>
      </c>
      <c r="GO77" s="3">
        <f t="shared" si="67"/>
        <v>1.6994221804975842</v>
      </c>
      <c r="GP77" s="3">
        <v>2.7448829000000001E-2</v>
      </c>
      <c r="GQ77" s="3">
        <v>4.0192019000000002E-2</v>
      </c>
      <c r="GR77" s="3">
        <v>0</v>
      </c>
      <c r="GS77" s="3">
        <v>0</v>
      </c>
      <c r="GT77" s="3">
        <v>0</v>
      </c>
      <c r="GU77" s="3">
        <v>0</v>
      </c>
      <c r="GV77" s="3">
        <f t="shared" si="68"/>
        <v>7080231.6083781254</v>
      </c>
      <c r="GW77" s="3">
        <f t="shared" si="69"/>
        <v>3758.3680592580449</v>
      </c>
      <c r="GX77" s="3">
        <f t="shared" si="70"/>
        <v>4756.5282141841299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100.69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1.89499132153035E-2</v>
      </c>
      <c r="IK77" s="3">
        <v>4.0774207260572598E-2</v>
      </c>
      <c r="IL77" s="3">
        <v>0</v>
      </c>
      <c r="IM77" s="3">
        <v>0</v>
      </c>
      <c r="IN77" s="3">
        <v>0</v>
      </c>
      <c r="IO77" s="3">
        <v>0</v>
      </c>
      <c r="IP77" s="3">
        <v>1.89173387500918E-2</v>
      </c>
      <c r="IQ77" s="3">
        <f t="shared" si="71"/>
        <v>2.234427570462306</v>
      </c>
      <c r="IR77" s="3">
        <v>1.0704865215678001E-2</v>
      </c>
      <c r="IS77" s="3">
        <v>1.41096028570911E-2</v>
      </c>
      <c r="IT77" s="3">
        <v>1.2141826394855299E-2</v>
      </c>
      <c r="IU77" s="3">
        <f t="shared" si="72"/>
        <v>2.4713406236487163</v>
      </c>
      <c r="IV77" s="3">
        <f t="shared" si="190"/>
        <v>656.25413980050519</v>
      </c>
      <c r="IW77" s="3">
        <v>1.5707180709005598E-2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>
        <v>1</v>
      </c>
      <c r="JN77">
        <v>1</v>
      </c>
      <c r="JO77">
        <v>1</v>
      </c>
      <c r="JP77" s="4">
        <f t="shared" si="73"/>
        <v>2214972.8647942292</v>
      </c>
      <c r="JQ77" s="7">
        <f t="shared" si="74"/>
        <v>2.3618816629959989</v>
      </c>
      <c r="JR77" s="7">
        <f t="shared" si="75"/>
        <v>2.3768723928776785</v>
      </c>
      <c r="JS77" s="13">
        <f t="shared" si="76"/>
        <v>2.4017369866915517</v>
      </c>
      <c r="JT77" s="7">
        <f t="shared" si="77"/>
        <v>2.2603760024167889</v>
      </c>
      <c r="JU77" s="13">
        <f t="shared" si="78"/>
        <v>2.9377013676055381</v>
      </c>
      <c r="JV77" s="7">
        <f t="shared" si="79"/>
        <v>2.2636905343993923</v>
      </c>
      <c r="JW77" s="4">
        <f t="shared" si="80"/>
        <v>1.4472014771107748</v>
      </c>
      <c r="JX77" s="7">
        <f t="shared" si="81"/>
        <v>2.4229526619680435</v>
      </c>
      <c r="JY77" s="4">
        <f t="shared" si="82"/>
        <v>2.3170858344846685</v>
      </c>
      <c r="JZ77" s="4">
        <f t="shared" si="83"/>
        <v>2.8087255174982269</v>
      </c>
      <c r="KA77" s="4">
        <f t="shared" si="84"/>
        <v>4.0788355474231999</v>
      </c>
      <c r="KB77" s="4">
        <f t="shared" si="85"/>
        <v>173688.85739803792</v>
      </c>
      <c r="KC77" s="4">
        <f t="shared" si="125"/>
        <v>2098675.577120766</v>
      </c>
      <c r="KD77" s="4">
        <f t="shared" si="86"/>
        <v>171579.57136830987</v>
      </c>
      <c r="KE77" s="4">
        <f t="shared" si="87"/>
        <v>597811.74109478446</v>
      </c>
      <c r="KF77" s="4">
        <f t="shared" si="98"/>
        <v>122310.02488645347</v>
      </c>
      <c r="KG77" s="4">
        <f t="shared" si="99"/>
        <v>1206974.239771218</v>
      </c>
      <c r="KH77" s="4">
        <v>9.8782019563810705E-2</v>
      </c>
      <c r="KI77">
        <v>1.0149999999999999</v>
      </c>
      <c r="KJ77">
        <v>1.6E-2</v>
      </c>
      <c r="KK77" s="10">
        <v>0.38916298033153296</v>
      </c>
      <c r="KL77" s="12">
        <v>2.0364300000000002E-2</v>
      </c>
      <c r="KM77" s="12">
        <v>-4.4476999999999997E-3</v>
      </c>
    </row>
    <row r="78" spans="1:299" x14ac:dyDescent="0.2">
      <c r="A78" s="1">
        <v>2071</v>
      </c>
      <c r="B78" s="3">
        <f t="shared" si="21"/>
        <v>0</v>
      </c>
      <c r="C78" s="3">
        <f t="shared" si="22"/>
        <v>0</v>
      </c>
      <c r="D78" s="3">
        <f t="shared" si="23"/>
        <v>0</v>
      </c>
      <c r="E78" s="3">
        <f t="shared" si="24"/>
        <v>0</v>
      </c>
      <c r="F78" s="3">
        <f t="shared" si="25"/>
        <v>0</v>
      </c>
      <c r="G78" s="3">
        <f t="shared" si="26"/>
        <v>0</v>
      </c>
      <c r="H78" s="3">
        <f t="shared" si="27"/>
        <v>0</v>
      </c>
      <c r="I78" s="3">
        <f t="shared" si="28"/>
        <v>0</v>
      </c>
      <c r="J78" s="3">
        <f t="shared" si="29"/>
        <v>0</v>
      </c>
      <c r="K78" s="3">
        <f t="shared" si="30"/>
        <v>0</v>
      </c>
      <c r="L78" s="3">
        <f t="shared" si="31"/>
        <v>0</v>
      </c>
      <c r="M78" s="3">
        <f t="shared" si="32"/>
        <v>0</v>
      </c>
      <c r="N78" s="3">
        <f t="shared" si="33"/>
        <v>0</v>
      </c>
      <c r="O78" s="3">
        <f t="shared" si="34"/>
        <v>0</v>
      </c>
      <c r="P78" s="3">
        <f t="shared" si="35"/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f t="shared" si="112"/>
        <v>0</v>
      </c>
      <c r="BL78" s="3">
        <f t="shared" si="113"/>
        <v>0</v>
      </c>
      <c r="BM78" s="3">
        <f t="shared" si="114"/>
        <v>0</v>
      </c>
      <c r="BN78" s="3">
        <f t="shared" si="115"/>
        <v>0</v>
      </c>
      <c r="BO78" s="3">
        <f t="shared" si="116"/>
        <v>0</v>
      </c>
      <c r="BP78" s="3">
        <f t="shared" si="41"/>
        <v>4682957.331570182</v>
      </c>
      <c r="BQ78" s="3">
        <f t="shared" si="42"/>
        <v>31350.515433172885</v>
      </c>
      <c r="BR78" s="3">
        <v>29</v>
      </c>
      <c r="BS78" s="3">
        <v>29</v>
      </c>
      <c r="BT78" s="3">
        <f t="shared" si="43"/>
        <v>227925.79915952534</v>
      </c>
      <c r="BU78" s="3">
        <f t="shared" si="43"/>
        <v>21952.174481621587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f t="shared" si="44"/>
        <v>3216723.1214377903</v>
      </c>
      <c r="CM78" s="3">
        <f t="shared" si="44"/>
        <v>3183921.1582689639</v>
      </c>
      <c r="CN78" s="3">
        <v>11037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f t="shared" si="45"/>
        <v>0</v>
      </c>
      <c r="EA78" s="3">
        <f t="shared" si="46"/>
        <v>1617906.9927175625</v>
      </c>
      <c r="EB78" s="3">
        <f t="shared" si="47"/>
        <v>30784.158041846229</v>
      </c>
      <c r="EC78" s="3">
        <f t="shared" si="48"/>
        <v>134291.25632549261</v>
      </c>
      <c r="ED78" s="3">
        <v>9008</v>
      </c>
      <c r="EE78" s="3">
        <f t="shared" ref="EE78:EF78" si="235">EE77*1.015</f>
        <v>0</v>
      </c>
      <c r="EF78" s="3">
        <f t="shared" si="235"/>
        <v>0</v>
      </c>
      <c r="EG78" s="3">
        <f t="shared" si="50"/>
        <v>0</v>
      </c>
      <c r="EH78" s="3">
        <f t="shared" ref="EH78:EK78" si="236">EH77*1.015</f>
        <v>0</v>
      </c>
      <c r="EI78" s="3">
        <v>0</v>
      </c>
      <c r="EJ78" s="3">
        <f t="shared" si="11"/>
        <v>552857.06534497754</v>
      </c>
      <c r="EK78" s="3">
        <f t="shared" si="236"/>
        <v>0</v>
      </c>
      <c r="EL78" s="3">
        <f t="shared" si="53"/>
        <v>0</v>
      </c>
      <c r="EM78" s="3">
        <f t="shared" si="54"/>
        <v>0</v>
      </c>
      <c r="EN78" s="3">
        <f t="shared" si="55"/>
        <v>0</v>
      </c>
      <c r="EO78" s="3">
        <f t="shared" ref="EO78" si="237">EO77*1.01</f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f t="shared" si="57"/>
        <v>1928730.9487787904</v>
      </c>
      <c r="FT78" s="3">
        <f t="shared" si="58"/>
        <v>51623.725275303223</v>
      </c>
      <c r="FU78" s="3">
        <f t="shared" si="59"/>
        <v>4749811.3034120398</v>
      </c>
      <c r="FV78" s="3">
        <f t="shared" si="60"/>
        <v>2740024.2786024753</v>
      </c>
      <c r="FW78" s="3">
        <f t="shared" si="61"/>
        <v>29427.367289377893</v>
      </c>
      <c r="FX78" s="3">
        <f t="shared" si="62"/>
        <v>43695.372692803554</v>
      </c>
      <c r="FY78" s="3">
        <f t="shared" si="63"/>
        <v>130925.36529307782</v>
      </c>
      <c r="FZ78" s="3">
        <f t="shared" si="64"/>
        <v>-703945.08959569747</v>
      </c>
      <c r="GA78" s="3">
        <f t="shared" si="65"/>
        <v>474861.99934885459</v>
      </c>
      <c r="GB78" s="3">
        <f t="shared" si="65"/>
        <v>54462.352260961852</v>
      </c>
      <c r="GC78" s="3">
        <f t="shared" ref="GC78:GF78" si="238">1.015*GC77</f>
        <v>6890818.9435647838</v>
      </c>
      <c r="GD78" s="3">
        <f t="shared" si="238"/>
        <v>188234.8147856291</v>
      </c>
      <c r="GE78" s="3">
        <f t="shared" si="238"/>
        <v>2228980.7063737907</v>
      </c>
      <c r="GF78" s="3">
        <f t="shared" si="238"/>
        <v>5376914.1715203067</v>
      </c>
      <c r="GG78" s="3">
        <f t="shared" si="121"/>
        <v>467197.52437369234</v>
      </c>
      <c r="GH78" s="3">
        <f t="shared" si="122"/>
        <v>15058.785182850328</v>
      </c>
      <c r="GI78" s="3">
        <f t="shared" si="123"/>
        <v>133738.84238242745</v>
      </c>
      <c r="GJ78" s="3">
        <f t="shared" si="124"/>
        <v>172061.25348864982</v>
      </c>
      <c r="GK78" s="3">
        <v>0</v>
      </c>
      <c r="GL78" s="3">
        <v>0</v>
      </c>
      <c r="GM78" s="3">
        <v>0</v>
      </c>
      <c r="GN78" s="3">
        <v>0</v>
      </c>
      <c r="GO78" s="3">
        <f t="shared" si="67"/>
        <v>1.7164164023025601</v>
      </c>
      <c r="GP78" s="3">
        <v>2.7448829000000001E-2</v>
      </c>
      <c r="GQ78" s="3">
        <v>4.0192019000000002E-2</v>
      </c>
      <c r="GR78" s="3">
        <v>0</v>
      </c>
      <c r="GS78" s="3">
        <v>0</v>
      </c>
      <c r="GT78" s="3">
        <v>0</v>
      </c>
      <c r="GU78" s="3">
        <v>0</v>
      </c>
      <c r="GV78" s="3">
        <f t="shared" si="68"/>
        <v>7108552.5348116383</v>
      </c>
      <c r="GW78" s="3">
        <f t="shared" si="69"/>
        <v>3777.159899554335</v>
      </c>
      <c r="GX78" s="3">
        <f t="shared" si="70"/>
        <v>4804.0934963259715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100.69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1.89499132153035E-2</v>
      </c>
      <c r="IK78" s="3">
        <v>4.0774207260572598E-2</v>
      </c>
      <c r="IL78" s="3">
        <v>0</v>
      </c>
      <c r="IM78" s="3">
        <v>0</v>
      </c>
      <c r="IN78" s="3">
        <v>0</v>
      </c>
      <c r="IO78" s="3">
        <v>0</v>
      </c>
      <c r="IP78" s="3">
        <v>1.89173387500918E-2</v>
      </c>
      <c r="IQ78" s="3">
        <f t="shared" si="71"/>
        <v>2.2679439840192406</v>
      </c>
      <c r="IR78" s="3">
        <v>1.0704865215678001E-2</v>
      </c>
      <c r="IS78" s="3">
        <v>1.41096028570911E-2</v>
      </c>
      <c r="IT78" s="3">
        <v>1.2141826394855299E-2</v>
      </c>
      <c r="IU78" s="3">
        <f t="shared" si="72"/>
        <v>2.5084107330034469</v>
      </c>
      <c r="IV78" s="3">
        <f t="shared" si="190"/>
        <v>662.75170554110423</v>
      </c>
      <c r="IW78" s="3">
        <v>1.5707180709005598E-2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>
        <v>1</v>
      </c>
      <c r="JN78">
        <v>1</v>
      </c>
      <c r="JO78">
        <v>1</v>
      </c>
      <c r="JP78" s="4">
        <f t="shared" si="73"/>
        <v>2274777.132143673</v>
      </c>
      <c r="JQ78" s="7">
        <f t="shared" si="74"/>
        <v>2.3973098879409385</v>
      </c>
      <c r="JR78" s="7">
        <f t="shared" si="75"/>
        <v>2.4125254787708434</v>
      </c>
      <c r="JS78" s="13">
        <f t="shared" si="76"/>
        <v>2.4377630414919249</v>
      </c>
      <c r="JT78" s="7">
        <f t="shared" si="77"/>
        <v>2.2942816424530403</v>
      </c>
      <c r="JU78" s="13">
        <f t="shared" si="78"/>
        <v>2.9964553949576489</v>
      </c>
      <c r="JV78" s="7">
        <f t="shared" si="79"/>
        <v>2.2976458924153831</v>
      </c>
      <c r="JW78" s="4">
        <f t="shared" si="80"/>
        <v>1.4558846859734396</v>
      </c>
      <c r="JX78" s="7">
        <f t="shared" si="81"/>
        <v>2.459296951897564</v>
      </c>
      <c r="JY78" s="4">
        <f t="shared" si="82"/>
        <v>2.3518421220019383</v>
      </c>
      <c r="JZ78" s="4">
        <f t="shared" si="83"/>
        <v>2.8592825768131949</v>
      </c>
      <c r="KA78" s="4">
        <f t="shared" si="84"/>
        <v>4.1685699294665106</v>
      </c>
      <c r="KB78" s="4">
        <f t="shared" si="85"/>
        <v>176294.19025900846</v>
      </c>
      <c r="KC78" s="4">
        <f t="shared" si="125"/>
        <v>2142681.6485829037</v>
      </c>
      <c r="KD78" s="4">
        <f t="shared" si="86"/>
        <v>175011.16279567606</v>
      </c>
      <c r="KE78" s="4">
        <f t="shared" si="87"/>
        <v>611800.53583640244</v>
      </c>
      <c r="KF78" s="4">
        <f t="shared" si="98"/>
        <v>124756.22538418254</v>
      </c>
      <c r="KG78" s="4">
        <f t="shared" si="99"/>
        <v>1231113.7245666424</v>
      </c>
      <c r="KH78" s="4">
        <v>9.8782019563810705E-2</v>
      </c>
      <c r="KI78">
        <v>1.0149999999999999</v>
      </c>
      <c r="KJ78">
        <v>1.6E-2</v>
      </c>
      <c r="KK78" s="10">
        <v>0.38916298033153296</v>
      </c>
      <c r="KL78" s="12">
        <v>2.0364300000000002E-2</v>
      </c>
      <c r="KM78" s="12">
        <v>-4.4476999999999997E-3</v>
      </c>
    </row>
    <row r="79" spans="1:299" x14ac:dyDescent="0.2">
      <c r="A79" s="1">
        <v>2072</v>
      </c>
      <c r="B79" s="3">
        <f t="shared" si="21"/>
        <v>0</v>
      </c>
      <c r="C79" s="3">
        <f t="shared" si="22"/>
        <v>0</v>
      </c>
      <c r="D79" s="3">
        <f t="shared" si="23"/>
        <v>0</v>
      </c>
      <c r="E79" s="3">
        <f t="shared" si="24"/>
        <v>0</v>
      </c>
      <c r="F79" s="3">
        <f t="shared" si="25"/>
        <v>0</v>
      </c>
      <c r="G79" s="3">
        <f t="shared" si="26"/>
        <v>0</v>
      </c>
      <c r="H79" s="3">
        <f t="shared" si="27"/>
        <v>0</v>
      </c>
      <c r="I79" s="3">
        <f t="shared" si="28"/>
        <v>0</v>
      </c>
      <c r="J79" s="3">
        <f t="shared" si="29"/>
        <v>0</v>
      </c>
      <c r="K79" s="3">
        <f t="shared" si="30"/>
        <v>0</v>
      </c>
      <c r="L79" s="3">
        <f t="shared" si="31"/>
        <v>0</v>
      </c>
      <c r="M79" s="3">
        <f t="shared" si="32"/>
        <v>0</v>
      </c>
      <c r="N79" s="3">
        <f t="shared" si="33"/>
        <v>0</v>
      </c>
      <c r="O79" s="3">
        <f t="shared" si="34"/>
        <v>0</v>
      </c>
      <c r="P79" s="3">
        <f t="shared" si="35"/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f t="shared" si="112"/>
        <v>0</v>
      </c>
      <c r="BL79" s="3">
        <f t="shared" si="113"/>
        <v>0</v>
      </c>
      <c r="BM79" s="3">
        <f t="shared" si="114"/>
        <v>0</v>
      </c>
      <c r="BN79" s="3">
        <f t="shared" si="115"/>
        <v>0</v>
      </c>
      <c r="BO79" s="3">
        <f t="shared" si="116"/>
        <v>0</v>
      </c>
      <c r="BP79" s="3">
        <f t="shared" si="41"/>
        <v>4753201.6915437346</v>
      </c>
      <c r="BQ79" s="3">
        <f t="shared" si="42"/>
        <v>31820.773164670474</v>
      </c>
      <c r="BR79" s="3">
        <v>30</v>
      </c>
      <c r="BS79" s="3">
        <v>30</v>
      </c>
      <c r="BT79" s="3">
        <f t="shared" si="43"/>
        <v>232484.31514271584</v>
      </c>
      <c r="BU79" s="3">
        <f t="shared" si="43"/>
        <v>22391.21797125402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f t="shared" si="44"/>
        <v>3281057.5838665464</v>
      </c>
      <c r="CM79" s="3">
        <f t="shared" si="44"/>
        <v>3247599.5814343435</v>
      </c>
      <c r="CN79" s="3">
        <v>11037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f t="shared" si="45"/>
        <v>0</v>
      </c>
      <c r="EA79" s="3">
        <f t="shared" si="46"/>
        <v>1650265.1325719138</v>
      </c>
      <c r="EB79" s="3">
        <f t="shared" si="47"/>
        <v>31399.841202683154</v>
      </c>
      <c r="EC79" s="3">
        <f t="shared" si="48"/>
        <v>136977.08145200246</v>
      </c>
      <c r="ED79" s="3">
        <v>9008</v>
      </c>
      <c r="EE79" s="3">
        <f t="shared" ref="EE79:EF79" si="239">EE78*1.015</f>
        <v>0</v>
      </c>
      <c r="EF79" s="3">
        <f t="shared" si="239"/>
        <v>0</v>
      </c>
      <c r="EG79" s="3">
        <f t="shared" si="50"/>
        <v>0</v>
      </c>
      <c r="EH79" s="3">
        <f t="shared" ref="EH79:EK79" si="240">EH78*1.015</f>
        <v>0</v>
      </c>
      <c r="EI79" s="3">
        <v>0</v>
      </c>
      <c r="EJ79" s="3">
        <f t="shared" si="11"/>
        <v>555621.35067170241</v>
      </c>
      <c r="EK79" s="3">
        <f t="shared" si="240"/>
        <v>0</v>
      </c>
      <c r="EL79" s="3">
        <f t="shared" si="53"/>
        <v>0</v>
      </c>
      <c r="EM79" s="3">
        <f t="shared" si="54"/>
        <v>0</v>
      </c>
      <c r="EN79" s="3">
        <f t="shared" si="55"/>
        <v>0</v>
      </c>
      <c r="EO79" s="3">
        <f t="shared" ref="EO79" si="241">EO78*1.01</f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0</v>
      </c>
      <c r="EZ79" s="3">
        <v>0</v>
      </c>
      <c r="FA79" s="3">
        <v>0</v>
      </c>
      <c r="FB79" s="3">
        <v>0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f t="shared" si="57"/>
        <v>1986592.8772421542</v>
      </c>
      <c r="FT79" s="3">
        <f t="shared" si="58"/>
        <v>53172.437033562317</v>
      </c>
      <c r="FU79" s="3">
        <f t="shared" si="59"/>
        <v>4892305.6425144011</v>
      </c>
      <c r="FV79" s="3">
        <f t="shared" si="60"/>
        <v>2822225.0069605499</v>
      </c>
      <c r="FW79" s="3">
        <f t="shared" si="61"/>
        <v>30310.188308059231</v>
      </c>
      <c r="FX79" s="3">
        <f t="shared" si="62"/>
        <v>44132.326419731588</v>
      </c>
      <c r="FY79" s="3">
        <f t="shared" si="63"/>
        <v>132234.61894600859</v>
      </c>
      <c r="FZ79" s="3">
        <f t="shared" si="64"/>
        <v>-710984.54049165442</v>
      </c>
      <c r="GA79" s="3">
        <f t="shared" si="65"/>
        <v>479610.61934234313</v>
      </c>
      <c r="GB79" s="3">
        <f t="shared" si="65"/>
        <v>55006.97578357147</v>
      </c>
      <c r="GC79" s="3">
        <f t="shared" ref="GC79:GF79" si="242">1.015*GC78</f>
        <v>6994181.2277182546</v>
      </c>
      <c r="GD79" s="3">
        <f t="shared" si="242"/>
        <v>191058.33700741353</v>
      </c>
      <c r="GE79" s="3">
        <f t="shared" si="242"/>
        <v>2262415.4169693976</v>
      </c>
      <c r="GF79" s="3">
        <f t="shared" si="242"/>
        <v>5457567.8840931104</v>
      </c>
      <c r="GG79" s="3">
        <f t="shared" si="121"/>
        <v>474205.48723929765</v>
      </c>
      <c r="GH79" s="3">
        <f t="shared" si="122"/>
        <v>15284.666960593082</v>
      </c>
      <c r="GI79" s="3">
        <f t="shared" si="123"/>
        <v>135744.92501816386</v>
      </c>
      <c r="GJ79" s="3">
        <f t="shared" si="124"/>
        <v>174642.17229097954</v>
      </c>
      <c r="GK79" s="3">
        <v>0</v>
      </c>
      <c r="GL79" s="3">
        <v>0</v>
      </c>
      <c r="GM79" s="3">
        <v>0</v>
      </c>
      <c r="GN79" s="3">
        <v>0</v>
      </c>
      <c r="GO79" s="3">
        <f t="shared" si="67"/>
        <v>1.7335805663255857</v>
      </c>
      <c r="GP79" s="3">
        <v>2.7448829000000001E-2</v>
      </c>
      <c r="GQ79" s="3">
        <v>4.0192019000000002E-2</v>
      </c>
      <c r="GR79" s="3">
        <v>0</v>
      </c>
      <c r="GS79" s="3">
        <v>0</v>
      </c>
      <c r="GT79" s="3">
        <v>0</v>
      </c>
      <c r="GU79" s="3">
        <v>0</v>
      </c>
      <c r="GV79" s="3">
        <f t="shared" si="68"/>
        <v>7136986.744950885</v>
      </c>
      <c r="GW79" s="3">
        <f t="shared" si="69"/>
        <v>3796.0456990521061</v>
      </c>
      <c r="GX79" s="3">
        <f t="shared" si="70"/>
        <v>4852.1344312892315</v>
      </c>
      <c r="GY79" s="3">
        <v>0</v>
      </c>
      <c r="GZ79" s="3">
        <v>0</v>
      </c>
      <c r="HA79" s="3">
        <v>0</v>
      </c>
      <c r="HB79" s="3">
        <v>0</v>
      </c>
      <c r="HC79" s="3">
        <v>0</v>
      </c>
      <c r="HD79" s="3">
        <v>0</v>
      </c>
      <c r="HE79" s="3">
        <v>0</v>
      </c>
      <c r="HF79" s="3">
        <v>0</v>
      </c>
      <c r="HG79" s="3">
        <v>0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0</v>
      </c>
      <c r="HT79" s="3">
        <v>0</v>
      </c>
      <c r="HU79" s="3">
        <v>0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0</v>
      </c>
      <c r="IB79" s="3">
        <v>0</v>
      </c>
      <c r="IC79" s="3">
        <v>0</v>
      </c>
      <c r="ID79" s="3">
        <v>100.69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1.89499132153035E-2</v>
      </c>
      <c r="IK79" s="3">
        <v>4.0774207260572598E-2</v>
      </c>
      <c r="IL79" s="3">
        <v>0</v>
      </c>
      <c r="IM79" s="3">
        <v>0</v>
      </c>
      <c r="IN79" s="3">
        <v>0</v>
      </c>
      <c r="IO79" s="3">
        <v>0</v>
      </c>
      <c r="IP79" s="3">
        <v>1.89173387500918E-2</v>
      </c>
      <c r="IQ79" s="3">
        <f t="shared" si="71"/>
        <v>2.3019631437795289</v>
      </c>
      <c r="IR79" s="3">
        <v>1.0704865215678001E-2</v>
      </c>
      <c r="IS79" s="3">
        <v>1.41096028570911E-2</v>
      </c>
      <c r="IT79" s="3">
        <v>1.2141826394855299E-2</v>
      </c>
      <c r="IU79" s="3">
        <f t="shared" si="72"/>
        <v>2.5460368939984983</v>
      </c>
      <c r="IV79" s="3">
        <f t="shared" si="190"/>
        <v>669.31360361576856</v>
      </c>
      <c r="IW79" s="3">
        <v>1.5707180709005598E-2</v>
      </c>
      <c r="IX79" s="3">
        <v>0</v>
      </c>
      <c r="IY79" s="3">
        <v>0</v>
      </c>
      <c r="IZ79" s="3">
        <v>0</v>
      </c>
      <c r="JA79" s="3">
        <v>0</v>
      </c>
      <c r="JB79" s="3">
        <v>0</v>
      </c>
      <c r="JC79" s="3">
        <v>0</v>
      </c>
      <c r="JD79" s="3">
        <v>0</v>
      </c>
      <c r="JE79" s="3">
        <v>0</v>
      </c>
      <c r="JF79" s="3">
        <v>0</v>
      </c>
      <c r="JG79" s="3">
        <v>0</v>
      </c>
      <c r="JH79" s="3">
        <v>0</v>
      </c>
      <c r="JI79" s="3">
        <v>0</v>
      </c>
      <c r="JJ79" s="3">
        <v>0</v>
      </c>
      <c r="JK79" s="3">
        <v>0</v>
      </c>
      <c r="JL79" s="3">
        <v>0</v>
      </c>
      <c r="JM79">
        <v>1</v>
      </c>
      <c r="JN79">
        <v>1</v>
      </c>
      <c r="JO79">
        <v>1</v>
      </c>
      <c r="JP79" s="4">
        <f t="shared" si="73"/>
        <v>2336196.1147115519</v>
      </c>
      <c r="JQ79" s="7">
        <f t="shared" si="74"/>
        <v>2.4332695362600525</v>
      </c>
      <c r="JR79" s="7">
        <f t="shared" si="75"/>
        <v>2.4487133609524059</v>
      </c>
      <c r="JS79" s="13">
        <f t="shared" si="76"/>
        <v>2.4743294871143036</v>
      </c>
      <c r="JT79" s="7">
        <f t="shared" si="77"/>
        <v>2.3286958670898357</v>
      </c>
      <c r="JU79" s="13">
        <f t="shared" si="78"/>
        <v>3.056384502856802</v>
      </c>
      <c r="JV79" s="7">
        <f t="shared" si="79"/>
        <v>2.3321105808016136</v>
      </c>
      <c r="JW79" s="4">
        <f t="shared" si="80"/>
        <v>1.4646199940892801</v>
      </c>
      <c r="JX79" s="7">
        <f t="shared" si="81"/>
        <v>2.4961864061760273</v>
      </c>
      <c r="JY79" s="4">
        <f t="shared" si="82"/>
        <v>2.3871197538319673</v>
      </c>
      <c r="JZ79" s="4">
        <f t="shared" si="83"/>
        <v>2.9107496631958325</v>
      </c>
      <c r="KA79" s="4">
        <f t="shared" si="84"/>
        <v>4.260278467914774</v>
      </c>
      <c r="KB79" s="4">
        <f t="shared" si="85"/>
        <v>178938.60311289359</v>
      </c>
      <c r="KC79" s="4">
        <f t="shared" si="125"/>
        <v>2187615.4033764056</v>
      </c>
      <c r="KD79" s="4">
        <f t="shared" si="86"/>
        <v>178511.38605158959</v>
      </c>
      <c r="KE79" s="4">
        <f t="shared" si="87"/>
        <v>626116.66837497428</v>
      </c>
      <c r="KF79" s="4">
        <f t="shared" si="98"/>
        <v>127251.34989186619</v>
      </c>
      <c r="KG79" s="4">
        <f t="shared" si="99"/>
        <v>1255735.9990579754</v>
      </c>
      <c r="KH79" s="4">
        <v>9.8782019563810705E-2</v>
      </c>
      <c r="KI79">
        <v>1.0149999999999999</v>
      </c>
      <c r="KJ79">
        <v>1.6E-2</v>
      </c>
      <c r="KK79" s="10">
        <v>0.38916298033153296</v>
      </c>
      <c r="KL79" s="12">
        <v>2.0364300000000002E-2</v>
      </c>
      <c r="KM79" s="12">
        <v>-4.4476999999999997E-3</v>
      </c>
    </row>
    <row r="80" spans="1:299" x14ac:dyDescent="0.2">
      <c r="A80" s="1">
        <v>2073</v>
      </c>
      <c r="B80" s="3">
        <f t="shared" si="21"/>
        <v>0</v>
      </c>
      <c r="C80" s="3">
        <f t="shared" si="22"/>
        <v>0</v>
      </c>
      <c r="D80" s="3">
        <f t="shared" si="23"/>
        <v>0</v>
      </c>
      <c r="E80" s="3">
        <f t="shared" si="24"/>
        <v>0</v>
      </c>
      <c r="F80" s="3">
        <f t="shared" si="25"/>
        <v>0</v>
      </c>
      <c r="G80" s="3">
        <f t="shared" si="26"/>
        <v>0</v>
      </c>
      <c r="H80" s="3">
        <f t="shared" si="27"/>
        <v>0</v>
      </c>
      <c r="I80" s="3">
        <f t="shared" si="28"/>
        <v>0</v>
      </c>
      <c r="J80" s="3">
        <f t="shared" si="29"/>
        <v>0</v>
      </c>
      <c r="K80" s="3">
        <f t="shared" si="30"/>
        <v>0</v>
      </c>
      <c r="L80" s="3">
        <f t="shared" si="31"/>
        <v>0</v>
      </c>
      <c r="M80" s="3">
        <f t="shared" si="32"/>
        <v>0</v>
      </c>
      <c r="N80" s="3">
        <f t="shared" si="33"/>
        <v>0</v>
      </c>
      <c r="O80" s="3">
        <f t="shared" si="34"/>
        <v>0</v>
      </c>
      <c r="P80" s="3">
        <f t="shared" si="35"/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f t="shared" si="112"/>
        <v>0</v>
      </c>
      <c r="BL80" s="3">
        <f t="shared" si="113"/>
        <v>0</v>
      </c>
      <c r="BM80" s="3">
        <f t="shared" si="114"/>
        <v>0</v>
      </c>
      <c r="BN80" s="3">
        <f t="shared" si="115"/>
        <v>0</v>
      </c>
      <c r="BO80" s="3">
        <f t="shared" si="116"/>
        <v>0</v>
      </c>
      <c r="BP80" s="3">
        <f t="shared" si="41"/>
        <v>4824499.7169168899</v>
      </c>
      <c r="BQ80" s="3">
        <f t="shared" si="42"/>
        <v>32298.084762140526</v>
      </c>
      <c r="BR80" s="3">
        <v>31</v>
      </c>
      <c r="BS80" s="3">
        <v>31</v>
      </c>
      <c r="BT80" s="3">
        <f t="shared" si="43"/>
        <v>237134.00144557017</v>
      </c>
      <c r="BU80" s="3">
        <f t="shared" si="43"/>
        <v>22839.042330679102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f t="shared" si="44"/>
        <v>3346678.7355438774</v>
      </c>
      <c r="CM80" s="3">
        <f t="shared" si="44"/>
        <v>3312551.5730630304</v>
      </c>
      <c r="CN80" s="3">
        <v>11037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f t="shared" si="45"/>
        <v>0</v>
      </c>
      <c r="EA80" s="3">
        <f t="shared" si="46"/>
        <v>1683270.4352233522</v>
      </c>
      <c r="EB80" s="3">
        <f t="shared" si="47"/>
        <v>32027.838026736816</v>
      </c>
      <c r="EC80" s="3">
        <f t="shared" si="48"/>
        <v>139716.62308104252</v>
      </c>
      <c r="ED80" s="3">
        <v>9008</v>
      </c>
      <c r="EE80" s="3">
        <f t="shared" ref="EE80:EF80" si="243">EE79*1.015</f>
        <v>0</v>
      </c>
      <c r="EF80" s="3">
        <f t="shared" si="243"/>
        <v>0</v>
      </c>
      <c r="EG80" s="3">
        <f t="shared" si="50"/>
        <v>0</v>
      </c>
      <c r="EH80" s="3">
        <f t="shared" ref="EH80:EK80" si="244">EH79*1.015</f>
        <v>0</v>
      </c>
      <c r="EI80" s="3">
        <v>0</v>
      </c>
      <c r="EJ80" s="3">
        <f t="shared" si="11"/>
        <v>558399.45742506091</v>
      </c>
      <c r="EK80" s="3">
        <f t="shared" si="244"/>
        <v>0</v>
      </c>
      <c r="EL80" s="3">
        <f t="shared" si="53"/>
        <v>0</v>
      </c>
      <c r="EM80" s="3">
        <f t="shared" si="54"/>
        <v>0</v>
      </c>
      <c r="EN80" s="3">
        <f t="shared" si="55"/>
        <v>0</v>
      </c>
      <c r="EO80" s="3">
        <f t="shared" ref="EO80" si="245">EO79*1.01</f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f t="shared" si="57"/>
        <v>2046190.6635594189</v>
      </c>
      <c r="FT80" s="3">
        <f t="shared" si="58"/>
        <v>54767.610144569189</v>
      </c>
      <c r="FU80" s="3">
        <f t="shared" si="59"/>
        <v>5039074.811789833</v>
      </c>
      <c r="FV80" s="3">
        <f t="shared" si="60"/>
        <v>2906891.7571693663</v>
      </c>
      <c r="FW80" s="3">
        <f t="shared" si="61"/>
        <v>31219.493957301009</v>
      </c>
      <c r="FX80" s="3">
        <f t="shared" si="62"/>
        <v>44573.649683928903</v>
      </c>
      <c r="FY80" s="3">
        <f t="shared" si="63"/>
        <v>133556.96513546866</v>
      </c>
      <c r="FZ80" s="3">
        <f t="shared" si="64"/>
        <v>-718094.38589657098</v>
      </c>
      <c r="GA80" s="3">
        <f t="shared" si="65"/>
        <v>484406.72553576657</v>
      </c>
      <c r="GB80" s="3">
        <f t="shared" si="65"/>
        <v>55557.045541407184</v>
      </c>
      <c r="GC80" s="3">
        <f t="shared" ref="GC80:GF80" si="246">1.015*GC79</f>
        <v>7099093.946134028</v>
      </c>
      <c r="GD80" s="3">
        <f t="shared" si="246"/>
        <v>193924.21206252472</v>
      </c>
      <c r="GE80" s="3">
        <f t="shared" si="246"/>
        <v>2296351.6482239384</v>
      </c>
      <c r="GF80" s="3">
        <f t="shared" si="246"/>
        <v>5539431.4023545068</v>
      </c>
      <c r="GG80" s="3">
        <f t="shared" si="121"/>
        <v>481318.56954788708</v>
      </c>
      <c r="GH80" s="3">
        <f t="shared" si="122"/>
        <v>15513.936965001978</v>
      </c>
      <c r="GI80" s="3">
        <f t="shared" si="123"/>
        <v>137781.09889343631</v>
      </c>
      <c r="GJ80" s="3">
        <f t="shared" si="124"/>
        <v>177261.80487534421</v>
      </c>
      <c r="GK80" s="3">
        <v>0</v>
      </c>
      <c r="GL80" s="3">
        <v>0</v>
      </c>
      <c r="GM80" s="3">
        <v>0</v>
      </c>
      <c r="GN80" s="3">
        <v>0</v>
      </c>
      <c r="GO80" s="3">
        <f t="shared" si="67"/>
        <v>1.7509163719888414</v>
      </c>
      <c r="GP80" s="3">
        <v>2.7448829000000001E-2</v>
      </c>
      <c r="GQ80" s="3">
        <v>4.0192019000000002E-2</v>
      </c>
      <c r="GR80" s="3">
        <v>0</v>
      </c>
      <c r="GS80" s="3">
        <v>0</v>
      </c>
      <c r="GT80" s="3">
        <v>0</v>
      </c>
      <c r="GU80" s="3">
        <v>0</v>
      </c>
      <c r="GV80" s="3">
        <f t="shared" si="68"/>
        <v>7165534.6919306889</v>
      </c>
      <c r="GW80" s="3">
        <f t="shared" si="69"/>
        <v>3815.0259275473663</v>
      </c>
      <c r="GX80" s="3">
        <f t="shared" si="70"/>
        <v>4900.6557756021239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100.69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1.89499132153035E-2</v>
      </c>
      <c r="IK80" s="3">
        <v>4.0774207260572598E-2</v>
      </c>
      <c r="IL80" s="3">
        <v>0</v>
      </c>
      <c r="IM80" s="3">
        <v>0</v>
      </c>
      <c r="IN80" s="3">
        <v>0</v>
      </c>
      <c r="IO80" s="3">
        <v>0</v>
      </c>
      <c r="IP80" s="3">
        <v>1.89173387500918E-2</v>
      </c>
      <c r="IQ80" s="3">
        <f t="shared" si="71"/>
        <v>2.3364925909362215</v>
      </c>
      <c r="IR80" s="3">
        <v>1.0704865215678001E-2</v>
      </c>
      <c r="IS80" s="3">
        <v>1.41096028570911E-2</v>
      </c>
      <c r="IT80" s="3">
        <v>1.2141826394855299E-2</v>
      </c>
      <c r="IU80" s="3">
        <f t="shared" si="72"/>
        <v>2.5842274474084754</v>
      </c>
      <c r="IV80" s="3">
        <f t="shared" si="190"/>
        <v>675.94047097830094</v>
      </c>
      <c r="IW80" s="3">
        <v>1.5707180709005598E-2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>
        <v>1</v>
      </c>
      <c r="JN80">
        <v>1</v>
      </c>
      <c r="JO80">
        <v>1</v>
      </c>
      <c r="JP80" s="4">
        <f t="shared" si="73"/>
        <v>2399273.4098087638</v>
      </c>
      <c r="JQ80" s="7">
        <f t="shared" si="74"/>
        <v>2.469768579303953</v>
      </c>
      <c r="JR80" s="7">
        <f t="shared" si="75"/>
        <v>2.4854440613666919</v>
      </c>
      <c r="JS80" s="13">
        <f t="shared" si="76"/>
        <v>2.5114444294210179</v>
      </c>
      <c r="JT80" s="7">
        <f t="shared" si="77"/>
        <v>2.363626305096183</v>
      </c>
      <c r="JU80" s="13">
        <f t="shared" si="78"/>
        <v>3.1175121929139382</v>
      </c>
      <c r="JV80" s="7">
        <f t="shared" si="79"/>
        <v>2.3670922395136378</v>
      </c>
      <c r="JW80" s="4">
        <f t="shared" si="80"/>
        <v>1.4734077140538158</v>
      </c>
      <c r="JX80" s="7">
        <f t="shared" si="81"/>
        <v>2.5336292022686675</v>
      </c>
      <c r="JY80" s="4">
        <f t="shared" si="82"/>
        <v>2.4229265501394464</v>
      </c>
      <c r="JZ80" s="4">
        <f t="shared" si="83"/>
        <v>2.9631431571333575</v>
      </c>
      <c r="KA80" s="4">
        <f t="shared" si="84"/>
        <v>4.3540045942088987</v>
      </c>
      <c r="KB80" s="4">
        <f t="shared" si="85"/>
        <v>181622.68215958698</v>
      </c>
      <c r="KC80" s="4">
        <f t="shared" si="125"/>
        <v>2233496.5081164087</v>
      </c>
      <c r="KD80" s="4">
        <f t="shared" si="86"/>
        <v>182081.61377262138</v>
      </c>
      <c r="KE80" s="4">
        <f t="shared" si="87"/>
        <v>640767.79841494875</v>
      </c>
      <c r="KF80" s="4">
        <f t="shared" si="98"/>
        <v>129796.37688970352</v>
      </c>
      <c r="KG80" s="4">
        <f t="shared" si="99"/>
        <v>1280850.7190391349</v>
      </c>
      <c r="KH80" s="4">
        <v>9.8782019563810705E-2</v>
      </c>
      <c r="KI80">
        <v>1.0149999999999999</v>
      </c>
      <c r="KJ80">
        <v>1.6E-2</v>
      </c>
      <c r="KK80" s="10">
        <v>0.38916298033153296</v>
      </c>
      <c r="KL80" s="12">
        <v>2.0364300000000002E-2</v>
      </c>
      <c r="KM80" s="12">
        <v>-4.4476999999999997E-3</v>
      </c>
    </row>
    <row r="81" spans="1:299" x14ac:dyDescent="0.2">
      <c r="A81" s="1">
        <v>2074</v>
      </c>
      <c r="B81" s="3">
        <f t="shared" si="21"/>
        <v>0</v>
      </c>
      <c r="C81" s="3">
        <f t="shared" si="22"/>
        <v>0</v>
      </c>
      <c r="D81" s="3">
        <f t="shared" si="23"/>
        <v>0</v>
      </c>
      <c r="E81" s="3">
        <f t="shared" si="24"/>
        <v>0</v>
      </c>
      <c r="F81" s="3">
        <f t="shared" si="25"/>
        <v>0</v>
      </c>
      <c r="G81" s="3">
        <f t="shared" si="26"/>
        <v>0</v>
      </c>
      <c r="H81" s="3">
        <f t="shared" si="27"/>
        <v>0</v>
      </c>
      <c r="I81" s="3">
        <f t="shared" si="28"/>
        <v>0</v>
      </c>
      <c r="J81" s="3">
        <f t="shared" si="29"/>
        <v>0</v>
      </c>
      <c r="K81" s="3">
        <f t="shared" si="30"/>
        <v>0</v>
      </c>
      <c r="L81" s="3">
        <f t="shared" si="31"/>
        <v>0</v>
      </c>
      <c r="M81" s="3">
        <f t="shared" si="32"/>
        <v>0</v>
      </c>
      <c r="N81" s="3">
        <f t="shared" si="33"/>
        <v>0</v>
      </c>
      <c r="O81" s="3">
        <f t="shared" si="34"/>
        <v>0</v>
      </c>
      <c r="P81" s="3">
        <f t="shared" si="35"/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f t="shared" si="112"/>
        <v>0</v>
      </c>
      <c r="BL81" s="3">
        <f t="shared" si="113"/>
        <v>0</v>
      </c>
      <c r="BM81" s="3">
        <f t="shared" si="114"/>
        <v>0</v>
      </c>
      <c r="BN81" s="3">
        <f t="shared" si="115"/>
        <v>0</v>
      </c>
      <c r="BO81" s="3">
        <f t="shared" si="116"/>
        <v>0</v>
      </c>
      <c r="BP81" s="3">
        <f t="shared" si="41"/>
        <v>4896867.2126706429</v>
      </c>
      <c r="BQ81" s="3">
        <f t="shared" si="42"/>
        <v>32782.556033572633</v>
      </c>
      <c r="BR81" s="3">
        <v>32</v>
      </c>
      <c r="BS81" s="3">
        <v>32</v>
      </c>
      <c r="BT81" s="3">
        <f t="shared" si="43"/>
        <v>241876.68147448159</v>
      </c>
      <c r="BU81" s="3">
        <f t="shared" si="43"/>
        <v>23295.823177292685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f t="shared" si="44"/>
        <v>3413612.310254755</v>
      </c>
      <c r="CM81" s="3">
        <f t="shared" si="44"/>
        <v>3378802.6045242911</v>
      </c>
      <c r="CN81" s="3">
        <v>11037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f t="shared" si="45"/>
        <v>0</v>
      </c>
      <c r="EA81" s="3">
        <f t="shared" si="46"/>
        <v>1716935.8439278193</v>
      </c>
      <c r="EB81" s="3">
        <f t="shared" si="47"/>
        <v>32668.394787271551</v>
      </c>
      <c r="EC81" s="3">
        <f t="shared" si="48"/>
        <v>142510.95554266337</v>
      </c>
      <c r="ED81" s="3">
        <v>9008</v>
      </c>
      <c r="EE81" s="3">
        <f t="shared" ref="EE81:EF81" si="247">EE80*1.015</f>
        <v>0</v>
      </c>
      <c r="EF81" s="3">
        <f t="shared" si="247"/>
        <v>0</v>
      </c>
      <c r="EG81" s="3">
        <f t="shared" si="50"/>
        <v>0</v>
      </c>
      <c r="EH81" s="3">
        <f t="shared" ref="EH81:EK81" si="248">EH80*1.015</f>
        <v>0</v>
      </c>
      <c r="EI81" s="3">
        <v>0</v>
      </c>
      <c r="EJ81" s="3">
        <f t="shared" si="11"/>
        <v>561191.45471218613</v>
      </c>
      <c r="EK81" s="3">
        <f t="shared" si="248"/>
        <v>0</v>
      </c>
      <c r="EL81" s="3">
        <f t="shared" si="53"/>
        <v>0</v>
      </c>
      <c r="EM81" s="3">
        <f t="shared" si="54"/>
        <v>0</v>
      </c>
      <c r="EN81" s="3">
        <f t="shared" si="55"/>
        <v>0</v>
      </c>
      <c r="EO81" s="3">
        <f t="shared" ref="EO81" si="249">EO80*1.01</f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f t="shared" si="57"/>
        <v>2107576.3834662014</v>
      </c>
      <c r="FT81" s="3">
        <f t="shared" si="58"/>
        <v>56410.638448906269</v>
      </c>
      <c r="FU81" s="3">
        <f t="shared" si="59"/>
        <v>5190247.0561435279</v>
      </c>
      <c r="FV81" s="3">
        <f t="shared" si="60"/>
        <v>2994098.5098844473</v>
      </c>
      <c r="FW81" s="3">
        <f t="shared" si="61"/>
        <v>32156.07877602004</v>
      </c>
      <c r="FX81" s="3">
        <f t="shared" si="62"/>
        <v>45019.38618076819</v>
      </c>
      <c r="FY81" s="3">
        <f t="shared" si="63"/>
        <v>134892.53478682335</v>
      </c>
      <c r="FZ81" s="3">
        <f t="shared" si="64"/>
        <v>-725275.32975553675</v>
      </c>
      <c r="GA81" s="3">
        <f t="shared" si="65"/>
        <v>489250.79279112426</v>
      </c>
      <c r="GB81" s="3">
        <f t="shared" si="65"/>
        <v>56112.61599682126</v>
      </c>
      <c r="GC81" s="3">
        <f t="shared" ref="GC81:GF81" si="250">1.015*GC80</f>
        <v>7205580.3553260379</v>
      </c>
      <c r="GD81" s="3">
        <f t="shared" si="250"/>
        <v>196833.07524346258</v>
      </c>
      <c r="GE81" s="3">
        <f t="shared" si="250"/>
        <v>2330796.9229472973</v>
      </c>
      <c r="GF81" s="3">
        <f t="shared" si="250"/>
        <v>5622522.8733898243</v>
      </c>
      <c r="GG81" s="3">
        <f t="shared" si="121"/>
        <v>488538.34809110535</v>
      </c>
      <c r="GH81" s="3">
        <f t="shared" si="122"/>
        <v>15746.646019477006</v>
      </c>
      <c r="GI81" s="3">
        <f t="shared" si="123"/>
        <v>139847.81537683783</v>
      </c>
      <c r="GJ81" s="3">
        <f t="shared" si="124"/>
        <v>179920.73194847439</v>
      </c>
      <c r="GK81" s="3">
        <v>0</v>
      </c>
      <c r="GL81" s="3">
        <v>0</v>
      </c>
      <c r="GM81" s="3">
        <v>0</v>
      </c>
      <c r="GN81" s="3">
        <v>0</v>
      </c>
      <c r="GO81" s="3">
        <f t="shared" si="67"/>
        <v>1.76842553570873</v>
      </c>
      <c r="GP81" s="3">
        <v>2.7448829000000001E-2</v>
      </c>
      <c r="GQ81" s="3">
        <v>4.0192019000000002E-2</v>
      </c>
      <c r="GR81" s="3">
        <v>0</v>
      </c>
      <c r="GS81" s="3">
        <v>0</v>
      </c>
      <c r="GT81" s="3">
        <v>0</v>
      </c>
      <c r="GU81" s="3">
        <v>0</v>
      </c>
      <c r="GV81" s="3">
        <f t="shared" si="68"/>
        <v>7194196.8306984119</v>
      </c>
      <c r="GW81" s="3">
        <f t="shared" si="69"/>
        <v>3834.1010571851029</v>
      </c>
      <c r="GX81" s="3">
        <f t="shared" si="70"/>
        <v>4949.6623333581456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100.69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1.89499132153035E-2</v>
      </c>
      <c r="IK81" s="3">
        <v>4.0774207260572598E-2</v>
      </c>
      <c r="IL81" s="3">
        <v>0</v>
      </c>
      <c r="IM81" s="3">
        <v>0</v>
      </c>
      <c r="IN81" s="3">
        <v>0</v>
      </c>
      <c r="IO81" s="3">
        <v>0</v>
      </c>
      <c r="IP81" s="3">
        <v>1.89173387500918E-2</v>
      </c>
      <c r="IQ81" s="3">
        <f t="shared" si="71"/>
        <v>2.3715399798002648</v>
      </c>
      <c r="IR81" s="3">
        <v>1.0704865215678001E-2</v>
      </c>
      <c r="IS81" s="3">
        <v>1.41096028570911E-2</v>
      </c>
      <c r="IT81" s="3">
        <v>1.2141826394855299E-2</v>
      </c>
      <c r="IU81" s="3">
        <f t="shared" si="72"/>
        <v>2.6229908591196023</v>
      </c>
      <c r="IV81" s="3">
        <f t="shared" si="190"/>
        <v>682.63295088897712</v>
      </c>
      <c r="IW81" s="3">
        <v>1.5707180709005598E-2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>
        <v>1</v>
      </c>
      <c r="JN81">
        <v>1</v>
      </c>
      <c r="JO81">
        <v>1</v>
      </c>
      <c r="JP81" s="4">
        <f t="shared" si="73"/>
        <v>2464053.7918736003</v>
      </c>
      <c r="JQ81" s="7">
        <f t="shared" si="74"/>
        <v>2.5068151079935119</v>
      </c>
      <c r="JR81" s="7">
        <f t="shared" si="75"/>
        <v>2.5227257222871922</v>
      </c>
      <c r="JS81" s="13">
        <f t="shared" si="76"/>
        <v>2.5491160958623329</v>
      </c>
      <c r="JT81" s="7">
        <f t="shared" si="77"/>
        <v>2.3990806996726257</v>
      </c>
      <c r="JU81" s="13">
        <f t="shared" si="78"/>
        <v>3.179862436772217</v>
      </c>
      <c r="JV81" s="7">
        <f t="shared" si="79"/>
        <v>2.4025986231063423</v>
      </c>
      <c r="JW81" s="4">
        <f t="shared" si="80"/>
        <v>1.4822481603381388</v>
      </c>
      <c r="JX81" s="7">
        <f t="shared" si="81"/>
        <v>2.5716336403026974</v>
      </c>
      <c r="JY81" s="4">
        <f t="shared" si="82"/>
        <v>2.4592704483915377</v>
      </c>
      <c r="JZ81" s="4">
        <f t="shared" si="83"/>
        <v>3.0164797339617579</v>
      </c>
      <c r="KA81" s="4">
        <f t="shared" si="84"/>
        <v>4.449792695281495</v>
      </c>
      <c r="KB81" s="4">
        <f t="shared" si="85"/>
        <v>184347.02239198078</v>
      </c>
      <c r="KC81" s="4">
        <f t="shared" si="125"/>
        <v>2280345.0487933476</v>
      </c>
      <c r="KD81" s="4">
        <f t="shared" si="86"/>
        <v>185723.24604807381</v>
      </c>
      <c r="KE81" s="4">
        <f t="shared" si="87"/>
        <v>655761.76489785861</v>
      </c>
      <c r="KF81" s="4">
        <f t="shared" si="98"/>
        <v>132392.30442749758</v>
      </c>
      <c r="KG81" s="4">
        <f t="shared" si="99"/>
        <v>1306467.7334199175</v>
      </c>
      <c r="KH81" s="4">
        <v>9.8782019563810705E-2</v>
      </c>
      <c r="KI81">
        <v>1.0149999999999999</v>
      </c>
      <c r="KJ81">
        <v>1.6E-2</v>
      </c>
      <c r="KK81" s="10">
        <v>0.38916298033153296</v>
      </c>
      <c r="KL81" s="12">
        <v>2.0364300000000002E-2</v>
      </c>
      <c r="KM81" s="12">
        <v>-4.4476999999999997E-3</v>
      </c>
    </row>
    <row r="82" spans="1:299" x14ac:dyDescent="0.2">
      <c r="A82" s="1">
        <v>2075</v>
      </c>
      <c r="B82" s="3">
        <f t="shared" si="21"/>
        <v>0</v>
      </c>
      <c r="C82" s="3">
        <f t="shared" si="22"/>
        <v>0</v>
      </c>
      <c r="D82" s="3">
        <f t="shared" si="23"/>
        <v>0</v>
      </c>
      <c r="E82" s="3">
        <f t="shared" si="24"/>
        <v>0</v>
      </c>
      <c r="F82" s="3">
        <f t="shared" si="25"/>
        <v>0</v>
      </c>
      <c r="G82" s="3">
        <f t="shared" si="26"/>
        <v>0</v>
      </c>
      <c r="H82" s="3">
        <f t="shared" si="27"/>
        <v>0</v>
      </c>
      <c r="I82" s="3">
        <f t="shared" si="28"/>
        <v>0</v>
      </c>
      <c r="J82" s="3">
        <f t="shared" si="29"/>
        <v>0</v>
      </c>
      <c r="K82" s="3">
        <f t="shared" si="30"/>
        <v>0</v>
      </c>
      <c r="L82" s="3">
        <f t="shared" si="31"/>
        <v>0</v>
      </c>
      <c r="M82" s="3">
        <f t="shared" si="32"/>
        <v>0</v>
      </c>
      <c r="N82" s="3">
        <f t="shared" si="33"/>
        <v>0</v>
      </c>
      <c r="O82" s="3">
        <f t="shared" si="34"/>
        <v>0</v>
      </c>
      <c r="P82" s="3">
        <f t="shared" si="35"/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f t="shared" si="112"/>
        <v>0</v>
      </c>
      <c r="BL82" s="3">
        <f t="shared" si="113"/>
        <v>0</v>
      </c>
      <c r="BM82" s="3">
        <f t="shared" si="114"/>
        <v>0</v>
      </c>
      <c r="BN82" s="3">
        <f t="shared" si="115"/>
        <v>0</v>
      </c>
      <c r="BO82" s="3">
        <f t="shared" si="116"/>
        <v>0</v>
      </c>
      <c r="BP82" s="3">
        <f t="shared" si="41"/>
        <v>4970320.220860702</v>
      </c>
      <c r="BQ82" s="3">
        <f t="shared" si="42"/>
        <v>33274.29437407622</v>
      </c>
      <c r="BR82" s="3">
        <v>33</v>
      </c>
      <c r="BS82" s="3">
        <v>33</v>
      </c>
      <c r="BT82" s="3">
        <f t="shared" si="43"/>
        <v>246714.21510397122</v>
      </c>
      <c r="BU82" s="3">
        <f t="shared" si="43"/>
        <v>23761.739640838539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f t="shared" si="44"/>
        <v>3481884.5564598502</v>
      </c>
      <c r="CM82" s="3">
        <f t="shared" si="44"/>
        <v>3446378.6566147772</v>
      </c>
      <c r="CN82" s="3">
        <v>11037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f t="shared" si="45"/>
        <v>0</v>
      </c>
      <c r="EA82" s="3">
        <f t="shared" si="46"/>
        <v>1751274.5608063757</v>
      </c>
      <c r="EB82" s="3">
        <f t="shared" si="47"/>
        <v>33321.762683016983</v>
      </c>
      <c r="EC82" s="3">
        <f t="shared" si="48"/>
        <v>145361.17465351665</v>
      </c>
      <c r="ED82" s="3">
        <v>9008</v>
      </c>
      <c r="EE82" s="3">
        <f t="shared" ref="EE82:EF82" si="251">EE81*1.015</f>
        <v>0</v>
      </c>
      <c r="EF82" s="3">
        <f t="shared" si="251"/>
        <v>0</v>
      </c>
      <c r="EG82" s="3">
        <f t="shared" si="50"/>
        <v>0</v>
      </c>
      <c r="EH82" s="3">
        <f t="shared" ref="EH82:EK82" si="252">EH81*1.015</f>
        <v>0</v>
      </c>
      <c r="EI82" s="3">
        <v>0</v>
      </c>
      <c r="EJ82" s="3">
        <f t="shared" si="11"/>
        <v>563997.41198574705</v>
      </c>
      <c r="EK82" s="3">
        <f t="shared" si="252"/>
        <v>0</v>
      </c>
      <c r="EL82" s="3">
        <f t="shared" si="53"/>
        <v>0</v>
      </c>
      <c r="EM82" s="3">
        <f t="shared" si="54"/>
        <v>0</v>
      </c>
      <c r="EN82" s="3">
        <f t="shared" si="55"/>
        <v>0</v>
      </c>
      <c r="EO82" s="3">
        <f t="shared" ref="EO82" si="253">EO81*1.01</f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f t="shared" si="57"/>
        <v>2170803.6749701872</v>
      </c>
      <c r="FT82" s="3">
        <f t="shared" si="58"/>
        <v>58102.957602373455</v>
      </c>
      <c r="FU82" s="3">
        <f t="shared" si="59"/>
        <v>5345954.4678278342</v>
      </c>
      <c r="FV82" s="3">
        <f t="shared" si="60"/>
        <v>3083921.465180981</v>
      </c>
      <c r="FW82" s="3">
        <f t="shared" si="61"/>
        <v>33120.761139300645</v>
      </c>
      <c r="FX82" s="3">
        <f t="shared" si="62"/>
        <v>45469.580042575872</v>
      </c>
      <c r="FY82" s="3">
        <f t="shared" si="63"/>
        <v>136241.46013469159</v>
      </c>
      <c r="FZ82" s="3">
        <f t="shared" si="64"/>
        <v>-732528.08305309212</v>
      </c>
      <c r="GA82" s="3">
        <f t="shared" si="65"/>
        <v>494143.3007190355</v>
      </c>
      <c r="GB82" s="3">
        <f t="shared" si="65"/>
        <v>56673.742156789471</v>
      </c>
      <c r="GC82" s="3">
        <f t="shared" ref="GC82:GF82" si="254">1.015*GC81</f>
        <v>7313664.0606559273</v>
      </c>
      <c r="GD82" s="3">
        <f t="shared" si="254"/>
        <v>199785.5713721145</v>
      </c>
      <c r="GE82" s="3">
        <f t="shared" si="254"/>
        <v>2365758.8767915065</v>
      </c>
      <c r="GF82" s="3">
        <f t="shared" si="254"/>
        <v>5706860.716490671</v>
      </c>
      <c r="GG82" s="3">
        <f t="shared" si="121"/>
        <v>495866.42331247189</v>
      </c>
      <c r="GH82" s="3">
        <f t="shared" si="122"/>
        <v>15982.845709769161</v>
      </c>
      <c r="GI82" s="3">
        <f t="shared" si="123"/>
        <v>141945.5326074904</v>
      </c>
      <c r="GJ82" s="3">
        <f t="shared" si="124"/>
        <v>182619.54292770146</v>
      </c>
      <c r="GK82" s="3">
        <v>0</v>
      </c>
      <c r="GL82" s="3">
        <v>0</v>
      </c>
      <c r="GM82" s="3">
        <v>0</v>
      </c>
      <c r="GN82" s="3">
        <v>0</v>
      </c>
      <c r="GO82" s="3">
        <f t="shared" si="67"/>
        <v>1.7861097910658172</v>
      </c>
      <c r="GP82" s="3">
        <v>2.7448829000000001E-2</v>
      </c>
      <c r="GQ82" s="3">
        <v>4.0192019000000002E-2</v>
      </c>
      <c r="GR82" s="3">
        <v>0</v>
      </c>
      <c r="GS82" s="3">
        <v>0</v>
      </c>
      <c r="GT82" s="3">
        <v>0</v>
      </c>
      <c r="GU82" s="3">
        <v>0</v>
      </c>
      <c r="GV82" s="3">
        <f t="shared" si="68"/>
        <v>7222973.618021206</v>
      </c>
      <c r="GW82" s="3">
        <f t="shared" si="69"/>
        <v>3853.2715624710281</v>
      </c>
      <c r="GX82" s="3">
        <f t="shared" si="70"/>
        <v>4999.1589566917273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100.69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1.89499132153035E-2</v>
      </c>
      <c r="IK82" s="3">
        <v>4.0774207260572598E-2</v>
      </c>
      <c r="IL82" s="3">
        <v>0</v>
      </c>
      <c r="IM82" s="3">
        <v>0</v>
      </c>
      <c r="IN82" s="3">
        <v>0</v>
      </c>
      <c r="IO82" s="3">
        <v>0</v>
      </c>
      <c r="IP82" s="3">
        <v>1.89173387500918E-2</v>
      </c>
      <c r="IQ82" s="3">
        <f t="shared" si="71"/>
        <v>2.4071130794972686</v>
      </c>
      <c r="IR82" s="3">
        <v>1.0704865215678001E-2</v>
      </c>
      <c r="IS82" s="3">
        <v>1.41096028570911E-2</v>
      </c>
      <c r="IT82" s="3">
        <v>1.2141826394855299E-2</v>
      </c>
      <c r="IU82" s="3">
        <f t="shared" si="72"/>
        <v>2.6623357220063961</v>
      </c>
      <c r="IV82" s="3">
        <f t="shared" si="190"/>
        <v>689.39169297698686</v>
      </c>
      <c r="IW82" s="3">
        <v>1.5707180709005598E-2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>
        <v>1</v>
      </c>
      <c r="JN82">
        <v>1</v>
      </c>
      <c r="JO82">
        <v>1</v>
      </c>
      <c r="JP82" s="4">
        <f t="shared" si="73"/>
        <v>2530583.2442541872</v>
      </c>
      <c r="JQ82" s="7">
        <f t="shared" si="74"/>
        <v>2.5444173346134145</v>
      </c>
      <c r="JR82" s="7">
        <f t="shared" si="75"/>
        <v>2.5605666081214999</v>
      </c>
      <c r="JS82" s="13">
        <f t="shared" si="76"/>
        <v>2.5873528373002674</v>
      </c>
      <c r="JT82" s="7">
        <f t="shared" si="77"/>
        <v>2.4350669101677149</v>
      </c>
      <c r="JU82" s="13">
        <f t="shared" si="78"/>
        <v>3.2434596855076614</v>
      </c>
      <c r="JV82" s="7">
        <f t="shared" si="79"/>
        <v>2.4386376024529373</v>
      </c>
      <c r="JW82" s="4">
        <f t="shared" si="80"/>
        <v>1.4911416493001677</v>
      </c>
      <c r="JX82" s="7">
        <f t="shared" si="81"/>
        <v>2.6102081449072374</v>
      </c>
      <c r="JY82" s="4">
        <f t="shared" si="82"/>
        <v>2.4961595051174106</v>
      </c>
      <c r="JZ82" s="4">
        <f t="shared" si="83"/>
        <v>3.0707763691730698</v>
      </c>
      <c r="KA82" s="4">
        <f t="shared" si="84"/>
        <v>4.5476881345776876</v>
      </c>
      <c r="KB82" s="4">
        <f t="shared" si="85"/>
        <v>187112.22772786047</v>
      </c>
      <c r="KC82" s="4">
        <f t="shared" si="125"/>
        <v>2328181.5397698674</v>
      </c>
      <c r="KD82" s="4">
        <f t="shared" si="86"/>
        <v>189437.71096903528</v>
      </c>
      <c r="KE82" s="4">
        <f t="shared" si="87"/>
        <v>671106.59019646852</v>
      </c>
      <c r="KF82" s="4">
        <f t="shared" si="98"/>
        <v>135040.15051604755</v>
      </c>
      <c r="KG82" s="4">
        <f t="shared" si="99"/>
        <v>1332597.0880883159</v>
      </c>
      <c r="KH82" s="4">
        <v>9.8782019563810705E-2</v>
      </c>
      <c r="KI82">
        <v>1.0149999999999999</v>
      </c>
      <c r="KJ82">
        <v>1.6E-2</v>
      </c>
      <c r="KK82" s="10">
        <v>0.38916298033153296</v>
      </c>
      <c r="KL82" s="12">
        <v>2.0364300000000002E-2</v>
      </c>
      <c r="KM82" s="12">
        <v>-4.4476999999999997E-3</v>
      </c>
    </row>
    <row r="83" spans="1:299" x14ac:dyDescent="0.2">
      <c r="A83" s="1">
        <v>2076</v>
      </c>
      <c r="B83" s="3">
        <f t="shared" si="21"/>
        <v>0</v>
      </c>
      <c r="C83" s="3">
        <f t="shared" si="22"/>
        <v>0</v>
      </c>
      <c r="D83" s="3">
        <f t="shared" si="23"/>
        <v>0</v>
      </c>
      <c r="E83" s="3">
        <f t="shared" si="24"/>
        <v>0</v>
      </c>
      <c r="F83" s="3">
        <f t="shared" si="25"/>
        <v>0</v>
      </c>
      <c r="G83" s="3">
        <f t="shared" si="26"/>
        <v>0</v>
      </c>
      <c r="H83" s="3">
        <f t="shared" si="27"/>
        <v>0</v>
      </c>
      <c r="I83" s="3">
        <f t="shared" si="28"/>
        <v>0</v>
      </c>
      <c r="J83" s="3">
        <f t="shared" si="29"/>
        <v>0</v>
      </c>
      <c r="K83" s="3">
        <f t="shared" si="30"/>
        <v>0</v>
      </c>
      <c r="L83" s="3">
        <f t="shared" si="31"/>
        <v>0</v>
      </c>
      <c r="M83" s="3">
        <f t="shared" si="32"/>
        <v>0</v>
      </c>
      <c r="N83" s="3">
        <f t="shared" si="33"/>
        <v>0</v>
      </c>
      <c r="O83" s="3">
        <f t="shared" si="34"/>
        <v>0</v>
      </c>
      <c r="P83" s="3">
        <f t="shared" si="35"/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f t="shared" si="112"/>
        <v>0</v>
      </c>
      <c r="BL83" s="3">
        <f t="shared" si="113"/>
        <v>0</v>
      </c>
      <c r="BM83" s="3">
        <f t="shared" si="114"/>
        <v>0</v>
      </c>
      <c r="BN83" s="3">
        <f t="shared" si="115"/>
        <v>0</v>
      </c>
      <c r="BO83" s="3">
        <f t="shared" si="116"/>
        <v>0</v>
      </c>
      <c r="BP83" s="3">
        <f t="shared" si="41"/>
        <v>5044875.0241736118</v>
      </c>
      <c r="BQ83" s="3">
        <f t="shared" si="42"/>
        <v>33773.408789687361</v>
      </c>
      <c r="BR83" s="3">
        <v>34</v>
      </c>
      <c r="BS83" s="3">
        <v>34</v>
      </c>
      <c r="BT83" s="3">
        <f t="shared" si="43"/>
        <v>251648.49940605066</v>
      </c>
      <c r="BU83" s="3">
        <f t="shared" si="43"/>
        <v>24236.974433655312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f t="shared" si="44"/>
        <v>3551522.2475890471</v>
      </c>
      <c r="CM83" s="3">
        <f t="shared" si="44"/>
        <v>3515306.2297470728</v>
      </c>
      <c r="CN83" s="3">
        <v>11037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f t="shared" si="45"/>
        <v>0</v>
      </c>
      <c r="EA83" s="3">
        <f t="shared" si="46"/>
        <v>1786300.0520225032</v>
      </c>
      <c r="EB83" s="3">
        <f t="shared" si="47"/>
        <v>33988.197936677323</v>
      </c>
      <c r="EC83" s="3">
        <f t="shared" si="48"/>
        <v>148268.39814658699</v>
      </c>
      <c r="ED83" s="3">
        <v>9008</v>
      </c>
      <c r="EE83" s="3">
        <f t="shared" ref="EE83:EF83" si="255">EE82*1.015</f>
        <v>0</v>
      </c>
      <c r="EF83" s="3">
        <f t="shared" si="255"/>
        <v>0</v>
      </c>
      <c r="EG83" s="3">
        <f t="shared" si="50"/>
        <v>0</v>
      </c>
      <c r="EH83" s="3">
        <f t="shared" ref="EH83:EK83" si="256">EH82*1.015</f>
        <v>0</v>
      </c>
      <c r="EI83" s="3">
        <v>0</v>
      </c>
      <c r="EJ83" s="3">
        <f t="shared" si="11"/>
        <v>566817.39904567576</v>
      </c>
      <c r="EK83" s="3">
        <f t="shared" si="256"/>
        <v>0</v>
      </c>
      <c r="EL83" s="3">
        <f t="shared" si="53"/>
        <v>0</v>
      </c>
      <c r="EM83" s="3">
        <f t="shared" si="54"/>
        <v>0</v>
      </c>
      <c r="EN83" s="3">
        <f t="shared" si="55"/>
        <v>0</v>
      </c>
      <c r="EO83" s="3">
        <f t="shared" ref="EO83" si="257">EO82*1.01</f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f t="shared" si="57"/>
        <v>2235927.7852192931</v>
      </c>
      <c r="FT83" s="3">
        <f t="shared" si="58"/>
        <v>59846.04633044466</v>
      </c>
      <c r="FU83" s="3">
        <f t="shared" si="59"/>
        <v>5506333.101862669</v>
      </c>
      <c r="FV83" s="3">
        <f t="shared" si="60"/>
        <v>3176439.1091364105</v>
      </c>
      <c r="FW83" s="3">
        <f t="shared" si="61"/>
        <v>34114.383973479664</v>
      </c>
      <c r="FX83" s="3">
        <f t="shared" si="62"/>
        <v>45924.275843001633</v>
      </c>
      <c r="FY83" s="3">
        <f t="shared" si="63"/>
        <v>137603.8747360385</v>
      </c>
      <c r="FZ83" s="3">
        <f t="shared" si="64"/>
        <v>-739853.36388362304</v>
      </c>
      <c r="GA83" s="3">
        <f t="shared" si="65"/>
        <v>499084.73372622585</v>
      </c>
      <c r="GB83" s="3">
        <f t="shared" si="65"/>
        <v>57240.479578357365</v>
      </c>
      <c r="GC83" s="3">
        <f t="shared" ref="GC83:GF83" si="258">1.015*GC82</f>
        <v>7423369.0215657651</v>
      </c>
      <c r="GD83" s="3">
        <f t="shared" si="258"/>
        <v>202782.3549426962</v>
      </c>
      <c r="GE83" s="3">
        <f t="shared" si="258"/>
        <v>2401245.2599433791</v>
      </c>
      <c r="GF83" s="3">
        <f t="shared" si="258"/>
        <v>5792463.6272380305</v>
      </c>
      <c r="GG83" s="3">
        <f t="shared" si="121"/>
        <v>503304.41966215888</v>
      </c>
      <c r="GH83" s="3">
        <f t="shared" si="122"/>
        <v>16222.588395415696</v>
      </c>
      <c r="GI83" s="3">
        <f t="shared" si="123"/>
        <v>144074.71559660273</v>
      </c>
      <c r="GJ83" s="3">
        <f t="shared" si="124"/>
        <v>185358.83607161697</v>
      </c>
      <c r="GK83" s="3">
        <v>0</v>
      </c>
      <c r="GL83" s="3">
        <v>0</v>
      </c>
      <c r="GM83" s="3">
        <v>0</v>
      </c>
      <c r="GN83" s="3">
        <v>0</v>
      </c>
      <c r="GO83" s="3">
        <f t="shared" si="67"/>
        <v>1.8039708889764754</v>
      </c>
      <c r="GP83" s="3">
        <v>2.7448829000000001E-2</v>
      </c>
      <c r="GQ83" s="3">
        <v>4.0192019000000002E-2</v>
      </c>
      <c r="GR83" s="3">
        <v>0</v>
      </c>
      <c r="GS83" s="3">
        <v>0</v>
      </c>
      <c r="GT83" s="3">
        <v>0</v>
      </c>
      <c r="GU83" s="3">
        <v>0</v>
      </c>
      <c r="GV83" s="3">
        <f t="shared" si="68"/>
        <v>7251865.5124932909</v>
      </c>
      <c r="GW83" s="3">
        <f t="shared" si="69"/>
        <v>3872.5379202833828</v>
      </c>
      <c r="GX83" s="3">
        <f t="shared" si="70"/>
        <v>5049.1505462586447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100.69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1.89499132153035E-2</v>
      </c>
      <c r="IK83" s="3">
        <v>4.0774207260572598E-2</v>
      </c>
      <c r="IL83" s="3">
        <v>0</v>
      </c>
      <c r="IM83" s="3">
        <v>0</v>
      </c>
      <c r="IN83" s="3">
        <v>0</v>
      </c>
      <c r="IO83" s="3">
        <v>0</v>
      </c>
      <c r="IP83" s="3">
        <v>1.89173387500918E-2</v>
      </c>
      <c r="IQ83" s="3">
        <f t="shared" si="71"/>
        <v>2.4432197756897276</v>
      </c>
      <c r="IR83" s="3">
        <v>1.0704865215678001E-2</v>
      </c>
      <c r="IS83" s="3">
        <v>1.41096028570911E-2</v>
      </c>
      <c r="IT83" s="3">
        <v>1.2141826394855299E-2</v>
      </c>
      <c r="IU83" s="3">
        <f t="shared" si="72"/>
        <v>2.7022707578364917</v>
      </c>
      <c r="IV83" s="3">
        <f t="shared" si="190"/>
        <v>696.21735330349168</v>
      </c>
      <c r="IW83" s="3">
        <v>1.5707180709005598E-2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>
        <v>1</v>
      </c>
      <c r="JN83">
        <v>1</v>
      </c>
      <c r="JO83">
        <v>1</v>
      </c>
      <c r="JP83" s="4">
        <f t="shared" si="73"/>
        <v>2598908.9918490499</v>
      </c>
      <c r="JQ83" s="7">
        <f t="shared" si="74"/>
        <v>2.5825835946326152</v>
      </c>
      <c r="JR83" s="7">
        <f t="shared" si="75"/>
        <v>2.598975107243322</v>
      </c>
      <c r="JS83" s="13">
        <f t="shared" si="76"/>
        <v>2.6261631298597714</v>
      </c>
      <c r="JT83" s="7">
        <f t="shared" si="77"/>
        <v>2.4715929138202304</v>
      </c>
      <c r="JU83" s="13">
        <f t="shared" si="78"/>
        <v>3.3083288792178145</v>
      </c>
      <c r="JV83" s="7">
        <f t="shared" si="79"/>
        <v>2.4752171664897311</v>
      </c>
      <c r="JW83" s="4">
        <f t="shared" si="80"/>
        <v>1.5000884991959686</v>
      </c>
      <c r="JX83" s="7">
        <f t="shared" si="81"/>
        <v>2.6493612670808457</v>
      </c>
      <c r="JY83" s="4">
        <f t="shared" si="82"/>
        <v>2.5336018976941714</v>
      </c>
      <c r="JZ83" s="4">
        <f t="shared" si="83"/>
        <v>3.1260503438181853</v>
      </c>
      <c r="KA83" s="4">
        <f t="shared" si="84"/>
        <v>4.6477372735383966</v>
      </c>
      <c r="KB83" s="4">
        <f t="shared" si="85"/>
        <v>189918.91114377836</v>
      </c>
      <c r="KC83" s="4">
        <f t="shared" si="125"/>
        <v>2377026.9329719325</v>
      </c>
      <c r="KD83" s="4">
        <f t="shared" si="86"/>
        <v>193226.46518841598</v>
      </c>
      <c r="KE83" s="4">
        <f t="shared" si="87"/>
        <v>686810.4844070659</v>
      </c>
      <c r="KF83" s="4">
        <f t="shared" si="98"/>
        <v>137740.95352636851</v>
      </c>
      <c r="KG83" s="4">
        <f t="shared" si="99"/>
        <v>1359249.0298500822</v>
      </c>
      <c r="KH83" s="4">
        <v>9.8782019563810705E-2</v>
      </c>
      <c r="KI83">
        <v>1.0149999999999999</v>
      </c>
      <c r="KJ83">
        <v>1.6E-2</v>
      </c>
      <c r="KK83" s="10">
        <v>0.38916298033153296</v>
      </c>
      <c r="KL83" s="12">
        <v>2.0364300000000002E-2</v>
      </c>
      <c r="KM83" s="12">
        <v>-4.4476999999999997E-3</v>
      </c>
    </row>
    <row r="84" spans="1:299" x14ac:dyDescent="0.2">
      <c r="A84" s="1">
        <v>2077</v>
      </c>
      <c r="B84" s="3">
        <f t="shared" si="21"/>
        <v>0</v>
      </c>
      <c r="C84" s="3">
        <f t="shared" si="22"/>
        <v>0</v>
      </c>
      <c r="D84" s="3">
        <f t="shared" si="23"/>
        <v>0</v>
      </c>
      <c r="E84" s="3">
        <f t="shared" si="24"/>
        <v>0</v>
      </c>
      <c r="F84" s="3">
        <f t="shared" si="25"/>
        <v>0</v>
      </c>
      <c r="G84" s="3">
        <f t="shared" si="26"/>
        <v>0</v>
      </c>
      <c r="H84" s="3">
        <f t="shared" si="27"/>
        <v>0</v>
      </c>
      <c r="I84" s="3">
        <f t="shared" si="28"/>
        <v>0</v>
      </c>
      <c r="J84" s="3">
        <f t="shared" si="29"/>
        <v>0</v>
      </c>
      <c r="K84" s="3">
        <f t="shared" si="30"/>
        <v>0</v>
      </c>
      <c r="L84" s="3">
        <f t="shared" si="31"/>
        <v>0</v>
      </c>
      <c r="M84" s="3">
        <f t="shared" si="32"/>
        <v>0</v>
      </c>
      <c r="N84" s="3">
        <f t="shared" si="33"/>
        <v>0</v>
      </c>
      <c r="O84" s="3">
        <f t="shared" si="34"/>
        <v>0</v>
      </c>
      <c r="P84" s="3">
        <f t="shared" si="35"/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f t="shared" si="112"/>
        <v>0</v>
      </c>
      <c r="BL84" s="3">
        <f t="shared" si="113"/>
        <v>0</v>
      </c>
      <c r="BM84" s="3">
        <f t="shared" si="114"/>
        <v>0</v>
      </c>
      <c r="BN84" s="3">
        <f t="shared" si="115"/>
        <v>0</v>
      </c>
      <c r="BO84" s="3">
        <f t="shared" si="116"/>
        <v>0</v>
      </c>
      <c r="BP84" s="3">
        <f t="shared" si="41"/>
        <v>5120548.1495362157</v>
      </c>
      <c r="BQ84" s="3">
        <f t="shared" si="42"/>
        <v>34280.00992153267</v>
      </c>
      <c r="BR84" s="3">
        <v>35</v>
      </c>
      <c r="BS84" s="3">
        <v>35</v>
      </c>
      <c r="BT84" s="3">
        <f t="shared" si="43"/>
        <v>256681.46939417167</v>
      </c>
      <c r="BU84" s="3">
        <f t="shared" si="43"/>
        <v>24721.713922328418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f t="shared" si="44"/>
        <v>3622552.6925408281</v>
      </c>
      <c r="CM84" s="3">
        <f t="shared" si="44"/>
        <v>3585612.3543420145</v>
      </c>
      <c r="CN84" s="3">
        <v>11037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f t="shared" si="45"/>
        <v>0</v>
      </c>
      <c r="EA84" s="3">
        <f t="shared" si="46"/>
        <v>1822026.0530629533</v>
      </c>
      <c r="EB84" s="3">
        <f t="shared" si="47"/>
        <v>34667.961895410874</v>
      </c>
      <c r="EC84" s="3">
        <f t="shared" si="48"/>
        <v>151233.76610951874</v>
      </c>
      <c r="ED84" s="3">
        <v>9008</v>
      </c>
      <c r="EE84" s="3">
        <f t="shared" ref="EE84:EF84" si="259">EE83*1.015</f>
        <v>0</v>
      </c>
      <c r="EF84" s="3">
        <f t="shared" si="259"/>
        <v>0</v>
      </c>
      <c r="EG84" s="3">
        <f t="shared" si="50"/>
        <v>0</v>
      </c>
      <c r="EH84" s="3">
        <f t="shared" ref="EH84:EK84" si="260">EH83*1.015</f>
        <v>0</v>
      </c>
      <c r="EI84" s="3">
        <v>0</v>
      </c>
      <c r="EJ84" s="3">
        <f t="shared" si="11"/>
        <v>569651.48604090407</v>
      </c>
      <c r="EK84" s="3">
        <f t="shared" si="260"/>
        <v>0</v>
      </c>
      <c r="EL84" s="3">
        <f t="shared" si="53"/>
        <v>0</v>
      </c>
      <c r="EM84" s="3">
        <f t="shared" si="54"/>
        <v>0</v>
      </c>
      <c r="EN84" s="3">
        <f t="shared" si="55"/>
        <v>0</v>
      </c>
      <c r="EO84" s="3">
        <f t="shared" ref="EO84" si="261">EO83*1.01</f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f t="shared" si="57"/>
        <v>2303005.618775872</v>
      </c>
      <c r="FT84" s="3">
        <f t="shared" si="58"/>
        <v>61641.427720357999</v>
      </c>
      <c r="FU84" s="3">
        <f t="shared" si="59"/>
        <v>5671523.0949185491</v>
      </c>
      <c r="FV84" s="3">
        <f t="shared" si="60"/>
        <v>3271732.2824105029</v>
      </c>
      <c r="FW84" s="3">
        <f t="shared" si="61"/>
        <v>35137.815492684058</v>
      </c>
      <c r="FX84" s="3">
        <f t="shared" si="62"/>
        <v>46383.51860143165</v>
      </c>
      <c r="FY84" s="3">
        <f t="shared" si="63"/>
        <v>138979.91348339888</v>
      </c>
      <c r="FZ84" s="3">
        <f t="shared" si="64"/>
        <v>-747251.89752245927</v>
      </c>
      <c r="GA84" s="3">
        <f t="shared" si="65"/>
        <v>504075.58106348809</v>
      </c>
      <c r="GB84" s="3">
        <f t="shared" si="65"/>
        <v>57812.884374140936</v>
      </c>
      <c r="GC84" s="3">
        <f t="shared" ref="GC84:GF84" si="262">1.015*GC83</f>
        <v>7534719.5568892509</v>
      </c>
      <c r="GD84" s="3">
        <f t="shared" si="262"/>
        <v>205824.09026683663</v>
      </c>
      <c r="GE84" s="3">
        <f t="shared" si="262"/>
        <v>2437263.9388425294</v>
      </c>
      <c r="GF84" s="3">
        <f t="shared" si="262"/>
        <v>5879350.5816466007</v>
      </c>
      <c r="GG84" s="3">
        <f t="shared" si="121"/>
        <v>510853.98595709121</v>
      </c>
      <c r="GH84" s="3">
        <f t="shared" si="122"/>
        <v>16465.92722134693</v>
      </c>
      <c r="GI84" s="3">
        <f t="shared" si="123"/>
        <v>146235.83633055177</v>
      </c>
      <c r="GJ84" s="3">
        <f t="shared" si="124"/>
        <v>188139.21861269124</v>
      </c>
      <c r="GK84" s="3">
        <v>0</v>
      </c>
      <c r="GL84" s="3">
        <v>0</v>
      </c>
      <c r="GM84" s="3">
        <v>0</v>
      </c>
      <c r="GN84" s="3">
        <v>0</v>
      </c>
      <c r="GO84" s="3">
        <f t="shared" si="67"/>
        <v>1.8220105978662402</v>
      </c>
      <c r="GP84" s="3">
        <v>2.7448829000000001E-2</v>
      </c>
      <c r="GQ84" s="3">
        <v>4.0192019000000002E-2</v>
      </c>
      <c r="GR84" s="3">
        <v>0</v>
      </c>
      <c r="GS84" s="3">
        <v>0</v>
      </c>
      <c r="GT84" s="3">
        <v>0</v>
      </c>
      <c r="GU84" s="3">
        <v>0</v>
      </c>
      <c r="GV84" s="3">
        <f t="shared" si="68"/>
        <v>7280872.9745432641</v>
      </c>
      <c r="GW84" s="3">
        <f t="shared" si="69"/>
        <v>3891.9006098847995</v>
      </c>
      <c r="GX84" s="3">
        <f t="shared" si="70"/>
        <v>5099.6420517212309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100.69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1.89499132153035E-2</v>
      </c>
      <c r="IK84" s="3">
        <v>4.0774207260572598E-2</v>
      </c>
      <c r="IL84" s="3">
        <v>0</v>
      </c>
      <c r="IM84" s="3">
        <v>0</v>
      </c>
      <c r="IN84" s="3">
        <v>0</v>
      </c>
      <c r="IO84" s="3">
        <v>0</v>
      </c>
      <c r="IP84" s="3">
        <v>1.89173387500918E-2</v>
      </c>
      <c r="IQ84" s="3">
        <f t="shared" si="71"/>
        <v>2.4798680723250732</v>
      </c>
      <c r="IR84" s="3">
        <v>1.0704865215678001E-2</v>
      </c>
      <c r="IS84" s="3">
        <v>1.41096028570911E-2</v>
      </c>
      <c r="IT84" s="3">
        <v>1.2141826394855299E-2</v>
      </c>
      <c r="IU84" s="3">
        <f t="shared" si="72"/>
        <v>2.7428048192040388</v>
      </c>
      <c r="IV84" s="3">
        <f t="shared" si="190"/>
        <v>703.11059442530848</v>
      </c>
      <c r="IW84" s="3">
        <v>1.5707180709005598E-2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>
        <v>1</v>
      </c>
      <c r="JN84">
        <v>1</v>
      </c>
      <c r="JO84">
        <v>1</v>
      </c>
      <c r="JP84" s="4">
        <f t="shared" si="73"/>
        <v>2669079.5346289743</v>
      </c>
      <c r="JQ84" s="7">
        <f t="shared" si="74"/>
        <v>2.6213223485521042</v>
      </c>
      <c r="JR84" s="7">
        <f t="shared" si="75"/>
        <v>2.6379597338519716</v>
      </c>
      <c r="JS84" s="13">
        <f t="shared" si="76"/>
        <v>2.6655555768076677</v>
      </c>
      <c r="JT84" s="7">
        <f t="shared" si="77"/>
        <v>2.5086668075275336</v>
      </c>
      <c r="JU84" s="13">
        <f t="shared" si="78"/>
        <v>3.3744954568021708</v>
      </c>
      <c r="JV84" s="7">
        <f t="shared" si="79"/>
        <v>2.5123454239870768</v>
      </c>
      <c r="JW84" s="4">
        <f t="shared" si="80"/>
        <v>1.5090890301911444</v>
      </c>
      <c r="JX84" s="7">
        <f t="shared" si="81"/>
        <v>2.6891016860870582</v>
      </c>
      <c r="JY84" s="4">
        <f t="shared" si="82"/>
        <v>2.5716059261595836</v>
      </c>
      <c r="JZ84" s="4">
        <f t="shared" si="83"/>
        <v>3.1823192500069126</v>
      </c>
      <c r="KA84" s="4">
        <f t="shared" si="84"/>
        <v>4.7499874935562412</v>
      </c>
      <c r="KB84" s="4">
        <f t="shared" si="85"/>
        <v>192767.69481093501</v>
      </c>
      <c r="KC84" s="4">
        <f t="shared" si="125"/>
        <v>2426902.6272783554</v>
      </c>
      <c r="KD84" s="4">
        <f t="shared" si="86"/>
        <v>197090.99449218431</v>
      </c>
      <c r="KE84" s="4">
        <f t="shared" si="87"/>
        <v>702881.84974219126</v>
      </c>
      <c r="KF84" s="4">
        <f t="shared" si="98"/>
        <v>140495.77259689587</v>
      </c>
      <c r="KG84" s="4">
        <f t="shared" si="99"/>
        <v>1386434.010447084</v>
      </c>
      <c r="KH84" s="4">
        <v>9.8782019563810705E-2</v>
      </c>
      <c r="KI84">
        <v>1.0149999999999999</v>
      </c>
      <c r="KJ84">
        <v>1.6E-2</v>
      </c>
      <c r="KK84" s="10">
        <v>0.38916298033153296</v>
      </c>
      <c r="KL84" s="12">
        <v>2.0364300000000002E-2</v>
      </c>
      <c r="KM84" s="12">
        <v>-4.4476999999999997E-3</v>
      </c>
    </row>
    <row r="85" spans="1:299" x14ac:dyDescent="0.2">
      <c r="A85" s="1">
        <v>2078</v>
      </c>
      <c r="B85" s="3">
        <f t="shared" si="21"/>
        <v>0</v>
      </c>
      <c r="C85" s="3">
        <f t="shared" si="22"/>
        <v>0</v>
      </c>
      <c r="D85" s="3">
        <f t="shared" si="23"/>
        <v>0</v>
      </c>
      <c r="E85" s="3">
        <f t="shared" si="24"/>
        <v>0</v>
      </c>
      <c r="F85" s="3">
        <f t="shared" si="25"/>
        <v>0</v>
      </c>
      <c r="G85" s="3">
        <f t="shared" si="26"/>
        <v>0</v>
      </c>
      <c r="H85" s="3">
        <f t="shared" si="27"/>
        <v>0</v>
      </c>
      <c r="I85" s="3">
        <f t="shared" si="28"/>
        <v>0</v>
      </c>
      <c r="J85" s="3">
        <f t="shared" si="29"/>
        <v>0</v>
      </c>
      <c r="K85" s="3">
        <f t="shared" si="30"/>
        <v>0</v>
      </c>
      <c r="L85" s="3">
        <f t="shared" si="31"/>
        <v>0</v>
      </c>
      <c r="M85" s="3">
        <f t="shared" si="32"/>
        <v>0</v>
      </c>
      <c r="N85" s="3">
        <f t="shared" si="33"/>
        <v>0</v>
      </c>
      <c r="O85" s="3">
        <f t="shared" si="34"/>
        <v>0</v>
      </c>
      <c r="P85" s="3">
        <f t="shared" si="35"/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f t="shared" si="112"/>
        <v>0</v>
      </c>
      <c r="BL85" s="3">
        <f t="shared" si="113"/>
        <v>0</v>
      </c>
      <c r="BM85" s="3">
        <f t="shared" si="114"/>
        <v>0</v>
      </c>
      <c r="BN85" s="3">
        <f t="shared" si="115"/>
        <v>0</v>
      </c>
      <c r="BO85" s="3">
        <f t="shared" si="116"/>
        <v>0</v>
      </c>
      <c r="BP85" s="3">
        <f t="shared" si="41"/>
        <v>5197356.3717792584</v>
      </c>
      <c r="BQ85" s="3">
        <f t="shared" si="42"/>
        <v>34794.210070355657</v>
      </c>
      <c r="BR85" s="3">
        <v>36</v>
      </c>
      <c r="BS85" s="3">
        <v>36</v>
      </c>
      <c r="BT85" s="3">
        <f t="shared" si="43"/>
        <v>261815.09878205511</v>
      </c>
      <c r="BU85" s="3">
        <f t="shared" si="43"/>
        <v>25216.148200774987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f t="shared" si="44"/>
        <v>3695003.7463916447</v>
      </c>
      <c r="CM85" s="3">
        <f t="shared" si="44"/>
        <v>3657324.6014288547</v>
      </c>
      <c r="CN85" s="3">
        <v>11037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f t="shared" si="45"/>
        <v>0</v>
      </c>
      <c r="EA85" s="3">
        <f t="shared" si="46"/>
        <v>1858466.5741242124</v>
      </c>
      <c r="EB85" s="3">
        <f t="shared" si="47"/>
        <v>35361.321133319092</v>
      </c>
      <c r="EC85" s="3">
        <f t="shared" si="48"/>
        <v>154258.4414317091</v>
      </c>
      <c r="ED85" s="3">
        <v>9008</v>
      </c>
      <c r="EE85" s="3">
        <f t="shared" ref="EE85:EF85" si="263">EE84*1.015</f>
        <v>0</v>
      </c>
      <c r="EF85" s="3">
        <f t="shared" si="263"/>
        <v>0</v>
      </c>
      <c r="EG85" s="3">
        <f t="shared" si="50"/>
        <v>0</v>
      </c>
      <c r="EH85" s="3">
        <f t="shared" ref="EH85:EK85" si="264">EH84*1.015</f>
        <v>0</v>
      </c>
      <c r="EI85" s="3">
        <v>0</v>
      </c>
      <c r="EJ85" s="3">
        <f t="shared" si="11"/>
        <v>572499.74347110849</v>
      </c>
      <c r="EK85" s="3">
        <f t="shared" si="264"/>
        <v>0</v>
      </c>
      <c r="EL85" s="3">
        <f t="shared" si="53"/>
        <v>0</v>
      </c>
      <c r="EM85" s="3">
        <f t="shared" si="54"/>
        <v>0</v>
      </c>
      <c r="EN85" s="3">
        <f t="shared" si="55"/>
        <v>0</v>
      </c>
      <c r="EO85" s="3">
        <f t="shared" ref="EO85" si="265">EO84*1.01</f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0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f t="shared" si="57"/>
        <v>2372095.7873391481</v>
      </c>
      <c r="FT85" s="3">
        <f t="shared" si="58"/>
        <v>63490.670551968738</v>
      </c>
      <c r="FU85" s="3">
        <f t="shared" si="59"/>
        <v>5841668.7877661055</v>
      </c>
      <c r="FV85" s="3">
        <f t="shared" si="60"/>
        <v>3369884.2508828179</v>
      </c>
      <c r="FW85" s="3">
        <f t="shared" si="61"/>
        <v>36191.949957464582</v>
      </c>
      <c r="FX85" s="3">
        <f t="shared" si="62"/>
        <v>46847.353787445965</v>
      </c>
      <c r="FY85" s="3">
        <f t="shared" si="63"/>
        <v>140369.71261823288</v>
      </c>
      <c r="FZ85" s="3">
        <f t="shared" si="64"/>
        <v>-754724.41649768385</v>
      </c>
      <c r="GA85" s="3">
        <f t="shared" si="65"/>
        <v>509116.33687412296</v>
      </c>
      <c r="GB85" s="3">
        <f t="shared" si="65"/>
        <v>58391.013217882348</v>
      </c>
      <c r="GC85" s="3">
        <f t="shared" ref="GC85:GF85" si="266">1.015*GC84</f>
        <v>7647740.3502425887</v>
      </c>
      <c r="GD85" s="3">
        <f t="shared" si="266"/>
        <v>208911.45162083916</v>
      </c>
      <c r="GE85" s="3">
        <f t="shared" si="266"/>
        <v>2473822.8979251673</v>
      </c>
      <c r="GF85" s="3">
        <f t="shared" si="266"/>
        <v>5967540.8403712995</v>
      </c>
      <c r="GG85" s="3">
        <f t="shared" si="121"/>
        <v>518516.79574644752</v>
      </c>
      <c r="GH85" s="3">
        <f t="shared" si="122"/>
        <v>16712.916129667134</v>
      </c>
      <c r="GI85" s="3">
        <f t="shared" si="123"/>
        <v>148429.37387551003</v>
      </c>
      <c r="GJ85" s="3">
        <f t="shared" si="124"/>
        <v>190961.3068918816</v>
      </c>
      <c r="GK85" s="3">
        <v>0</v>
      </c>
      <c r="GL85" s="3">
        <v>0</v>
      </c>
      <c r="GM85" s="3">
        <v>0</v>
      </c>
      <c r="GN85" s="3">
        <v>0</v>
      </c>
      <c r="GO85" s="3">
        <f t="shared" si="67"/>
        <v>1.8402307038449026</v>
      </c>
      <c r="GP85" s="3">
        <v>2.7448829000000001E-2</v>
      </c>
      <c r="GQ85" s="3">
        <v>4.0192019000000002E-2</v>
      </c>
      <c r="GR85" s="3">
        <v>0</v>
      </c>
      <c r="GS85" s="3">
        <v>0</v>
      </c>
      <c r="GT85" s="3">
        <v>0</v>
      </c>
      <c r="GU85" s="3">
        <v>0</v>
      </c>
      <c r="GV85" s="3">
        <f t="shared" si="68"/>
        <v>7309996.4664414376</v>
      </c>
      <c r="GW85" s="3">
        <f t="shared" si="69"/>
        <v>3911.3601129342233</v>
      </c>
      <c r="GX85" s="3">
        <f t="shared" si="70"/>
        <v>5150.6384722384437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100.69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1.89499132153035E-2</v>
      </c>
      <c r="IK85" s="3">
        <v>4.0774207260572598E-2</v>
      </c>
      <c r="IL85" s="3">
        <v>0</v>
      </c>
      <c r="IM85" s="3">
        <v>0</v>
      </c>
      <c r="IN85" s="3">
        <v>0</v>
      </c>
      <c r="IO85" s="3">
        <v>0</v>
      </c>
      <c r="IP85" s="3">
        <v>1.89173387500918E-2</v>
      </c>
      <c r="IQ85" s="3">
        <f t="shared" si="71"/>
        <v>2.5170660934099489</v>
      </c>
      <c r="IR85" s="3">
        <v>1.0704865215678001E-2</v>
      </c>
      <c r="IS85" s="3">
        <v>1.41096028570911E-2</v>
      </c>
      <c r="IT85" s="3">
        <v>1.2141826394855299E-2</v>
      </c>
      <c r="IU85" s="3">
        <f t="shared" si="72"/>
        <v>2.7839468914920991</v>
      </c>
      <c r="IV85" s="3">
        <f t="shared" si="190"/>
        <v>710.07208545922242</v>
      </c>
      <c r="IW85" s="3">
        <v>1.5707180709005598E-2</v>
      </c>
      <c r="IX85" s="3">
        <v>0</v>
      </c>
      <c r="IY85" s="3">
        <v>0</v>
      </c>
      <c r="IZ85" s="3">
        <v>0</v>
      </c>
      <c r="JA85" s="3">
        <v>0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0</v>
      </c>
      <c r="JJ85" s="3">
        <v>0</v>
      </c>
      <c r="JK85" s="3">
        <v>0</v>
      </c>
      <c r="JL85" s="3">
        <v>0</v>
      </c>
      <c r="JM85">
        <v>1</v>
      </c>
      <c r="JN85">
        <v>1</v>
      </c>
      <c r="JO85">
        <v>1</v>
      </c>
      <c r="JP85" s="4">
        <f t="shared" si="73"/>
        <v>2741144.6820639563</v>
      </c>
      <c r="JQ85" s="7">
        <f t="shared" si="74"/>
        <v>2.6606421837803853</v>
      </c>
      <c r="JR85" s="7">
        <f t="shared" si="75"/>
        <v>2.6775291298597508</v>
      </c>
      <c r="JS85" s="13">
        <f t="shared" si="76"/>
        <v>2.7055389104597825</v>
      </c>
      <c r="JT85" s="7">
        <f t="shared" si="77"/>
        <v>2.5462968096404461</v>
      </c>
      <c r="JU85" s="13">
        <f t="shared" si="78"/>
        <v>3.4419853659382142</v>
      </c>
      <c r="JV85" s="7">
        <f t="shared" si="79"/>
        <v>2.5500306053468829</v>
      </c>
      <c r="JW85" s="4">
        <f t="shared" si="80"/>
        <v>1.5181435643722911</v>
      </c>
      <c r="JX85" s="7">
        <f t="shared" si="81"/>
        <v>2.7294382113783637</v>
      </c>
      <c r="JY85" s="4">
        <f t="shared" si="82"/>
        <v>2.6101800150519772</v>
      </c>
      <c r="JZ85" s="4">
        <f t="shared" si="83"/>
        <v>3.2396009965070371</v>
      </c>
      <c r="KA85" s="4">
        <f t="shared" si="84"/>
        <v>4.8544872184144783</v>
      </c>
      <c r="KB85" s="4">
        <f t="shared" si="85"/>
        <v>195659.210233099</v>
      </c>
      <c r="KC85" s="4">
        <f t="shared" si="125"/>
        <v>2477830.4781130459</v>
      </c>
      <c r="KD85" s="4">
        <f t="shared" si="86"/>
        <v>201032.81438202801</v>
      </c>
      <c r="KE85" s="4">
        <f t="shared" si="87"/>
        <v>719329.28502615856</v>
      </c>
      <c r="KF85" s="4">
        <f t="shared" si="98"/>
        <v>143305.68804883378</v>
      </c>
      <c r="KG85" s="4">
        <f t="shared" si="99"/>
        <v>1414162.6906560257</v>
      </c>
      <c r="KH85" s="4">
        <v>9.8782019563810705E-2</v>
      </c>
      <c r="KI85">
        <v>1.0149999999999999</v>
      </c>
      <c r="KJ85">
        <v>1.6E-2</v>
      </c>
      <c r="KK85" s="10">
        <v>0.38916298033153296</v>
      </c>
      <c r="KL85" s="12">
        <v>2.0364300000000002E-2</v>
      </c>
      <c r="KM85" s="12">
        <v>-4.4476999999999997E-3</v>
      </c>
    </row>
    <row r="86" spans="1:299" x14ac:dyDescent="0.2">
      <c r="A86" s="1">
        <v>2079</v>
      </c>
      <c r="B86" s="3">
        <f t="shared" si="21"/>
        <v>0</v>
      </c>
      <c r="C86" s="3">
        <f t="shared" si="22"/>
        <v>0</v>
      </c>
      <c r="D86" s="3">
        <f t="shared" si="23"/>
        <v>0</v>
      </c>
      <c r="E86" s="3">
        <f t="shared" si="24"/>
        <v>0</v>
      </c>
      <c r="F86" s="3">
        <f t="shared" si="25"/>
        <v>0</v>
      </c>
      <c r="G86" s="3">
        <f t="shared" si="26"/>
        <v>0</v>
      </c>
      <c r="H86" s="3">
        <f t="shared" si="27"/>
        <v>0</v>
      </c>
      <c r="I86" s="3">
        <f t="shared" si="28"/>
        <v>0</v>
      </c>
      <c r="J86" s="3">
        <f t="shared" si="29"/>
        <v>0</v>
      </c>
      <c r="K86" s="3">
        <f t="shared" si="30"/>
        <v>0</v>
      </c>
      <c r="L86" s="3">
        <f t="shared" si="31"/>
        <v>0</v>
      </c>
      <c r="M86" s="3">
        <f t="shared" si="32"/>
        <v>0</v>
      </c>
      <c r="N86" s="3">
        <f t="shared" si="33"/>
        <v>0</v>
      </c>
      <c r="O86" s="3">
        <f t="shared" si="34"/>
        <v>0</v>
      </c>
      <c r="P86" s="3">
        <f t="shared" si="35"/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f t="shared" si="112"/>
        <v>0</v>
      </c>
      <c r="BL86" s="3">
        <f t="shared" si="113"/>
        <v>0</v>
      </c>
      <c r="BM86" s="3">
        <f t="shared" si="114"/>
        <v>0</v>
      </c>
      <c r="BN86" s="3">
        <f t="shared" si="115"/>
        <v>0</v>
      </c>
      <c r="BO86" s="3">
        <f t="shared" si="116"/>
        <v>0</v>
      </c>
      <c r="BP86" s="3">
        <f t="shared" si="41"/>
        <v>5275316.717355947</v>
      </c>
      <c r="BQ86" s="3">
        <f t="shared" si="42"/>
        <v>35316.123221410991</v>
      </c>
      <c r="BR86" s="3">
        <v>37</v>
      </c>
      <c r="BS86" s="3">
        <v>37</v>
      </c>
      <c r="BT86" s="3">
        <f t="shared" si="43"/>
        <v>267051.40075769619</v>
      </c>
      <c r="BU86" s="3">
        <f t="shared" si="43"/>
        <v>25720.471164790488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f t="shared" si="44"/>
        <v>3768903.8213194776</v>
      </c>
      <c r="CM86" s="3">
        <f t="shared" si="44"/>
        <v>3730471.093457432</v>
      </c>
      <c r="CN86" s="3">
        <v>11037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f t="shared" si="45"/>
        <v>0</v>
      </c>
      <c r="EA86" s="3">
        <f t="shared" si="46"/>
        <v>1895635.9056066966</v>
      </c>
      <c r="EB86" s="3">
        <f t="shared" si="47"/>
        <v>36068.547555985475</v>
      </c>
      <c r="EC86" s="3">
        <f t="shared" si="48"/>
        <v>157343.6102603433</v>
      </c>
      <c r="ED86" s="3">
        <v>9008</v>
      </c>
      <c r="EE86" s="3">
        <f t="shared" ref="EE86:EF86" si="267">EE85*1.015</f>
        <v>0</v>
      </c>
      <c r="EF86" s="3">
        <f t="shared" si="267"/>
        <v>0</v>
      </c>
      <c r="EG86" s="3">
        <f t="shared" si="50"/>
        <v>0</v>
      </c>
      <c r="EH86" s="3">
        <f t="shared" ref="EH86:EK86" si="268">EH85*1.015</f>
        <v>0</v>
      </c>
      <c r="EI86" s="3">
        <v>0</v>
      </c>
      <c r="EJ86" s="3">
        <f t="shared" si="11"/>
        <v>575362.24218846392</v>
      </c>
      <c r="EK86" s="3">
        <f t="shared" si="268"/>
        <v>0</v>
      </c>
      <c r="EL86" s="3">
        <f t="shared" si="53"/>
        <v>0</v>
      </c>
      <c r="EM86" s="3">
        <f t="shared" si="54"/>
        <v>0</v>
      </c>
      <c r="EN86" s="3">
        <f t="shared" si="55"/>
        <v>0</v>
      </c>
      <c r="EO86" s="3">
        <f t="shared" ref="EO86" si="269">EO85*1.01</f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0</v>
      </c>
      <c r="FC86" s="3">
        <v>0</v>
      </c>
      <c r="FD86" s="3">
        <v>0</v>
      </c>
      <c r="FE86" s="3">
        <v>0</v>
      </c>
      <c r="FF86" s="3">
        <v>0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0</v>
      </c>
      <c r="FM86" s="3">
        <v>0</v>
      </c>
      <c r="FN86" s="3">
        <v>0</v>
      </c>
      <c r="FO86" s="3">
        <v>0</v>
      </c>
      <c r="FP86" s="3">
        <v>0</v>
      </c>
      <c r="FQ86" s="3">
        <v>0</v>
      </c>
      <c r="FR86" s="3">
        <v>0</v>
      </c>
      <c r="FS86" s="3">
        <f t="shared" si="57"/>
        <v>2443258.6609593225</v>
      </c>
      <c r="FT86" s="3">
        <f t="shared" si="58"/>
        <v>65395.390668527805</v>
      </c>
      <c r="FU86" s="3">
        <f t="shared" si="59"/>
        <v>6016918.8513990892</v>
      </c>
      <c r="FV86" s="3">
        <f t="shared" si="60"/>
        <v>3470980.7784093027</v>
      </c>
      <c r="FW86" s="3">
        <f t="shared" si="61"/>
        <v>37277.70845618852</v>
      </c>
      <c r="FX86" s="3">
        <f t="shared" si="62"/>
        <v>47315.827325320424</v>
      </c>
      <c r="FY86" s="3">
        <f t="shared" si="63"/>
        <v>141773.4097444152</v>
      </c>
      <c r="FZ86" s="3">
        <f t="shared" si="64"/>
        <v>-762271.66066266072</v>
      </c>
      <c r="GA86" s="3">
        <f t="shared" si="65"/>
        <v>514207.50024286419</v>
      </c>
      <c r="GB86" s="3">
        <f t="shared" si="65"/>
        <v>58974.923350061174</v>
      </c>
      <c r="GC86" s="3">
        <f t="shared" ref="GC86:GF86" si="270">1.015*GC85</f>
        <v>7762456.4554962264</v>
      </c>
      <c r="GD86" s="3">
        <f t="shared" si="270"/>
        <v>212045.12339515172</v>
      </c>
      <c r="GE86" s="3">
        <f t="shared" si="270"/>
        <v>2510930.2413940448</v>
      </c>
      <c r="GF86" s="3">
        <f t="shared" si="270"/>
        <v>6057053.9529768685</v>
      </c>
      <c r="GG86" s="3">
        <f t="shared" si="121"/>
        <v>526294.5476826441</v>
      </c>
      <c r="GH86" s="3">
        <f t="shared" si="122"/>
        <v>16963.609871612138</v>
      </c>
      <c r="GI86" s="3">
        <f t="shared" si="123"/>
        <v>150655.81448364269</v>
      </c>
      <c r="GJ86" s="3">
        <f t="shared" si="124"/>
        <v>193825.72649525979</v>
      </c>
      <c r="GK86" s="3">
        <v>0</v>
      </c>
      <c r="GL86" s="3">
        <v>0</v>
      </c>
      <c r="GM86" s="3">
        <v>0</v>
      </c>
      <c r="GN86" s="3">
        <v>0</v>
      </c>
      <c r="GO86" s="3">
        <f t="shared" si="67"/>
        <v>1.8586330108833518</v>
      </c>
      <c r="GP86" s="3">
        <v>2.7448829000000001E-2</v>
      </c>
      <c r="GQ86" s="3">
        <v>4.0192019000000002E-2</v>
      </c>
      <c r="GR86" s="3">
        <v>0</v>
      </c>
      <c r="GS86" s="3">
        <v>0</v>
      </c>
      <c r="GT86" s="3">
        <v>0</v>
      </c>
      <c r="GU86" s="3">
        <v>0</v>
      </c>
      <c r="GV86" s="3">
        <f t="shared" si="68"/>
        <v>7339236.4523072038</v>
      </c>
      <c r="GW86" s="3">
        <f t="shared" si="69"/>
        <v>3930.9169134988938</v>
      </c>
      <c r="GX86" s="3">
        <f t="shared" si="70"/>
        <v>5202.1448569608283</v>
      </c>
      <c r="GY86" s="3">
        <v>0</v>
      </c>
      <c r="GZ86" s="3">
        <v>0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0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0</v>
      </c>
      <c r="HT86" s="3">
        <v>0</v>
      </c>
      <c r="HU86" s="3">
        <v>0</v>
      </c>
      <c r="HV86" s="3">
        <v>0</v>
      </c>
      <c r="HW86" s="3">
        <v>0</v>
      </c>
      <c r="HX86" s="3">
        <v>0</v>
      </c>
      <c r="HY86" s="3">
        <v>0</v>
      </c>
      <c r="HZ86" s="3">
        <v>0</v>
      </c>
      <c r="IA86" s="3">
        <v>0</v>
      </c>
      <c r="IB86" s="3">
        <v>0</v>
      </c>
      <c r="IC86" s="3">
        <v>0</v>
      </c>
      <c r="ID86" s="3">
        <v>100.69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1.89499132153035E-2</v>
      </c>
      <c r="IK86" s="3">
        <v>4.0774207260572598E-2</v>
      </c>
      <c r="IL86" s="3">
        <v>0</v>
      </c>
      <c r="IM86" s="3">
        <v>0</v>
      </c>
      <c r="IN86" s="3">
        <v>0</v>
      </c>
      <c r="IO86" s="3">
        <v>0</v>
      </c>
      <c r="IP86" s="3">
        <v>1.89173387500918E-2</v>
      </c>
      <c r="IQ86" s="3">
        <f t="shared" si="71"/>
        <v>2.5548220848110978</v>
      </c>
      <c r="IR86" s="3">
        <v>1.0704865215678001E-2</v>
      </c>
      <c r="IS86" s="3">
        <v>1.41096028570911E-2</v>
      </c>
      <c r="IT86" s="3">
        <v>1.2141826394855299E-2</v>
      </c>
      <c r="IU86" s="3">
        <f t="shared" si="72"/>
        <v>2.8257060948644801</v>
      </c>
      <c r="IV86" s="3">
        <f t="shared" si="190"/>
        <v>717.10250214693747</v>
      </c>
      <c r="IW86" s="3">
        <v>1.5707180709005598E-2</v>
      </c>
      <c r="IX86" s="3">
        <v>0</v>
      </c>
      <c r="IY86" s="3">
        <v>0</v>
      </c>
      <c r="IZ86" s="3">
        <v>0</v>
      </c>
      <c r="JA86" s="3">
        <v>0</v>
      </c>
      <c r="JB86" s="3">
        <v>0</v>
      </c>
      <c r="JC86" s="3">
        <v>0</v>
      </c>
      <c r="JD86" s="3">
        <v>0</v>
      </c>
      <c r="JE86" s="3">
        <v>0</v>
      </c>
      <c r="JF86" s="3">
        <v>0</v>
      </c>
      <c r="JG86" s="3">
        <v>0</v>
      </c>
      <c r="JH86" s="3">
        <v>0</v>
      </c>
      <c r="JI86" s="3">
        <v>0</v>
      </c>
      <c r="JJ86" s="3">
        <v>0</v>
      </c>
      <c r="JK86" s="3">
        <v>0</v>
      </c>
      <c r="JL86" s="3">
        <v>0</v>
      </c>
      <c r="JM86">
        <v>1</v>
      </c>
      <c r="JN86">
        <v>1</v>
      </c>
      <c r="JO86">
        <v>1</v>
      </c>
      <c r="JP86" s="4">
        <f t="shared" si="73"/>
        <v>2815155.5884796828</v>
      </c>
      <c r="JQ86" s="7">
        <f t="shared" si="74"/>
        <v>2.7005518165370908</v>
      </c>
      <c r="JR86" s="7">
        <f t="shared" si="75"/>
        <v>2.717692066807647</v>
      </c>
      <c r="JS86" s="13">
        <f t="shared" si="76"/>
        <v>2.7461219941166788</v>
      </c>
      <c r="JT86" s="7">
        <f t="shared" si="77"/>
        <v>2.5844912617850526</v>
      </c>
      <c r="JU86" s="13">
        <f t="shared" si="78"/>
        <v>3.5108250732569788</v>
      </c>
      <c r="JV86" s="7">
        <f t="shared" si="79"/>
        <v>2.5882810644270857</v>
      </c>
      <c r="JW86" s="4">
        <f t="shared" si="80"/>
        <v>1.5272524257585249</v>
      </c>
      <c r="JX86" s="7">
        <f t="shared" si="81"/>
        <v>2.7703797845490388</v>
      </c>
      <c r="JY86" s="4">
        <f t="shared" si="82"/>
        <v>2.6493327152777564</v>
      </c>
      <c r="JZ86" s="4">
        <f t="shared" si="83"/>
        <v>3.297913814444164</v>
      </c>
      <c r="KA86" s="4">
        <f t="shared" si="84"/>
        <v>4.9612859372195972</v>
      </c>
      <c r="KB86" s="4">
        <f t="shared" si="85"/>
        <v>198594.09838659546</v>
      </c>
      <c r="KC86" s="4">
        <f t="shared" si="125"/>
        <v>2529832.8072443958</v>
      </c>
      <c r="KD86" s="4">
        <f t="shared" si="86"/>
        <v>205053.47066966858</v>
      </c>
      <c r="KE86" s="4">
        <f t="shared" si="87"/>
        <v>736161.59029577067</v>
      </c>
      <c r="KF86" s="4">
        <f t="shared" si="98"/>
        <v>146171.80180981045</v>
      </c>
      <c r="KG86" s="4">
        <f t="shared" si="99"/>
        <v>1442445.9444691462</v>
      </c>
      <c r="KH86" s="4">
        <v>9.8782019563810705E-2</v>
      </c>
      <c r="KI86">
        <v>1.0149999999999999</v>
      </c>
      <c r="KJ86">
        <v>1.6E-2</v>
      </c>
      <c r="KK86" s="10">
        <v>0.38916298033153296</v>
      </c>
      <c r="KL86" s="12">
        <v>2.0364300000000002E-2</v>
      </c>
      <c r="KM86" s="12">
        <v>-4.4476999999999997E-3</v>
      </c>
    </row>
    <row r="87" spans="1:299" x14ac:dyDescent="0.2">
      <c r="A87" s="1">
        <v>2080</v>
      </c>
      <c r="B87" s="3">
        <f t="shared" si="21"/>
        <v>0</v>
      </c>
      <c r="C87" s="3">
        <f t="shared" si="22"/>
        <v>0</v>
      </c>
      <c r="D87" s="3">
        <f t="shared" si="23"/>
        <v>0</v>
      </c>
      <c r="E87" s="3">
        <f t="shared" si="24"/>
        <v>0</v>
      </c>
      <c r="F87" s="3">
        <f t="shared" si="25"/>
        <v>0</v>
      </c>
      <c r="G87" s="3">
        <f t="shared" si="26"/>
        <v>0</v>
      </c>
      <c r="H87" s="3">
        <f t="shared" si="27"/>
        <v>0</v>
      </c>
      <c r="I87" s="3">
        <f t="shared" si="28"/>
        <v>0</v>
      </c>
      <c r="J87" s="3">
        <f t="shared" si="29"/>
        <v>0</v>
      </c>
      <c r="K87" s="3">
        <f t="shared" si="30"/>
        <v>0</v>
      </c>
      <c r="L87" s="3">
        <f t="shared" si="31"/>
        <v>0</v>
      </c>
      <c r="M87" s="3">
        <f t="shared" si="32"/>
        <v>0</v>
      </c>
      <c r="N87" s="3">
        <f t="shared" si="33"/>
        <v>0</v>
      </c>
      <c r="O87" s="3">
        <f t="shared" si="34"/>
        <v>0</v>
      </c>
      <c r="P87" s="3">
        <f t="shared" si="35"/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f t="shared" si="112"/>
        <v>0</v>
      </c>
      <c r="BL87" s="3">
        <f t="shared" si="113"/>
        <v>0</v>
      </c>
      <c r="BM87" s="3">
        <f t="shared" si="114"/>
        <v>0</v>
      </c>
      <c r="BN87" s="3">
        <f t="shared" si="115"/>
        <v>0</v>
      </c>
      <c r="BO87" s="3">
        <f t="shared" si="116"/>
        <v>0</v>
      </c>
      <c r="BP87" s="3">
        <f t="shared" si="41"/>
        <v>5354446.4681162853</v>
      </c>
      <c r="BQ87" s="3">
        <f t="shared" si="42"/>
        <v>35845.86506973215</v>
      </c>
      <c r="BR87" s="3">
        <v>38</v>
      </c>
      <c r="BS87" s="3">
        <v>38</v>
      </c>
      <c r="BT87" s="3">
        <f t="shared" si="43"/>
        <v>272392.42877285014</v>
      </c>
      <c r="BU87" s="3">
        <f t="shared" si="43"/>
        <v>26234.880588086296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f t="shared" si="44"/>
        <v>3844281.8977458673</v>
      </c>
      <c r="CM87" s="3">
        <f t="shared" si="44"/>
        <v>3805080.5153265805</v>
      </c>
      <c r="CN87" s="3">
        <v>11037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f t="shared" si="45"/>
        <v>0</v>
      </c>
      <c r="EA87" s="3">
        <f t="shared" si="46"/>
        <v>1933548.6237188305</v>
      </c>
      <c r="EB87" s="3">
        <f t="shared" si="47"/>
        <v>36789.918507105183</v>
      </c>
      <c r="EC87" s="3">
        <f t="shared" si="48"/>
        <v>160490.48246555016</v>
      </c>
      <c r="ED87" s="3">
        <v>9008</v>
      </c>
      <c r="EE87" s="3">
        <f t="shared" ref="EE87:EF87" si="271">EE86*1.015</f>
        <v>0</v>
      </c>
      <c r="EF87" s="3">
        <f t="shared" si="271"/>
        <v>0</v>
      </c>
      <c r="EG87" s="3">
        <f t="shared" si="50"/>
        <v>0</v>
      </c>
      <c r="EH87" s="3">
        <f t="shared" ref="EH87:EK87" si="272">EH86*1.015</f>
        <v>0</v>
      </c>
      <c r="EI87" s="3">
        <v>0</v>
      </c>
      <c r="EJ87" s="3">
        <f t="shared" si="11"/>
        <v>578239.05339940614</v>
      </c>
      <c r="EK87" s="3">
        <f t="shared" si="272"/>
        <v>0</v>
      </c>
      <c r="EL87" s="3">
        <f t="shared" si="53"/>
        <v>0</v>
      </c>
      <c r="EM87" s="3">
        <f t="shared" si="54"/>
        <v>0</v>
      </c>
      <c r="EN87" s="3">
        <f t="shared" si="55"/>
        <v>0</v>
      </c>
      <c r="EO87" s="3">
        <f t="shared" ref="EO87" si="273">EO86*1.01</f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0</v>
      </c>
      <c r="FR87" s="3">
        <v>0</v>
      </c>
      <c r="FS87" s="3">
        <f t="shared" si="57"/>
        <v>2516556.4207881023</v>
      </c>
      <c r="FT87" s="3">
        <f t="shared" si="58"/>
        <v>67357.252388583642</v>
      </c>
      <c r="FU87" s="3">
        <f t="shared" si="59"/>
        <v>6197426.4169410616</v>
      </c>
      <c r="FV87" s="3">
        <f t="shared" si="60"/>
        <v>3575110.2017615819</v>
      </c>
      <c r="FW87" s="3">
        <f t="shared" si="61"/>
        <v>38396.039709874174</v>
      </c>
      <c r="FX87" s="3">
        <f t="shared" si="62"/>
        <v>47788.985598573629</v>
      </c>
      <c r="FY87" s="3">
        <f t="shared" si="63"/>
        <v>143191.14384185936</v>
      </c>
      <c r="FZ87" s="3">
        <f t="shared" si="64"/>
        <v>-769894.37726928736</v>
      </c>
      <c r="GA87" s="3">
        <f t="shared" si="65"/>
        <v>519349.57524529286</v>
      </c>
      <c r="GB87" s="3">
        <f t="shared" si="65"/>
        <v>59564.672583561784</v>
      </c>
      <c r="GC87" s="3">
        <f t="shared" ref="GC87:GF87" si="274">1.015*GC86</f>
        <v>7878893.3023286695</v>
      </c>
      <c r="GD87" s="3">
        <f t="shared" si="274"/>
        <v>215225.80024607899</v>
      </c>
      <c r="GE87" s="3">
        <f t="shared" si="274"/>
        <v>2548594.1950149555</v>
      </c>
      <c r="GF87" s="3">
        <f t="shared" si="274"/>
        <v>6147909.7622715207</v>
      </c>
      <c r="GG87" s="3">
        <f t="shared" si="121"/>
        <v>534188.96589788375</v>
      </c>
      <c r="GH87" s="3">
        <f t="shared" si="122"/>
        <v>17218.064019686321</v>
      </c>
      <c r="GI87" s="3">
        <f t="shared" si="123"/>
        <v>152915.65170089732</v>
      </c>
      <c r="GJ87" s="3">
        <f t="shared" si="124"/>
        <v>196733.11239268866</v>
      </c>
      <c r="GK87" s="3">
        <v>0</v>
      </c>
      <c r="GL87" s="3">
        <v>0</v>
      </c>
      <c r="GM87" s="3">
        <v>0</v>
      </c>
      <c r="GN87" s="3">
        <v>0</v>
      </c>
      <c r="GO87" s="3">
        <f t="shared" si="67"/>
        <v>1.8772193409921853</v>
      </c>
      <c r="GP87" s="3">
        <v>2.7448829000000001E-2</v>
      </c>
      <c r="GQ87" s="3">
        <v>4.0192019000000002E-2</v>
      </c>
      <c r="GR87" s="3">
        <v>0</v>
      </c>
      <c r="GS87" s="3">
        <v>0</v>
      </c>
      <c r="GT87" s="3">
        <v>0</v>
      </c>
      <c r="GU87" s="3">
        <v>0</v>
      </c>
      <c r="GV87" s="3">
        <f t="shared" si="68"/>
        <v>7368593.3981164331</v>
      </c>
      <c r="GW87" s="3">
        <f t="shared" si="69"/>
        <v>3950.5714980663879</v>
      </c>
      <c r="GX87" s="3">
        <f t="shared" si="70"/>
        <v>5254.1663055304371</v>
      </c>
      <c r="GY87" s="3">
        <v>0</v>
      </c>
      <c r="GZ87" s="3">
        <v>0</v>
      </c>
      <c r="HA87" s="3">
        <v>0</v>
      </c>
      <c r="HB87" s="3">
        <v>0</v>
      </c>
      <c r="HC87" s="3">
        <v>0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0</v>
      </c>
      <c r="HT87" s="3">
        <v>0</v>
      </c>
      <c r="HU87" s="3">
        <v>0</v>
      </c>
      <c r="HV87" s="3">
        <v>0</v>
      </c>
      <c r="HW87" s="3">
        <v>0</v>
      </c>
      <c r="HX87" s="3">
        <v>0</v>
      </c>
      <c r="HY87" s="3">
        <v>0</v>
      </c>
      <c r="HZ87" s="3">
        <v>0</v>
      </c>
      <c r="IA87" s="3">
        <v>0</v>
      </c>
      <c r="IB87" s="3">
        <v>0</v>
      </c>
      <c r="IC87" s="3">
        <v>0</v>
      </c>
      <c r="ID87" s="3">
        <v>100.69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1.89499132153035E-2</v>
      </c>
      <c r="IK87" s="3">
        <v>4.0774207260572598E-2</v>
      </c>
      <c r="IL87" s="3">
        <v>0</v>
      </c>
      <c r="IM87" s="3">
        <v>0</v>
      </c>
      <c r="IN87" s="3">
        <v>0</v>
      </c>
      <c r="IO87" s="3">
        <v>0</v>
      </c>
      <c r="IP87" s="3">
        <v>1.89173387500918E-2</v>
      </c>
      <c r="IQ87" s="3">
        <f t="shared" si="71"/>
        <v>2.593144416083264</v>
      </c>
      <c r="IR87" s="3">
        <v>1.0704865215678001E-2</v>
      </c>
      <c r="IS87" s="3">
        <v>1.41096028570911E-2</v>
      </c>
      <c r="IT87" s="3">
        <v>1.2141826394855299E-2</v>
      </c>
      <c r="IU87" s="3">
        <f t="shared" si="72"/>
        <v>2.868091686287447</v>
      </c>
      <c r="IV87" s="3">
        <f t="shared" si="190"/>
        <v>724.20252692066947</v>
      </c>
      <c r="IW87" s="3">
        <v>1.5707180709005598E-2</v>
      </c>
      <c r="IX87" s="3">
        <v>0</v>
      </c>
      <c r="IY87" s="3">
        <v>0</v>
      </c>
      <c r="IZ87" s="3">
        <v>0</v>
      </c>
      <c r="JA87" s="3">
        <v>0</v>
      </c>
      <c r="JB87" s="3">
        <v>0</v>
      </c>
      <c r="JC87" s="3">
        <v>0</v>
      </c>
      <c r="JD87" s="3">
        <v>0</v>
      </c>
      <c r="JE87" s="3">
        <v>0</v>
      </c>
      <c r="JF87" s="3">
        <v>0</v>
      </c>
      <c r="JG87" s="3">
        <v>0</v>
      </c>
      <c r="JH87" s="3">
        <v>0</v>
      </c>
      <c r="JI87" s="3">
        <v>0</v>
      </c>
      <c r="JJ87" s="3">
        <v>0</v>
      </c>
      <c r="JK87" s="3">
        <v>0</v>
      </c>
      <c r="JL87" s="3">
        <v>0</v>
      </c>
      <c r="JM87">
        <v>1</v>
      </c>
      <c r="JN87">
        <v>1</v>
      </c>
      <c r="JO87">
        <v>1</v>
      </c>
      <c r="JP87" s="4">
        <f t="shared" si="73"/>
        <v>2891164.7893686341</v>
      </c>
      <c r="JQ87" s="7">
        <f t="shared" si="74"/>
        <v>2.7410600937851468</v>
      </c>
      <c r="JR87" s="7">
        <f t="shared" si="75"/>
        <v>2.7584574478097612</v>
      </c>
      <c r="JS87" s="13">
        <f t="shared" si="76"/>
        <v>2.7873138240284288</v>
      </c>
      <c r="JT87" s="7">
        <f t="shared" si="77"/>
        <v>2.623258630711828</v>
      </c>
      <c r="JU87" s="13">
        <f t="shared" si="78"/>
        <v>3.5810415747221183</v>
      </c>
      <c r="JV87" s="7">
        <f t="shared" si="79"/>
        <v>2.6271052803934918</v>
      </c>
      <c r="JW87" s="4">
        <f t="shared" si="80"/>
        <v>1.5364159403130762</v>
      </c>
      <c r="JX87" s="7">
        <f t="shared" si="81"/>
        <v>2.8119354813172741</v>
      </c>
      <c r="JY87" s="4">
        <f t="shared" si="82"/>
        <v>2.6890727060069226</v>
      </c>
      <c r="JZ87" s="4">
        <f t="shared" si="83"/>
        <v>3.3572762631041591</v>
      </c>
      <c r="KA87" s="4">
        <f t="shared" si="84"/>
        <v>5.0704342278384287</v>
      </c>
      <c r="KB87" s="4">
        <f t="shared" si="85"/>
        <v>201573.00986239436</v>
      </c>
      <c r="KC87" s="4">
        <f t="shared" si="125"/>
        <v>2582932.4127962897</v>
      </c>
      <c r="KD87" s="4">
        <f t="shared" si="86"/>
        <v>209154.54008306196</v>
      </c>
      <c r="KE87" s="4">
        <f t="shared" si="87"/>
        <v>753387.77150869172</v>
      </c>
      <c r="KF87" s="4">
        <f t="shared" si="98"/>
        <v>149095.23784600667</v>
      </c>
      <c r="KG87" s="4">
        <f t="shared" si="99"/>
        <v>1471294.8633585291</v>
      </c>
      <c r="KH87" s="4">
        <v>9.8782019563810705E-2</v>
      </c>
      <c r="KI87">
        <v>1.0149999999999999</v>
      </c>
      <c r="KJ87">
        <v>1.6E-2</v>
      </c>
      <c r="KK87" s="10">
        <v>0.38916298033153296</v>
      </c>
      <c r="KL87" s="12">
        <v>2.0364300000000002E-2</v>
      </c>
      <c r="KM87" s="12">
        <v>-4.4476999999999997E-3</v>
      </c>
    </row>
    <row r="88" spans="1:299" x14ac:dyDescent="0.2">
      <c r="A88" s="1">
        <v>2081</v>
      </c>
      <c r="B88" s="3">
        <f t="shared" si="21"/>
        <v>0</v>
      </c>
      <c r="C88" s="3">
        <f t="shared" si="22"/>
        <v>0</v>
      </c>
      <c r="D88" s="3">
        <f t="shared" si="23"/>
        <v>0</v>
      </c>
      <c r="E88" s="3">
        <f t="shared" si="24"/>
        <v>0</v>
      </c>
      <c r="F88" s="3">
        <f t="shared" si="25"/>
        <v>0</v>
      </c>
      <c r="G88" s="3">
        <f t="shared" si="26"/>
        <v>0</v>
      </c>
      <c r="H88" s="3">
        <f t="shared" si="27"/>
        <v>0</v>
      </c>
      <c r="I88" s="3">
        <f t="shared" si="28"/>
        <v>0</v>
      </c>
      <c r="J88" s="3">
        <f t="shared" si="29"/>
        <v>0</v>
      </c>
      <c r="K88" s="3">
        <f t="shared" si="30"/>
        <v>0</v>
      </c>
      <c r="L88" s="3">
        <f t="shared" si="31"/>
        <v>0</v>
      </c>
      <c r="M88" s="3">
        <f t="shared" si="32"/>
        <v>0</v>
      </c>
      <c r="N88" s="3">
        <f t="shared" si="33"/>
        <v>0</v>
      </c>
      <c r="O88" s="3">
        <f t="shared" si="34"/>
        <v>0</v>
      </c>
      <c r="P88" s="3">
        <f t="shared" si="35"/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f t="shared" si="112"/>
        <v>0</v>
      </c>
      <c r="BL88" s="3">
        <f t="shared" si="113"/>
        <v>0</v>
      </c>
      <c r="BM88" s="3">
        <f t="shared" si="114"/>
        <v>0</v>
      </c>
      <c r="BN88" s="3">
        <f t="shared" si="115"/>
        <v>0</v>
      </c>
      <c r="BO88" s="3">
        <f t="shared" si="116"/>
        <v>0</v>
      </c>
      <c r="BP88" s="3">
        <f t="shared" si="41"/>
        <v>5434763.1651380295</v>
      </c>
      <c r="BQ88" s="3">
        <f t="shared" si="42"/>
        <v>36383.553045778128</v>
      </c>
      <c r="BR88" s="3">
        <v>39</v>
      </c>
      <c r="BS88" s="3">
        <v>39</v>
      </c>
      <c r="BT88" s="3">
        <f t="shared" si="43"/>
        <v>277840.27734830714</v>
      </c>
      <c r="BU88" s="3">
        <f t="shared" si="43"/>
        <v>26759.578199848023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f t="shared" si="44"/>
        <v>3921167.5357007845</v>
      </c>
      <c r="CM88" s="3">
        <f t="shared" si="44"/>
        <v>3881182.1256331122</v>
      </c>
      <c r="CN88" s="3">
        <v>11037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f t="shared" si="45"/>
        <v>0</v>
      </c>
      <c r="EA88" s="3">
        <f t="shared" si="46"/>
        <v>1972219.5961932072</v>
      </c>
      <c r="EB88" s="3">
        <f t="shared" si="47"/>
        <v>37525.716877247287</v>
      </c>
      <c r="EC88" s="3">
        <f t="shared" si="48"/>
        <v>163700.29211486116</v>
      </c>
      <c r="ED88" s="3">
        <v>9008</v>
      </c>
      <c r="EE88" s="3">
        <f t="shared" ref="EE88:EF88" si="275">EE87*1.015</f>
        <v>0</v>
      </c>
      <c r="EF88" s="3">
        <f t="shared" si="275"/>
        <v>0</v>
      </c>
      <c r="EG88" s="3">
        <f t="shared" si="50"/>
        <v>0</v>
      </c>
      <c r="EH88" s="3">
        <f t="shared" ref="EH88:EK88" si="276">EH87*1.015</f>
        <v>0</v>
      </c>
      <c r="EI88" s="3">
        <v>0</v>
      </c>
      <c r="EJ88" s="3">
        <f t="shared" ref="EJ88:EJ97" si="277">1.005*EJ87</f>
        <v>581130.24866640312</v>
      </c>
      <c r="EK88" s="3">
        <f t="shared" si="276"/>
        <v>0</v>
      </c>
      <c r="EL88" s="3">
        <f t="shared" si="53"/>
        <v>0</v>
      </c>
      <c r="EM88" s="3">
        <f t="shared" si="54"/>
        <v>0</v>
      </c>
      <c r="EN88" s="3">
        <f t="shared" si="55"/>
        <v>0</v>
      </c>
      <c r="EO88" s="3">
        <f t="shared" ref="EO88" si="278">EO87*1.01</f>
        <v>0</v>
      </c>
      <c r="EP88" s="3">
        <v>0</v>
      </c>
      <c r="EQ88" s="3">
        <v>0</v>
      </c>
      <c r="ER88" s="3">
        <v>0</v>
      </c>
      <c r="ES88" s="3">
        <v>0</v>
      </c>
      <c r="ET88" s="3">
        <v>0</v>
      </c>
      <c r="EU88" s="3">
        <v>0</v>
      </c>
      <c r="EV88" s="3">
        <v>0</v>
      </c>
      <c r="EW88" s="3">
        <v>0</v>
      </c>
      <c r="EX88" s="3">
        <v>0</v>
      </c>
      <c r="EY88" s="3">
        <v>0</v>
      </c>
      <c r="EZ88" s="3">
        <v>0</v>
      </c>
      <c r="FA88" s="3">
        <v>0</v>
      </c>
      <c r="FB88" s="3">
        <v>0</v>
      </c>
      <c r="FC88" s="3">
        <v>0</v>
      </c>
      <c r="FD88" s="3">
        <v>0</v>
      </c>
      <c r="FE88" s="3">
        <v>0</v>
      </c>
      <c r="FF88" s="3">
        <v>0</v>
      </c>
      <c r="FG88" s="3">
        <v>0</v>
      </c>
      <c r="FH88" s="3">
        <v>0</v>
      </c>
      <c r="FI88" s="3">
        <v>0</v>
      </c>
      <c r="FJ88" s="3">
        <v>0</v>
      </c>
      <c r="FK88" s="3">
        <v>0</v>
      </c>
      <c r="FL88" s="3">
        <v>0</v>
      </c>
      <c r="FM88" s="3">
        <v>0</v>
      </c>
      <c r="FN88" s="3">
        <v>0</v>
      </c>
      <c r="FO88" s="3">
        <v>0</v>
      </c>
      <c r="FP88" s="3">
        <v>0</v>
      </c>
      <c r="FQ88" s="3">
        <v>0</v>
      </c>
      <c r="FR88" s="3">
        <v>0</v>
      </c>
      <c r="FS88" s="3">
        <f t="shared" si="57"/>
        <v>2592053.1134117455</v>
      </c>
      <c r="FT88" s="3">
        <f t="shared" si="58"/>
        <v>69377.969960241157</v>
      </c>
      <c r="FU88" s="3">
        <f t="shared" si="59"/>
        <v>6383349.209449294</v>
      </c>
      <c r="FV88" s="3">
        <f t="shared" si="60"/>
        <v>3682363.5078144297</v>
      </c>
      <c r="FW88" s="3">
        <f t="shared" si="61"/>
        <v>39547.920901170401</v>
      </c>
      <c r="FX88" s="3">
        <f t="shared" si="62"/>
        <v>48266.875454559362</v>
      </c>
      <c r="FY88" s="3">
        <f t="shared" si="63"/>
        <v>144623.05528027794</v>
      </c>
      <c r="FZ88" s="3">
        <f t="shared" si="64"/>
        <v>-777593.32104198029</v>
      </c>
      <c r="GA88" s="3">
        <f t="shared" si="65"/>
        <v>524543.07099774585</v>
      </c>
      <c r="GB88" s="3">
        <f t="shared" si="65"/>
        <v>60160.319309397404</v>
      </c>
      <c r="GC88" s="3">
        <f t="shared" ref="GC88:GF88" si="279">1.015*GC87</f>
        <v>7997076.701863599</v>
      </c>
      <c r="GD88" s="3">
        <f t="shared" si="279"/>
        <v>218454.18724977016</v>
      </c>
      <c r="GE88" s="3">
        <f t="shared" si="279"/>
        <v>2586823.1079401798</v>
      </c>
      <c r="GF88" s="3">
        <f t="shared" si="279"/>
        <v>6240128.4087055931</v>
      </c>
      <c r="GG88" s="3">
        <f t="shared" si="121"/>
        <v>542201.800386352</v>
      </c>
      <c r="GH88" s="3">
        <f t="shared" si="122"/>
        <v>17476.334979981613</v>
      </c>
      <c r="GI88" s="3">
        <f t="shared" si="123"/>
        <v>155209.38647641079</v>
      </c>
      <c r="GJ88" s="3">
        <f t="shared" si="124"/>
        <v>199684.10907857897</v>
      </c>
      <c r="GK88" s="3">
        <v>0</v>
      </c>
      <c r="GL88" s="3">
        <v>0</v>
      </c>
      <c r="GM88" s="3">
        <v>0</v>
      </c>
      <c r="GN88" s="3">
        <v>0</v>
      </c>
      <c r="GO88" s="3">
        <f t="shared" si="67"/>
        <v>1.8959915344021072</v>
      </c>
      <c r="GP88" s="3">
        <v>2.7448829000000001E-2</v>
      </c>
      <c r="GQ88" s="3">
        <v>4.0192019000000002E-2</v>
      </c>
      <c r="GR88" s="3">
        <v>0</v>
      </c>
      <c r="GS88" s="3">
        <v>0</v>
      </c>
      <c r="GT88" s="3">
        <v>0</v>
      </c>
      <c r="GU88" s="3">
        <v>0</v>
      </c>
      <c r="GV88" s="3">
        <f t="shared" si="68"/>
        <v>7398067.7717088992</v>
      </c>
      <c r="GW88" s="3">
        <f t="shared" si="69"/>
        <v>3970.3243555567196</v>
      </c>
      <c r="GX88" s="3">
        <f t="shared" si="70"/>
        <v>5306.7079685857416</v>
      </c>
      <c r="GY88" s="3">
        <v>0</v>
      </c>
      <c r="GZ88" s="3">
        <v>0</v>
      </c>
      <c r="HA88" s="3">
        <v>0</v>
      </c>
      <c r="HB88" s="3">
        <v>0</v>
      </c>
      <c r="HC88" s="3">
        <v>0</v>
      </c>
      <c r="HD88" s="3">
        <v>0</v>
      </c>
      <c r="HE88" s="3">
        <v>0</v>
      </c>
      <c r="HF88" s="3">
        <v>0</v>
      </c>
      <c r="HG88" s="3">
        <v>0</v>
      </c>
      <c r="HH88" s="3">
        <v>0</v>
      </c>
      <c r="HI88" s="3">
        <v>0</v>
      </c>
      <c r="HJ88" s="3">
        <v>0</v>
      </c>
      <c r="HK88" s="3">
        <v>0</v>
      </c>
      <c r="HL88" s="3">
        <v>0</v>
      </c>
      <c r="HM88" s="3">
        <v>0</v>
      </c>
      <c r="HN88" s="3">
        <v>0</v>
      </c>
      <c r="HO88" s="3">
        <v>0</v>
      </c>
      <c r="HP88" s="3">
        <v>0</v>
      </c>
      <c r="HQ88" s="3">
        <v>0</v>
      </c>
      <c r="HR88" s="3">
        <v>0</v>
      </c>
      <c r="HS88" s="3">
        <v>0</v>
      </c>
      <c r="HT88" s="3">
        <v>0</v>
      </c>
      <c r="HU88" s="3">
        <v>0</v>
      </c>
      <c r="HV88" s="3">
        <v>0</v>
      </c>
      <c r="HW88" s="3">
        <v>0</v>
      </c>
      <c r="HX88" s="3">
        <v>0</v>
      </c>
      <c r="HY88" s="3">
        <v>0</v>
      </c>
      <c r="HZ88" s="3">
        <v>0</v>
      </c>
      <c r="IA88" s="3">
        <v>0</v>
      </c>
      <c r="IB88" s="3">
        <v>0</v>
      </c>
      <c r="IC88" s="3">
        <v>0</v>
      </c>
      <c r="ID88" s="3">
        <v>100.69</v>
      </c>
      <c r="IE88" s="3">
        <v>0</v>
      </c>
      <c r="IF88" s="3">
        <v>0</v>
      </c>
      <c r="IG88" s="3">
        <v>0</v>
      </c>
      <c r="IH88" s="3">
        <v>0</v>
      </c>
      <c r="II88" s="3">
        <v>0</v>
      </c>
      <c r="IJ88" s="3">
        <v>1.89499132153035E-2</v>
      </c>
      <c r="IK88" s="3">
        <v>4.0774207260572598E-2</v>
      </c>
      <c r="IL88" s="3">
        <v>0</v>
      </c>
      <c r="IM88" s="3">
        <v>0</v>
      </c>
      <c r="IN88" s="3">
        <v>0</v>
      </c>
      <c r="IO88" s="3">
        <v>0</v>
      </c>
      <c r="IP88" s="3">
        <v>1.89173387500918E-2</v>
      </c>
      <c r="IQ88" s="3">
        <f t="shared" si="71"/>
        <v>2.6320415823245127</v>
      </c>
      <c r="IR88" s="3">
        <v>1.0704865215678001E-2</v>
      </c>
      <c r="IS88" s="3">
        <v>1.41096028570911E-2</v>
      </c>
      <c r="IT88" s="3">
        <v>1.2141826394855299E-2</v>
      </c>
      <c r="IU88" s="3">
        <f t="shared" si="72"/>
        <v>2.9111130615817586</v>
      </c>
      <c r="IV88" s="3">
        <f t="shared" si="190"/>
        <v>731.37284896938888</v>
      </c>
      <c r="IW88" s="3">
        <v>1.5707180709005598E-2</v>
      </c>
      <c r="IX88" s="3">
        <v>0</v>
      </c>
      <c r="IY88" s="3">
        <v>0</v>
      </c>
      <c r="IZ88" s="3">
        <v>0</v>
      </c>
      <c r="JA88" s="3">
        <v>0</v>
      </c>
      <c r="JB88" s="3">
        <v>0</v>
      </c>
      <c r="JC88" s="3">
        <v>0</v>
      </c>
      <c r="JD88" s="3">
        <v>0</v>
      </c>
      <c r="JE88" s="3">
        <v>0</v>
      </c>
      <c r="JF88" s="3">
        <v>0</v>
      </c>
      <c r="JG88" s="3">
        <v>0</v>
      </c>
      <c r="JH88" s="3">
        <v>0</v>
      </c>
      <c r="JI88" s="3">
        <v>0</v>
      </c>
      <c r="JJ88" s="3">
        <v>0</v>
      </c>
      <c r="JK88" s="3">
        <v>0</v>
      </c>
      <c r="JL88" s="3">
        <v>0</v>
      </c>
      <c r="JM88">
        <v>1</v>
      </c>
      <c r="JN88">
        <v>1</v>
      </c>
      <c r="JO88">
        <v>1</v>
      </c>
      <c r="JP88" s="4">
        <f t="shared" si="73"/>
        <v>2969226.2386815869</v>
      </c>
      <c r="JQ88" s="7">
        <f t="shared" si="74"/>
        <v>2.7821759951919236</v>
      </c>
      <c r="JR88" s="7">
        <f t="shared" si="75"/>
        <v>2.7998343095269074</v>
      </c>
      <c r="JS88" s="13">
        <f t="shared" si="76"/>
        <v>2.8291235313888548</v>
      </c>
      <c r="JT88" s="7">
        <f t="shared" si="77"/>
        <v>2.6626075101725051</v>
      </c>
      <c r="JU88" s="13">
        <f t="shared" si="78"/>
        <v>3.6526624062165607</v>
      </c>
      <c r="JV88" s="7">
        <f t="shared" si="79"/>
        <v>2.6665118595993937</v>
      </c>
      <c r="JW88" s="4">
        <f t="shared" si="80"/>
        <v>1.5456344359549545</v>
      </c>
      <c r="JX88" s="7">
        <f t="shared" si="81"/>
        <v>2.8541145135370329</v>
      </c>
      <c r="JY88" s="4">
        <f t="shared" si="82"/>
        <v>2.7294087965970264</v>
      </c>
      <c r="JZ88" s="4">
        <f t="shared" si="83"/>
        <v>3.4177072358400338</v>
      </c>
      <c r="KA88" s="4">
        <f t="shared" si="84"/>
        <v>5.1819837808508744</v>
      </c>
      <c r="KB88" s="4">
        <f t="shared" si="85"/>
        <v>204596.60501033027</v>
      </c>
      <c r="KC88" s="4">
        <f t="shared" si="125"/>
        <v>2637152.5794753451</v>
      </c>
      <c r="KD88" s="4">
        <f t="shared" si="86"/>
        <v>213337.63088472321</v>
      </c>
      <c r="KE88" s="4">
        <f t="shared" si="87"/>
        <v>771017.04536199511</v>
      </c>
      <c r="KF88" s="4">
        <f t="shared" si="98"/>
        <v>152077.14260292682</v>
      </c>
      <c r="KG88" s="4">
        <f t="shared" si="99"/>
        <v>1500720.7606256998</v>
      </c>
      <c r="KH88" s="4">
        <v>9.8782019563810705E-2</v>
      </c>
      <c r="KI88">
        <v>1.0149999999999999</v>
      </c>
      <c r="KJ88">
        <v>1.6E-2</v>
      </c>
      <c r="KK88" s="10">
        <v>0.38916298033153296</v>
      </c>
      <c r="KL88" s="12">
        <v>2.0364300000000002E-2</v>
      </c>
      <c r="KM88" s="12">
        <v>-4.4476999999999997E-3</v>
      </c>
    </row>
    <row r="89" spans="1:299" x14ac:dyDescent="0.2">
      <c r="A89" s="1">
        <v>2082</v>
      </c>
      <c r="B89" s="3">
        <f t="shared" ref="B89:B97" si="280">1.025*B88</f>
        <v>0</v>
      </c>
      <c r="C89" s="3">
        <f t="shared" ref="C89:C97" si="281">1.025*C88</f>
        <v>0</v>
      </c>
      <c r="D89" s="3">
        <f t="shared" ref="D89:D97" si="282">1.025*D88</f>
        <v>0</v>
      </c>
      <c r="E89" s="3">
        <f t="shared" ref="E89:E97" si="283">1.025*E88</f>
        <v>0</v>
      </c>
      <c r="F89" s="3">
        <f t="shared" ref="F89:F97" si="284">1.025*F88</f>
        <v>0</v>
      </c>
      <c r="G89" s="3">
        <f t="shared" ref="G89:G97" si="285">1.025*G88</f>
        <v>0</v>
      </c>
      <c r="H89" s="3">
        <f t="shared" ref="H89:H97" si="286">1.025*H88</f>
        <v>0</v>
      </c>
      <c r="I89" s="3">
        <f t="shared" ref="I89:I97" si="287">1.025*I88</f>
        <v>0</v>
      </c>
      <c r="J89" s="3">
        <f t="shared" ref="J89:J97" si="288">1.025*J88</f>
        <v>0</v>
      </c>
      <c r="K89" s="3">
        <f t="shared" ref="K89:K97" si="289">1.025*K88</f>
        <v>0</v>
      </c>
      <c r="L89" s="3">
        <f t="shared" ref="L89:L97" si="290">1.025*L88</f>
        <v>0</v>
      </c>
      <c r="M89" s="3">
        <f t="shared" ref="M89:M97" si="291">1.025*M88</f>
        <v>0</v>
      </c>
      <c r="N89" s="3">
        <f t="shared" ref="N89:N97" si="292">1.025*N88</f>
        <v>0</v>
      </c>
      <c r="O89" s="3">
        <f t="shared" ref="O89:O97" si="293">1.025*O88</f>
        <v>0</v>
      </c>
      <c r="P89" s="3">
        <f t="shared" ref="P89:P97" si="294">1.025*P88</f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f t="shared" si="112"/>
        <v>0</v>
      </c>
      <c r="BL89" s="3">
        <f t="shared" si="113"/>
        <v>0</v>
      </c>
      <c r="BM89" s="3">
        <f t="shared" si="114"/>
        <v>0</v>
      </c>
      <c r="BN89" s="3">
        <f t="shared" si="115"/>
        <v>0</v>
      </c>
      <c r="BO89" s="3">
        <f t="shared" si="116"/>
        <v>0</v>
      </c>
      <c r="BP89" s="3">
        <f t="shared" ref="BP89:BP97" si="295">1.015*BP88</f>
        <v>5516284.6126150992</v>
      </c>
      <c r="BQ89" s="3">
        <f t="shared" ref="BQ89:BQ97" si="296">BQ88*1.015</f>
        <v>36929.306341464799</v>
      </c>
      <c r="BR89" s="3">
        <v>40</v>
      </c>
      <c r="BS89" s="3">
        <v>40</v>
      </c>
      <c r="BT89" s="3">
        <f t="shared" ref="BT89:BU97" si="297">BT88*1.02</f>
        <v>283397.08289527328</v>
      </c>
      <c r="BU89" s="3">
        <f t="shared" si="297"/>
        <v>27294.769763844983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f t="shared" ref="CL89:CM97" si="298">1.02*CL88</f>
        <v>3999590.8864148003</v>
      </c>
      <c r="CM89" s="3">
        <f t="shared" si="298"/>
        <v>3958805.7681457745</v>
      </c>
      <c r="CN89" s="3">
        <v>11037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f t="shared" ref="DZ89:DZ97" si="299">1.02*DZ88</f>
        <v>0</v>
      </c>
      <c r="EA89" s="3">
        <f t="shared" ref="EA89:EA97" si="300">1.02*EA88</f>
        <v>2011663.9881170713</v>
      </c>
      <c r="EB89" s="3">
        <f t="shared" ref="EB89:EB97" si="301">1.02*EB88</f>
        <v>38276.231214792235</v>
      </c>
      <c r="EC89" s="3">
        <f t="shared" ref="EC89:EC97" si="302">1.02*EC88</f>
        <v>166974.29795715839</v>
      </c>
      <c r="ED89" s="3">
        <v>9008</v>
      </c>
      <c r="EE89" s="3">
        <f t="shared" ref="EE89:EF89" si="303">EE88*1.015</f>
        <v>0</v>
      </c>
      <c r="EF89" s="3">
        <f t="shared" si="303"/>
        <v>0</v>
      </c>
      <c r="EG89" s="3">
        <f t="shared" ref="EG89:EG97" si="304">EG88*1.01</f>
        <v>0</v>
      </c>
      <c r="EH89" s="3">
        <f t="shared" ref="EH89:EK89" si="305">EH88*1.015</f>
        <v>0</v>
      </c>
      <c r="EI89" s="3">
        <v>0</v>
      </c>
      <c r="EJ89" s="3">
        <f t="shared" si="277"/>
        <v>584035.89990973508</v>
      </c>
      <c r="EK89" s="3">
        <f t="shared" si="305"/>
        <v>0</v>
      </c>
      <c r="EL89" s="3">
        <f t="shared" ref="EL89:EL97" si="306">EL88*1.01</f>
        <v>0</v>
      </c>
      <c r="EM89" s="3">
        <f t="shared" ref="EM89:EN97" si="307">EM88*1.015</f>
        <v>0</v>
      </c>
      <c r="EN89" s="3">
        <f t="shared" si="307"/>
        <v>0</v>
      </c>
      <c r="EO89" s="3">
        <f t="shared" ref="EO89" si="308">EO88*1.01</f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0</v>
      </c>
      <c r="FM89" s="3">
        <v>0</v>
      </c>
      <c r="FN89" s="3">
        <v>0</v>
      </c>
      <c r="FO89" s="3">
        <v>0</v>
      </c>
      <c r="FP89" s="3">
        <v>0</v>
      </c>
      <c r="FQ89" s="3">
        <v>0</v>
      </c>
      <c r="FR89" s="3">
        <v>0</v>
      </c>
      <c r="FS89" s="3">
        <f t="shared" ref="FS89:FW97" si="309">FS88*1.03</f>
        <v>2669814.7068140982</v>
      </c>
      <c r="FT89" s="3">
        <f t="shared" si="309"/>
        <v>71459.309059048392</v>
      </c>
      <c r="FU89" s="3">
        <f t="shared" si="309"/>
        <v>6574849.6857327726</v>
      </c>
      <c r="FV89" s="3">
        <f t="shared" si="309"/>
        <v>3792834.4130488625</v>
      </c>
      <c r="FW89" s="3">
        <f t="shared" si="309"/>
        <v>40734.358528205514</v>
      </c>
      <c r="FX89" s="3">
        <f t="shared" ref="FX89:FX97" si="310">1.01*FX88</f>
        <v>48749.544209104955</v>
      </c>
      <c r="FY89" s="3">
        <f t="shared" ref="FY89:FY97" si="311">1.01*FY88</f>
        <v>146069.28583308074</v>
      </c>
      <c r="FZ89" s="3">
        <f t="shared" ref="FZ89:FZ97" si="312">1.01*FZ88</f>
        <v>-785369.25425240013</v>
      </c>
      <c r="GA89" s="3">
        <f t="shared" ref="GA89:GB97" si="313">1.01*GA88</f>
        <v>529788.50170772336</v>
      </c>
      <c r="GB89" s="3">
        <f t="shared" si="313"/>
        <v>60761.922502491376</v>
      </c>
      <c r="GC89" s="3">
        <f t="shared" ref="GC89:GF89" si="314">1.015*GC88</f>
        <v>8117032.8523915522</v>
      </c>
      <c r="GD89" s="3">
        <f t="shared" si="314"/>
        <v>221731.00005851669</v>
      </c>
      <c r="GE89" s="3">
        <f t="shared" si="314"/>
        <v>2625625.4545592824</v>
      </c>
      <c r="GF89" s="3">
        <f t="shared" si="314"/>
        <v>6333730.3348361766</v>
      </c>
      <c r="GG89" s="3">
        <f t="shared" si="121"/>
        <v>550334.82739214727</v>
      </c>
      <c r="GH89" s="3">
        <f t="shared" si="122"/>
        <v>17738.480004681336</v>
      </c>
      <c r="GI89" s="3">
        <f t="shared" si="123"/>
        <v>157537.52727355695</v>
      </c>
      <c r="GJ89" s="3">
        <f t="shared" si="124"/>
        <v>202679.37071475765</v>
      </c>
      <c r="GK89" s="3">
        <v>0</v>
      </c>
      <c r="GL89" s="3">
        <v>0</v>
      </c>
      <c r="GM89" s="3">
        <v>0</v>
      </c>
      <c r="GN89" s="3">
        <v>0</v>
      </c>
      <c r="GO89" s="3">
        <f t="shared" ref="GO89:GO97" si="315">GO88 * 1.01</f>
        <v>1.9149514497461284</v>
      </c>
      <c r="GP89" s="3">
        <v>2.7448829000000001E-2</v>
      </c>
      <c r="GQ89" s="3">
        <v>4.0192019000000002E-2</v>
      </c>
      <c r="GR89" s="3">
        <v>0</v>
      </c>
      <c r="GS89" s="3">
        <v>0</v>
      </c>
      <c r="GT89" s="3">
        <v>0</v>
      </c>
      <c r="GU89" s="3">
        <v>0</v>
      </c>
      <c r="GV89" s="3">
        <f t="shared" ref="GV89:GV97" si="316">GV88*1.004</f>
        <v>7427660.0427957345</v>
      </c>
      <c r="GW89" s="3">
        <f t="shared" ref="GW89:GW97" si="317">GW88*1.005</f>
        <v>3990.1759773345029</v>
      </c>
      <c r="GX89" s="3">
        <f t="shared" ref="GX89:GX97" si="318">1.01*GX88</f>
        <v>5359.7750482715992</v>
      </c>
      <c r="GY89" s="3">
        <v>0</v>
      </c>
      <c r="GZ89" s="3">
        <v>0</v>
      </c>
      <c r="HA89" s="3">
        <v>0</v>
      </c>
      <c r="HB89" s="3">
        <v>0</v>
      </c>
      <c r="HC89" s="3">
        <v>0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0</v>
      </c>
      <c r="HT89" s="3">
        <v>0</v>
      </c>
      <c r="HU89" s="3">
        <v>0</v>
      </c>
      <c r="HV89" s="3">
        <v>0</v>
      </c>
      <c r="HW89" s="3">
        <v>0</v>
      </c>
      <c r="HX89" s="3">
        <v>0</v>
      </c>
      <c r="HY89" s="3">
        <v>0</v>
      </c>
      <c r="HZ89" s="3">
        <v>0</v>
      </c>
      <c r="IA89" s="3">
        <v>0</v>
      </c>
      <c r="IB89" s="3">
        <v>0</v>
      </c>
      <c r="IC89" s="3">
        <v>0</v>
      </c>
      <c r="ID89" s="3">
        <v>100.69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1.89499132153035E-2</v>
      </c>
      <c r="IK89" s="3">
        <v>4.0774207260572598E-2</v>
      </c>
      <c r="IL89" s="3">
        <v>0</v>
      </c>
      <c r="IM89" s="3">
        <v>0</v>
      </c>
      <c r="IN89" s="3">
        <v>0</v>
      </c>
      <c r="IO89" s="3">
        <v>0</v>
      </c>
      <c r="IP89" s="3">
        <v>1.89173387500918E-2</v>
      </c>
      <c r="IQ89" s="3">
        <f t="shared" ref="IQ89:IQ97" si="319">IQ88*1.015</f>
        <v>2.6715222060593802</v>
      </c>
      <c r="IR89" s="3">
        <v>1.0704865215678001E-2</v>
      </c>
      <c r="IS89" s="3">
        <v>1.41096028570911E-2</v>
      </c>
      <c r="IT89" s="3">
        <v>1.2141826394855299E-2</v>
      </c>
      <c r="IU89" s="3">
        <f t="shared" ref="IU89:IU97" si="320">1.015*IU88</f>
        <v>2.9547797575054848</v>
      </c>
      <c r="IV89" s="3">
        <f t="shared" si="190"/>
        <v>738.61416430571944</v>
      </c>
      <c r="IW89" s="3">
        <v>1.5707180709005598E-2</v>
      </c>
      <c r="IX89" s="3">
        <v>0</v>
      </c>
      <c r="IY89" s="3">
        <v>0</v>
      </c>
      <c r="IZ89" s="3">
        <v>0</v>
      </c>
      <c r="JA89" s="3">
        <v>0</v>
      </c>
      <c r="JB89" s="3">
        <v>0</v>
      </c>
      <c r="JC89" s="3">
        <v>0</v>
      </c>
      <c r="JD89" s="3">
        <v>0</v>
      </c>
      <c r="JE89" s="3">
        <v>0</v>
      </c>
      <c r="JF89" s="3">
        <v>0</v>
      </c>
      <c r="JG89" s="3">
        <v>0</v>
      </c>
      <c r="JH89" s="3">
        <v>0</v>
      </c>
      <c r="JI89" s="3">
        <v>0</v>
      </c>
      <c r="JJ89" s="3">
        <v>0</v>
      </c>
      <c r="JK89" s="3">
        <v>0</v>
      </c>
      <c r="JL89" s="3">
        <v>0</v>
      </c>
      <c r="JM89">
        <v>1</v>
      </c>
      <c r="JN89">
        <v>1</v>
      </c>
      <c r="JO89">
        <v>1</v>
      </c>
      <c r="JP89" s="4">
        <f t="shared" ref="JP89:JP97" si="321">JP88*1.027</f>
        <v>3049395.3471259894</v>
      </c>
      <c r="JQ89" s="7">
        <f t="shared" ref="JQ89:JQ97" si="322">JQ88*1.015</f>
        <v>2.8239086351198024</v>
      </c>
      <c r="JR89" s="7">
        <f t="shared" ref="JR89:JR97" si="323">JR88*1.015</f>
        <v>2.8418318241698106</v>
      </c>
      <c r="JS89" s="13">
        <f t="shared" ref="JS89:JS97" si="324">JS88*1.015</f>
        <v>2.8715603843596873</v>
      </c>
      <c r="JT89" s="7">
        <f t="shared" ref="JT89:JT97" si="325">JT88*1.015</f>
        <v>2.7025466228250923</v>
      </c>
      <c r="JU89" s="13">
        <f t="shared" ref="JU89:JU97" si="326">JU88*1.02</f>
        <v>3.7257156543408918</v>
      </c>
      <c r="JV89" s="7">
        <f t="shared" ref="JV89:JV97" si="327">JV88*1.015</f>
        <v>2.7065095374933845</v>
      </c>
      <c r="JW89" s="4">
        <f t="shared" ref="JW89:JW97" si="328">JW88*1.006</f>
        <v>1.5549082425706842</v>
      </c>
      <c r="JX89" s="7">
        <f t="shared" ref="JX89:JX97" si="329">JX88*1.015</f>
        <v>2.8969262312400881</v>
      </c>
      <c r="JY89" s="4">
        <f t="shared" ref="JY89:JY97" si="330">JY88*1.015</f>
        <v>2.7703499285459814</v>
      </c>
      <c r="JZ89" s="4">
        <f t="shared" ref="JZ89:JZ97" si="331">JZ88*1.018</f>
        <v>3.4792259660851546</v>
      </c>
      <c r="KA89" s="4">
        <f t="shared" ref="KA89:KA97" si="332">1.022*KA88</f>
        <v>5.2959874240295939</v>
      </c>
      <c r="KB89" s="4">
        <f t="shared" ref="KB89:KB97" si="333">1.015*KB88</f>
        <v>207665.5540854852</v>
      </c>
      <c r="KC89" s="4">
        <f t="shared" si="125"/>
        <v>2692517.089019083</v>
      </c>
      <c r="KD89" s="4">
        <f t="shared" ref="KD89:KD97" si="334">1.02*KD88</f>
        <v>217604.38350241768</v>
      </c>
      <c r="KE89" s="4">
        <f t="shared" ref="KE89:KE97" si="335">1.0234*KE88</f>
        <v>789058.84422346589</v>
      </c>
      <c r="KF89" s="4">
        <f t="shared" si="98"/>
        <v>155118.68545498536</v>
      </c>
      <c r="KG89" s="4">
        <f t="shared" si="99"/>
        <v>1530735.1758382139</v>
      </c>
      <c r="KH89" s="4">
        <v>9.8782019563810705E-2</v>
      </c>
      <c r="KI89">
        <v>1.0149999999999999</v>
      </c>
      <c r="KJ89">
        <v>1.6E-2</v>
      </c>
      <c r="KK89" s="10">
        <v>0.38916298033153296</v>
      </c>
      <c r="KL89" s="12">
        <v>2.0364300000000002E-2</v>
      </c>
      <c r="KM89" s="12">
        <v>-4.4476999999999997E-3</v>
      </c>
    </row>
    <row r="90" spans="1:299" x14ac:dyDescent="0.2">
      <c r="A90" s="1">
        <v>2083</v>
      </c>
      <c r="B90" s="3">
        <f t="shared" si="280"/>
        <v>0</v>
      </c>
      <c r="C90" s="3">
        <f t="shared" si="281"/>
        <v>0</v>
      </c>
      <c r="D90" s="3">
        <f t="shared" si="282"/>
        <v>0</v>
      </c>
      <c r="E90" s="3">
        <f t="shared" si="283"/>
        <v>0</v>
      </c>
      <c r="F90" s="3">
        <f t="shared" si="284"/>
        <v>0</v>
      </c>
      <c r="G90" s="3">
        <f t="shared" si="285"/>
        <v>0</v>
      </c>
      <c r="H90" s="3">
        <f t="shared" si="286"/>
        <v>0</v>
      </c>
      <c r="I90" s="3">
        <f t="shared" si="287"/>
        <v>0</v>
      </c>
      <c r="J90" s="3">
        <f t="shared" si="288"/>
        <v>0</v>
      </c>
      <c r="K90" s="3">
        <f t="shared" si="289"/>
        <v>0</v>
      </c>
      <c r="L90" s="3">
        <f t="shared" si="290"/>
        <v>0</v>
      </c>
      <c r="M90" s="3">
        <f t="shared" si="291"/>
        <v>0</v>
      </c>
      <c r="N90" s="3">
        <f t="shared" si="292"/>
        <v>0</v>
      </c>
      <c r="O90" s="3">
        <f t="shared" si="293"/>
        <v>0</v>
      </c>
      <c r="P90" s="3">
        <f t="shared" si="294"/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f t="shared" si="112"/>
        <v>0</v>
      </c>
      <c r="BL90" s="3">
        <f t="shared" si="113"/>
        <v>0</v>
      </c>
      <c r="BM90" s="3">
        <f t="shared" si="114"/>
        <v>0</v>
      </c>
      <c r="BN90" s="3">
        <f t="shared" si="115"/>
        <v>0</v>
      </c>
      <c r="BO90" s="3">
        <f t="shared" si="116"/>
        <v>0</v>
      </c>
      <c r="BP90" s="3">
        <f t="shared" si="295"/>
        <v>5599028.8818043247</v>
      </c>
      <c r="BQ90" s="3">
        <f t="shared" si="296"/>
        <v>37483.245936586769</v>
      </c>
      <c r="BR90" s="3">
        <v>41</v>
      </c>
      <c r="BS90" s="3">
        <v>41</v>
      </c>
      <c r="BT90" s="3">
        <f t="shared" si="297"/>
        <v>289065.02455317875</v>
      </c>
      <c r="BU90" s="3">
        <f t="shared" si="297"/>
        <v>27840.665159121883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f t="shared" si="298"/>
        <v>4079582.7041430962</v>
      </c>
      <c r="CM90" s="3">
        <f t="shared" si="298"/>
        <v>4037981.8835086902</v>
      </c>
      <c r="CN90" s="3">
        <v>11037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f t="shared" si="299"/>
        <v>0</v>
      </c>
      <c r="EA90" s="3">
        <f t="shared" si="300"/>
        <v>2051897.2678794127</v>
      </c>
      <c r="EB90" s="3">
        <f t="shared" si="301"/>
        <v>39041.75583908808</v>
      </c>
      <c r="EC90" s="3">
        <f t="shared" si="302"/>
        <v>170313.78391630156</v>
      </c>
      <c r="ED90" s="3">
        <v>9008</v>
      </c>
      <c r="EE90" s="3">
        <f t="shared" ref="EE90:EF90" si="336">EE89*1.015</f>
        <v>0</v>
      </c>
      <c r="EF90" s="3">
        <f t="shared" si="336"/>
        <v>0</v>
      </c>
      <c r="EG90" s="3">
        <f t="shared" si="304"/>
        <v>0</v>
      </c>
      <c r="EH90" s="3">
        <f t="shared" ref="EH90:EK90" si="337">EH89*1.015</f>
        <v>0</v>
      </c>
      <c r="EI90" s="3">
        <v>0</v>
      </c>
      <c r="EJ90" s="3">
        <f t="shared" si="277"/>
        <v>586956.0794092837</v>
      </c>
      <c r="EK90" s="3">
        <f t="shared" si="337"/>
        <v>0</v>
      </c>
      <c r="EL90" s="3">
        <f t="shared" si="306"/>
        <v>0</v>
      </c>
      <c r="EM90" s="3">
        <f t="shared" si="307"/>
        <v>0</v>
      </c>
      <c r="EN90" s="3">
        <f t="shared" si="307"/>
        <v>0</v>
      </c>
      <c r="EO90" s="3">
        <f t="shared" ref="EO90" si="338">EO89*1.01</f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f t="shared" si="309"/>
        <v>2749909.1480185213</v>
      </c>
      <c r="FT90" s="3">
        <f t="shared" si="309"/>
        <v>73603.088330819839</v>
      </c>
      <c r="FU90" s="3">
        <f t="shared" si="309"/>
        <v>6772095.1763047557</v>
      </c>
      <c r="FV90" s="3">
        <f t="shared" si="309"/>
        <v>3906619.4454403287</v>
      </c>
      <c r="FW90" s="3">
        <f t="shared" si="309"/>
        <v>41956.389284051678</v>
      </c>
      <c r="FX90" s="3">
        <f t="shared" si="310"/>
        <v>49237.039651196006</v>
      </c>
      <c r="FY90" s="3">
        <f t="shared" si="311"/>
        <v>147529.97869141155</v>
      </c>
      <c r="FZ90" s="3">
        <f t="shared" si="312"/>
        <v>-793222.94679492409</v>
      </c>
      <c r="GA90" s="3">
        <f t="shared" si="313"/>
        <v>535086.38672480057</v>
      </c>
      <c r="GB90" s="3">
        <f t="shared" si="313"/>
        <v>61369.541727516291</v>
      </c>
      <c r="GC90" s="3">
        <f t="shared" ref="GC90:GF90" si="339">1.015*GC89</f>
        <v>8238788.3451774251</v>
      </c>
      <c r="GD90" s="3">
        <f t="shared" si="339"/>
        <v>225056.96505939442</v>
      </c>
      <c r="GE90" s="3">
        <f t="shared" si="339"/>
        <v>2665009.8363776715</v>
      </c>
      <c r="GF90" s="3">
        <f t="shared" si="339"/>
        <v>6428736.2898587184</v>
      </c>
      <c r="GG90" s="3">
        <f t="shared" si="121"/>
        <v>558589.84980302944</v>
      </c>
      <c r="GH90" s="3">
        <f t="shared" si="122"/>
        <v>18004.557204751556</v>
      </c>
      <c r="GI90" s="3">
        <f t="shared" si="123"/>
        <v>159900.59018266029</v>
      </c>
      <c r="GJ90" s="3">
        <f t="shared" si="124"/>
        <v>205719.56127547901</v>
      </c>
      <c r="GK90" s="3">
        <v>0</v>
      </c>
      <c r="GL90" s="3">
        <v>0</v>
      </c>
      <c r="GM90" s="3">
        <v>0</v>
      </c>
      <c r="GN90" s="3">
        <v>0</v>
      </c>
      <c r="GO90" s="3">
        <f t="shared" si="315"/>
        <v>1.9341009642435898</v>
      </c>
      <c r="GP90" s="3">
        <v>2.7448829000000001E-2</v>
      </c>
      <c r="GQ90" s="3">
        <v>4.0192019000000002E-2</v>
      </c>
      <c r="GR90" s="3">
        <v>0</v>
      </c>
      <c r="GS90" s="3">
        <v>0</v>
      </c>
      <c r="GT90" s="3">
        <v>0</v>
      </c>
      <c r="GU90" s="3">
        <v>0</v>
      </c>
      <c r="GV90" s="3">
        <f t="shared" si="316"/>
        <v>7457370.6829669178</v>
      </c>
      <c r="GW90" s="3">
        <f t="shared" si="317"/>
        <v>4010.1268572211752</v>
      </c>
      <c r="GX90" s="3">
        <f t="shared" si="318"/>
        <v>5413.3727987543152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100.69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1.89499132153035E-2</v>
      </c>
      <c r="IK90" s="3">
        <v>4.0774207260572598E-2</v>
      </c>
      <c r="IL90" s="3">
        <v>0</v>
      </c>
      <c r="IM90" s="3">
        <v>0</v>
      </c>
      <c r="IN90" s="3">
        <v>0</v>
      </c>
      <c r="IO90" s="3">
        <v>0</v>
      </c>
      <c r="IP90" s="3">
        <v>1.89173387500918E-2</v>
      </c>
      <c r="IQ90" s="3">
        <f t="shared" si="319"/>
        <v>2.7115950391502706</v>
      </c>
      <c r="IR90" s="3">
        <v>1.0704865215678001E-2</v>
      </c>
      <c r="IS90" s="3">
        <v>1.41096028570911E-2</v>
      </c>
      <c r="IT90" s="3">
        <v>1.2141826394855299E-2</v>
      </c>
      <c r="IU90" s="3">
        <f t="shared" si="320"/>
        <v>2.9991014538680667</v>
      </c>
      <c r="IV90" s="3">
        <f t="shared" si="190"/>
        <v>745.92717583349895</v>
      </c>
      <c r="IW90" s="3">
        <v>1.5707180709005598E-2</v>
      </c>
      <c r="IX90" s="3">
        <v>0</v>
      </c>
      <c r="IY90" s="3">
        <v>0</v>
      </c>
      <c r="IZ90" s="3">
        <v>0</v>
      </c>
      <c r="JA90" s="3">
        <v>0</v>
      </c>
      <c r="JB90" s="3">
        <v>0</v>
      </c>
      <c r="JC90" s="3">
        <v>0</v>
      </c>
      <c r="JD90" s="3">
        <v>0</v>
      </c>
      <c r="JE90" s="3">
        <v>0</v>
      </c>
      <c r="JF90" s="3">
        <v>0</v>
      </c>
      <c r="JG90" s="3">
        <v>0</v>
      </c>
      <c r="JH90" s="3">
        <v>0</v>
      </c>
      <c r="JI90" s="3">
        <v>0</v>
      </c>
      <c r="JJ90" s="3">
        <v>0</v>
      </c>
      <c r="JK90" s="3">
        <v>0</v>
      </c>
      <c r="JL90" s="3">
        <v>0</v>
      </c>
      <c r="JM90">
        <v>1</v>
      </c>
      <c r="JN90">
        <v>1</v>
      </c>
      <c r="JO90">
        <v>1</v>
      </c>
      <c r="JP90" s="4">
        <f t="shared" si="321"/>
        <v>3131729.0214983909</v>
      </c>
      <c r="JQ90" s="7">
        <f t="shared" si="322"/>
        <v>2.866267264646599</v>
      </c>
      <c r="JR90" s="7">
        <f t="shared" si="323"/>
        <v>2.8844593015323574</v>
      </c>
      <c r="JS90" s="13">
        <f t="shared" si="324"/>
        <v>2.9146337901250825</v>
      </c>
      <c r="JT90" s="7">
        <f t="shared" si="325"/>
        <v>2.7430848221674684</v>
      </c>
      <c r="JU90" s="13">
        <f t="shared" si="326"/>
        <v>3.8002299674277098</v>
      </c>
      <c r="JV90" s="7">
        <f t="shared" si="327"/>
        <v>2.7471071805557852</v>
      </c>
      <c r="JW90" s="4">
        <f t="shared" si="328"/>
        <v>1.5642376920261083</v>
      </c>
      <c r="JX90" s="7">
        <f t="shared" si="329"/>
        <v>2.9403801247086889</v>
      </c>
      <c r="JY90" s="4">
        <f t="shared" si="330"/>
        <v>2.8119051774741708</v>
      </c>
      <c r="JZ90" s="4">
        <f t="shared" si="331"/>
        <v>3.5418520334746875</v>
      </c>
      <c r="KA90" s="4">
        <f t="shared" si="332"/>
        <v>5.4124991473582451</v>
      </c>
      <c r="KB90" s="4">
        <f t="shared" si="333"/>
        <v>210780.53739676747</v>
      </c>
      <c r="KC90" s="4">
        <f t="shared" si="125"/>
        <v>2749050.2308698241</v>
      </c>
      <c r="KD90" s="4">
        <f t="shared" si="334"/>
        <v>221956.47117246603</v>
      </c>
      <c r="KE90" s="4">
        <f t="shared" si="335"/>
        <v>807522.82117829507</v>
      </c>
      <c r="KF90" s="4">
        <f t="shared" si="98"/>
        <v>158221.05916408508</v>
      </c>
      <c r="KG90" s="4">
        <f t="shared" si="99"/>
        <v>1561349.8793549782</v>
      </c>
      <c r="KH90" s="4">
        <v>9.8782019563810705E-2</v>
      </c>
      <c r="KI90">
        <v>1.0149999999999999</v>
      </c>
      <c r="KJ90">
        <v>1.6E-2</v>
      </c>
      <c r="KK90" s="10">
        <v>0.38916298033153296</v>
      </c>
      <c r="KL90" s="12">
        <v>2.0364300000000002E-2</v>
      </c>
      <c r="KM90" s="12">
        <v>-4.4476999999999997E-3</v>
      </c>
    </row>
    <row r="91" spans="1:299" x14ac:dyDescent="0.2">
      <c r="A91" s="1">
        <v>2084</v>
      </c>
      <c r="B91" s="3">
        <f t="shared" si="280"/>
        <v>0</v>
      </c>
      <c r="C91" s="3">
        <f t="shared" si="281"/>
        <v>0</v>
      </c>
      <c r="D91" s="3">
        <f t="shared" si="282"/>
        <v>0</v>
      </c>
      <c r="E91" s="3">
        <f t="shared" si="283"/>
        <v>0</v>
      </c>
      <c r="F91" s="3">
        <f t="shared" si="284"/>
        <v>0</v>
      </c>
      <c r="G91" s="3">
        <f t="shared" si="285"/>
        <v>0</v>
      </c>
      <c r="H91" s="3">
        <f t="shared" si="286"/>
        <v>0</v>
      </c>
      <c r="I91" s="3">
        <f t="shared" si="287"/>
        <v>0</v>
      </c>
      <c r="J91" s="3">
        <f t="shared" si="288"/>
        <v>0</v>
      </c>
      <c r="K91" s="3">
        <f t="shared" si="289"/>
        <v>0</v>
      </c>
      <c r="L91" s="3">
        <f t="shared" si="290"/>
        <v>0</v>
      </c>
      <c r="M91" s="3">
        <f t="shared" si="291"/>
        <v>0</v>
      </c>
      <c r="N91" s="3">
        <f t="shared" si="292"/>
        <v>0</v>
      </c>
      <c r="O91" s="3">
        <f t="shared" si="293"/>
        <v>0</v>
      </c>
      <c r="P91" s="3">
        <f t="shared" si="294"/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f t="shared" si="112"/>
        <v>0</v>
      </c>
      <c r="BL91" s="3">
        <f t="shared" si="113"/>
        <v>0</v>
      </c>
      <c r="BM91" s="3">
        <f t="shared" si="114"/>
        <v>0</v>
      </c>
      <c r="BN91" s="3">
        <f t="shared" si="115"/>
        <v>0</v>
      </c>
      <c r="BO91" s="3">
        <f t="shared" si="116"/>
        <v>0</v>
      </c>
      <c r="BP91" s="3">
        <f t="shared" si="295"/>
        <v>5683014.3150313888</v>
      </c>
      <c r="BQ91" s="3">
        <f t="shared" si="296"/>
        <v>38045.494625635569</v>
      </c>
      <c r="BR91" s="3">
        <v>42</v>
      </c>
      <c r="BS91" s="3">
        <v>42</v>
      </c>
      <c r="BT91" s="3">
        <f t="shared" si="297"/>
        <v>294846.32504424232</v>
      </c>
      <c r="BU91" s="3">
        <f t="shared" si="297"/>
        <v>28397.47846230432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f t="shared" si="298"/>
        <v>4161174.3582259584</v>
      </c>
      <c r="CM91" s="3">
        <f t="shared" si="298"/>
        <v>4118741.5211788639</v>
      </c>
      <c r="CN91" s="3">
        <v>11037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f t="shared" si="299"/>
        <v>0</v>
      </c>
      <c r="EA91" s="3">
        <f t="shared" si="300"/>
        <v>2092935.2132370011</v>
      </c>
      <c r="EB91" s="3">
        <f t="shared" si="301"/>
        <v>39822.59095586984</v>
      </c>
      <c r="EC91" s="3">
        <f t="shared" si="302"/>
        <v>173720.05959462759</v>
      </c>
      <c r="ED91" s="3">
        <v>9008</v>
      </c>
      <c r="EE91" s="3">
        <f t="shared" ref="EE91:EF91" si="340">EE90*1.015</f>
        <v>0</v>
      </c>
      <c r="EF91" s="3">
        <f t="shared" si="340"/>
        <v>0</v>
      </c>
      <c r="EG91" s="3">
        <f t="shared" si="304"/>
        <v>0</v>
      </c>
      <c r="EH91" s="3">
        <f t="shared" ref="EH91:EK91" si="341">EH90*1.015</f>
        <v>0</v>
      </c>
      <c r="EI91" s="3">
        <v>0</v>
      </c>
      <c r="EJ91" s="3">
        <f t="shared" si="277"/>
        <v>589890.85980633006</v>
      </c>
      <c r="EK91" s="3">
        <f t="shared" si="341"/>
        <v>0</v>
      </c>
      <c r="EL91" s="3">
        <f t="shared" si="306"/>
        <v>0</v>
      </c>
      <c r="EM91" s="3">
        <f t="shared" si="307"/>
        <v>0</v>
      </c>
      <c r="EN91" s="3">
        <f t="shared" si="307"/>
        <v>0</v>
      </c>
      <c r="EO91" s="3">
        <f t="shared" ref="EO91" si="342">EO90*1.01</f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f t="shared" si="309"/>
        <v>2832406.4224590771</v>
      </c>
      <c r="FT91" s="3">
        <f t="shared" si="309"/>
        <v>75811.180980744437</v>
      </c>
      <c r="FU91" s="3">
        <f t="shared" si="309"/>
        <v>6975258.0315938983</v>
      </c>
      <c r="FV91" s="3">
        <f t="shared" si="309"/>
        <v>4023818.0288035385</v>
      </c>
      <c r="FW91" s="3">
        <f t="shared" si="309"/>
        <v>43215.080962573229</v>
      </c>
      <c r="FX91" s="3">
        <f t="shared" si="310"/>
        <v>49729.41004770797</v>
      </c>
      <c r="FY91" s="3">
        <f t="shared" si="311"/>
        <v>149005.27847832566</v>
      </c>
      <c r="FZ91" s="3">
        <f t="shared" si="312"/>
        <v>-801155.17626287334</v>
      </c>
      <c r="GA91" s="3">
        <f t="shared" si="313"/>
        <v>540437.25059204863</v>
      </c>
      <c r="GB91" s="3">
        <f t="shared" si="313"/>
        <v>61983.237144791456</v>
      </c>
      <c r="GC91" s="3">
        <f t="shared" ref="GC91:GF91" si="343">1.015*GC90</f>
        <v>8362370.1703550853</v>
      </c>
      <c r="GD91" s="3">
        <f t="shared" si="343"/>
        <v>228432.81953528532</v>
      </c>
      <c r="GE91" s="3">
        <f t="shared" si="343"/>
        <v>2704984.9839233365</v>
      </c>
      <c r="GF91" s="3">
        <f t="shared" si="343"/>
        <v>6525167.3342065988</v>
      </c>
      <c r="GG91" s="3">
        <f t="shared" si="121"/>
        <v>566968.69755007478</v>
      </c>
      <c r="GH91" s="3">
        <f t="shared" si="122"/>
        <v>18274.625562822825</v>
      </c>
      <c r="GI91" s="3">
        <f t="shared" si="123"/>
        <v>162299.09903540017</v>
      </c>
      <c r="GJ91" s="3">
        <f t="shared" si="124"/>
        <v>208805.35469461116</v>
      </c>
      <c r="GK91" s="3">
        <v>0</v>
      </c>
      <c r="GL91" s="3">
        <v>0</v>
      </c>
      <c r="GM91" s="3">
        <v>0</v>
      </c>
      <c r="GN91" s="3">
        <v>0</v>
      </c>
      <c r="GO91" s="3">
        <f t="shared" si="315"/>
        <v>1.9534419738860258</v>
      </c>
      <c r="GP91" s="3">
        <v>2.7448829000000001E-2</v>
      </c>
      <c r="GQ91" s="3">
        <v>4.0192019000000002E-2</v>
      </c>
      <c r="GR91" s="3">
        <v>0</v>
      </c>
      <c r="GS91" s="3">
        <v>0</v>
      </c>
      <c r="GT91" s="3">
        <v>0</v>
      </c>
      <c r="GU91" s="3">
        <v>0</v>
      </c>
      <c r="GV91" s="3">
        <f t="shared" si="316"/>
        <v>7487200.1656987853</v>
      </c>
      <c r="GW91" s="3">
        <f t="shared" si="317"/>
        <v>4030.1774915072806</v>
      </c>
      <c r="GX91" s="3">
        <f t="shared" si="318"/>
        <v>5467.5065267418586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100.69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1.89499132153035E-2</v>
      </c>
      <c r="IK91" s="3">
        <v>4.0774207260572598E-2</v>
      </c>
      <c r="IL91" s="3">
        <v>0</v>
      </c>
      <c r="IM91" s="3">
        <v>0</v>
      </c>
      <c r="IN91" s="3">
        <v>0</v>
      </c>
      <c r="IO91" s="3">
        <v>0</v>
      </c>
      <c r="IP91" s="3">
        <v>1.89173387500918E-2</v>
      </c>
      <c r="IQ91" s="3">
        <f t="shared" si="319"/>
        <v>2.7522689647375245</v>
      </c>
      <c r="IR91" s="3">
        <v>1.0704865215678001E-2</v>
      </c>
      <c r="IS91" s="3">
        <v>1.41096028570911E-2</v>
      </c>
      <c r="IT91" s="3">
        <v>1.2141826394855299E-2</v>
      </c>
      <c r="IU91" s="3">
        <f t="shared" si="320"/>
        <v>3.0440879756760872</v>
      </c>
      <c r="IV91" s="3">
        <f t="shared" si="190"/>
        <v>753.31259341600878</v>
      </c>
      <c r="IW91" s="3">
        <v>1.5707180709005598E-2</v>
      </c>
      <c r="IX91" s="3">
        <v>0</v>
      </c>
      <c r="IY91" s="3">
        <v>0</v>
      </c>
      <c r="IZ91" s="3">
        <v>0</v>
      </c>
      <c r="JA91" s="3">
        <v>0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0</v>
      </c>
      <c r="JI91" s="3">
        <v>0</v>
      </c>
      <c r="JJ91" s="3">
        <v>0</v>
      </c>
      <c r="JK91" s="3">
        <v>0</v>
      </c>
      <c r="JL91" s="3">
        <v>0</v>
      </c>
      <c r="JM91">
        <v>1</v>
      </c>
      <c r="JN91">
        <v>1</v>
      </c>
      <c r="JO91">
        <v>1</v>
      </c>
      <c r="JP91" s="4">
        <f t="shared" si="321"/>
        <v>3216285.7050788472</v>
      </c>
      <c r="JQ91" s="7">
        <f t="shared" si="322"/>
        <v>2.9092612736162975</v>
      </c>
      <c r="JR91" s="7">
        <f t="shared" si="323"/>
        <v>2.9277261910553425</v>
      </c>
      <c r="JS91" s="13">
        <f t="shared" si="324"/>
        <v>2.9583532969769584</v>
      </c>
      <c r="JT91" s="7">
        <f t="shared" si="325"/>
        <v>2.78423109449998</v>
      </c>
      <c r="JU91" s="13">
        <f t="shared" si="326"/>
        <v>3.8762345667762639</v>
      </c>
      <c r="JV91" s="7">
        <f t="shared" si="327"/>
        <v>2.7883137882641216</v>
      </c>
      <c r="JW91" s="4">
        <f t="shared" si="328"/>
        <v>1.5736231181782649</v>
      </c>
      <c r="JX91" s="7">
        <f t="shared" si="329"/>
        <v>2.984485826579319</v>
      </c>
      <c r="JY91" s="4">
        <f t="shared" si="330"/>
        <v>2.854083755136283</v>
      </c>
      <c r="JZ91" s="4">
        <f t="shared" si="331"/>
        <v>3.6056053700772317</v>
      </c>
      <c r="KA91" s="4">
        <f t="shared" si="332"/>
        <v>5.531574128600127</v>
      </c>
      <c r="KB91" s="4">
        <f t="shared" si="333"/>
        <v>213942.24545771896</v>
      </c>
      <c r="KC91" s="4">
        <f t="shared" si="125"/>
        <v>2806776.8130792272</v>
      </c>
      <c r="KD91" s="4">
        <f t="shared" si="334"/>
        <v>226395.60059591534</v>
      </c>
      <c r="KE91" s="4">
        <f t="shared" si="335"/>
        <v>826418.85519386723</v>
      </c>
      <c r="KF91" s="4">
        <f t="shared" si="98"/>
        <v>161385.48034736677</v>
      </c>
      <c r="KG91" s="4">
        <f t="shared" si="99"/>
        <v>1592576.8769420779</v>
      </c>
      <c r="KH91" s="4">
        <v>9.8782019563810705E-2</v>
      </c>
      <c r="KI91">
        <v>1.0149999999999999</v>
      </c>
      <c r="KJ91">
        <v>1.6E-2</v>
      </c>
      <c r="KK91" s="10">
        <v>0.38916298033153296</v>
      </c>
      <c r="KL91" s="12">
        <v>2.0364300000000002E-2</v>
      </c>
      <c r="KM91" s="12">
        <v>-4.4476999999999997E-3</v>
      </c>
    </row>
    <row r="92" spans="1:299" x14ac:dyDescent="0.2">
      <c r="A92" s="1">
        <v>2085</v>
      </c>
      <c r="B92" s="3">
        <f t="shared" si="280"/>
        <v>0</v>
      </c>
      <c r="C92" s="3">
        <f t="shared" si="281"/>
        <v>0</v>
      </c>
      <c r="D92" s="3">
        <f t="shared" si="282"/>
        <v>0</v>
      </c>
      <c r="E92" s="3">
        <f t="shared" si="283"/>
        <v>0</v>
      </c>
      <c r="F92" s="3">
        <f t="shared" si="284"/>
        <v>0</v>
      </c>
      <c r="G92" s="3">
        <f t="shared" si="285"/>
        <v>0</v>
      </c>
      <c r="H92" s="3">
        <f t="shared" si="286"/>
        <v>0</v>
      </c>
      <c r="I92" s="3">
        <f t="shared" si="287"/>
        <v>0</v>
      </c>
      <c r="J92" s="3">
        <f t="shared" si="288"/>
        <v>0</v>
      </c>
      <c r="K92" s="3">
        <f t="shared" si="289"/>
        <v>0</v>
      </c>
      <c r="L92" s="3">
        <f t="shared" si="290"/>
        <v>0</v>
      </c>
      <c r="M92" s="3">
        <f t="shared" si="291"/>
        <v>0</v>
      </c>
      <c r="N92" s="3">
        <f t="shared" si="292"/>
        <v>0</v>
      </c>
      <c r="O92" s="3">
        <f t="shared" si="293"/>
        <v>0</v>
      </c>
      <c r="P92" s="3">
        <f t="shared" si="294"/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f t="shared" si="112"/>
        <v>0</v>
      </c>
      <c r="BL92" s="3">
        <f t="shared" si="113"/>
        <v>0</v>
      </c>
      <c r="BM92" s="3">
        <f t="shared" si="114"/>
        <v>0</v>
      </c>
      <c r="BN92" s="3">
        <f t="shared" si="115"/>
        <v>0</v>
      </c>
      <c r="BO92" s="3">
        <f t="shared" si="116"/>
        <v>0</v>
      </c>
      <c r="BP92" s="3">
        <f t="shared" si="295"/>
        <v>5768259.5297568589</v>
      </c>
      <c r="BQ92" s="3">
        <f t="shared" si="296"/>
        <v>38616.1770450201</v>
      </c>
      <c r="BR92" s="3">
        <v>43</v>
      </c>
      <c r="BS92" s="3">
        <v>43</v>
      </c>
      <c r="BT92" s="3">
        <f t="shared" si="297"/>
        <v>300743.25154512719</v>
      </c>
      <c r="BU92" s="3">
        <f t="shared" si="297"/>
        <v>28965.428031550407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f t="shared" si="298"/>
        <v>4244397.8453904772</v>
      </c>
      <c r="CM92" s="3">
        <f t="shared" si="298"/>
        <v>4201116.3516024416</v>
      </c>
      <c r="CN92" s="3">
        <v>11037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f t="shared" si="299"/>
        <v>0</v>
      </c>
      <c r="EA92" s="3">
        <f t="shared" si="300"/>
        <v>2134793.9175017411</v>
      </c>
      <c r="EB92" s="3">
        <f t="shared" si="301"/>
        <v>40619.04277498724</v>
      </c>
      <c r="EC92" s="3">
        <f t="shared" si="302"/>
        <v>177194.46078652015</v>
      </c>
      <c r="ED92" s="3">
        <v>9008</v>
      </c>
      <c r="EE92" s="3">
        <f t="shared" ref="EE92:EF92" si="344">EE91*1.015</f>
        <v>0</v>
      </c>
      <c r="EF92" s="3">
        <f t="shared" si="344"/>
        <v>0</v>
      </c>
      <c r="EG92" s="3">
        <f t="shared" si="304"/>
        <v>0</v>
      </c>
      <c r="EH92" s="3">
        <f t="shared" ref="EH92:EK92" si="345">EH91*1.015</f>
        <v>0</v>
      </c>
      <c r="EI92" s="3">
        <v>0</v>
      </c>
      <c r="EJ92" s="3">
        <f t="shared" si="277"/>
        <v>592840.3141053617</v>
      </c>
      <c r="EK92" s="3">
        <f t="shared" si="345"/>
        <v>0</v>
      </c>
      <c r="EL92" s="3">
        <f t="shared" si="306"/>
        <v>0</v>
      </c>
      <c r="EM92" s="3">
        <f t="shared" si="307"/>
        <v>0</v>
      </c>
      <c r="EN92" s="3">
        <f t="shared" si="307"/>
        <v>0</v>
      </c>
      <c r="EO92" s="3">
        <f t="shared" ref="EO92" si="346">EO91*1.01</f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f t="shared" si="309"/>
        <v>2917378.6151328497</v>
      </c>
      <c r="FT92" s="3">
        <f t="shared" si="309"/>
        <v>78085.516410166776</v>
      </c>
      <c r="FU92" s="3">
        <f t="shared" si="309"/>
        <v>7184515.7725417158</v>
      </c>
      <c r="FV92" s="3">
        <f t="shared" si="309"/>
        <v>4144532.5696676448</v>
      </c>
      <c r="FW92" s="3">
        <f t="shared" si="309"/>
        <v>44511.53339145043</v>
      </c>
      <c r="FX92" s="3">
        <f t="shared" si="310"/>
        <v>50226.704148185054</v>
      </c>
      <c r="FY92" s="3">
        <f t="shared" si="311"/>
        <v>150495.33126310894</v>
      </c>
      <c r="FZ92" s="3">
        <f t="shared" si="312"/>
        <v>-809166.72802550206</v>
      </c>
      <c r="GA92" s="3">
        <f t="shared" si="313"/>
        <v>545841.6230979691</v>
      </c>
      <c r="GB92" s="3">
        <f t="shared" si="313"/>
        <v>62603.069516239368</v>
      </c>
      <c r="GC92" s="3">
        <f t="shared" ref="GC92:GF92" si="347">1.015*GC91</f>
        <v>8487805.7229104117</v>
      </c>
      <c r="GD92" s="3">
        <f t="shared" si="347"/>
        <v>231859.31182831459</v>
      </c>
      <c r="GE92" s="3">
        <f t="shared" si="347"/>
        <v>2745559.7586821862</v>
      </c>
      <c r="GF92" s="3">
        <f t="shared" si="347"/>
        <v>6623044.8442196967</v>
      </c>
      <c r="GG92" s="3">
        <f t="shared" si="121"/>
        <v>575473.22801332595</v>
      </c>
      <c r="GH92" s="3">
        <f t="shared" si="122"/>
        <v>18548.744946265168</v>
      </c>
      <c r="GI92" s="3">
        <f t="shared" si="123"/>
        <v>164733.58552093117</v>
      </c>
      <c r="GJ92" s="3">
        <f t="shared" si="124"/>
        <v>211937.43501503029</v>
      </c>
      <c r="GK92" s="3">
        <v>0</v>
      </c>
      <c r="GL92" s="3">
        <v>0</v>
      </c>
      <c r="GM92" s="3">
        <v>0</v>
      </c>
      <c r="GN92" s="3">
        <v>0</v>
      </c>
      <c r="GO92" s="3">
        <f t="shared" si="315"/>
        <v>1.9729763936248861</v>
      </c>
      <c r="GP92" s="3">
        <v>2.7448829000000001E-2</v>
      </c>
      <c r="GQ92" s="3">
        <v>4.0192019000000002E-2</v>
      </c>
      <c r="GR92" s="3">
        <v>0</v>
      </c>
      <c r="GS92" s="3">
        <v>0</v>
      </c>
      <c r="GT92" s="3">
        <v>0</v>
      </c>
      <c r="GU92" s="3">
        <v>0</v>
      </c>
      <c r="GV92" s="3">
        <f t="shared" si="316"/>
        <v>7517148.9663615804</v>
      </c>
      <c r="GW92" s="3">
        <f t="shared" si="317"/>
        <v>4050.3283789648167</v>
      </c>
      <c r="GX92" s="3">
        <f t="shared" si="318"/>
        <v>5522.1815920092777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100.69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1.89499132153035E-2</v>
      </c>
      <c r="IK92" s="3">
        <v>4.0774207260572598E-2</v>
      </c>
      <c r="IL92" s="3">
        <v>0</v>
      </c>
      <c r="IM92" s="3">
        <v>0</v>
      </c>
      <c r="IN92" s="3">
        <v>0</v>
      </c>
      <c r="IO92" s="3">
        <v>0</v>
      </c>
      <c r="IP92" s="3">
        <v>1.89173387500918E-2</v>
      </c>
      <c r="IQ92" s="3">
        <f t="shared" si="319"/>
        <v>2.793552999208587</v>
      </c>
      <c r="IR92" s="3">
        <v>1.0704865215678001E-2</v>
      </c>
      <c r="IS92" s="3">
        <v>1.41096028570911E-2</v>
      </c>
      <c r="IT92" s="3">
        <v>1.2141826394855299E-2</v>
      </c>
      <c r="IU92" s="3">
        <f t="shared" si="320"/>
        <v>3.0897492953112282</v>
      </c>
      <c r="IV92" s="3">
        <f t="shared" si="190"/>
        <v>760.77113394488015</v>
      </c>
      <c r="IW92" s="3">
        <v>1.5707180709005598E-2</v>
      </c>
      <c r="IX92" s="3">
        <v>0</v>
      </c>
      <c r="IY92" s="3">
        <v>0</v>
      </c>
      <c r="IZ92" s="3">
        <v>0</v>
      </c>
      <c r="JA92" s="3">
        <v>0</v>
      </c>
      <c r="JB92" s="3">
        <v>0</v>
      </c>
      <c r="JC92" s="3">
        <v>0</v>
      </c>
      <c r="JD92" s="3">
        <v>0</v>
      </c>
      <c r="JE92" s="3">
        <v>0</v>
      </c>
      <c r="JF92" s="3">
        <v>0</v>
      </c>
      <c r="JG92" s="3">
        <v>0</v>
      </c>
      <c r="JH92" s="3">
        <v>0</v>
      </c>
      <c r="JI92" s="3">
        <v>0</v>
      </c>
      <c r="JJ92" s="3">
        <v>0</v>
      </c>
      <c r="JK92" s="3">
        <v>0</v>
      </c>
      <c r="JL92" s="3">
        <v>0</v>
      </c>
      <c r="JM92">
        <v>1</v>
      </c>
      <c r="JN92">
        <v>1</v>
      </c>
      <c r="JO92">
        <v>1</v>
      </c>
      <c r="JP92" s="4">
        <f t="shared" si="321"/>
        <v>3303125.419115976</v>
      </c>
      <c r="JQ92" s="7">
        <f t="shared" si="322"/>
        <v>2.9529001927205418</v>
      </c>
      <c r="JR92" s="7">
        <f t="shared" si="323"/>
        <v>2.9716420839211724</v>
      </c>
      <c r="JS92" s="13">
        <f t="shared" si="324"/>
        <v>3.0027285964316124</v>
      </c>
      <c r="JT92" s="7">
        <f t="shared" si="325"/>
        <v>2.8259945609174792</v>
      </c>
      <c r="JU92" s="13">
        <f t="shared" si="326"/>
        <v>3.9537592581117891</v>
      </c>
      <c r="JV92" s="7">
        <f t="shared" si="327"/>
        <v>2.8301384950880832</v>
      </c>
      <c r="JW92" s="4">
        <f t="shared" si="328"/>
        <v>1.5830648568873344</v>
      </c>
      <c r="JX92" s="7">
        <f t="shared" si="329"/>
        <v>3.0292531139780086</v>
      </c>
      <c r="JY92" s="4">
        <f t="shared" si="330"/>
        <v>2.896895011463327</v>
      </c>
      <c r="JZ92" s="4">
        <f t="shared" si="331"/>
        <v>3.6705062667386219</v>
      </c>
      <c r="KA92" s="4">
        <f t="shared" si="332"/>
        <v>5.6532687594293298</v>
      </c>
      <c r="KB92" s="4">
        <f t="shared" si="333"/>
        <v>217151.37913958472</v>
      </c>
      <c r="KC92" s="4">
        <f t="shared" si="125"/>
        <v>2865722.1734484714</v>
      </c>
      <c r="KD92" s="4">
        <f t="shared" si="334"/>
        <v>230923.51260783366</v>
      </c>
      <c r="KE92" s="4">
        <f t="shared" si="335"/>
        <v>845757.05640540377</v>
      </c>
      <c r="KF92" s="4">
        <f t="shared" si="98"/>
        <v>164613.18995431412</v>
      </c>
      <c r="KG92" s="4">
        <f t="shared" si="99"/>
        <v>1624428.4144809195</v>
      </c>
      <c r="KH92" s="4">
        <v>9.8782019563810705E-2</v>
      </c>
      <c r="KI92">
        <v>1.0149999999999999</v>
      </c>
      <c r="KJ92">
        <v>1.6E-2</v>
      </c>
      <c r="KK92" s="10">
        <v>0.38916298033153296</v>
      </c>
      <c r="KL92" s="12">
        <v>2.0364300000000002E-2</v>
      </c>
      <c r="KM92" s="12">
        <v>-4.4476999999999997E-3</v>
      </c>
    </row>
    <row r="93" spans="1:299" x14ac:dyDescent="0.2">
      <c r="A93" s="1">
        <v>2086</v>
      </c>
      <c r="B93" s="3">
        <f t="shared" si="280"/>
        <v>0</v>
      </c>
      <c r="C93" s="3">
        <f t="shared" si="281"/>
        <v>0</v>
      </c>
      <c r="D93" s="3">
        <f t="shared" si="282"/>
        <v>0</v>
      </c>
      <c r="E93" s="3">
        <f t="shared" si="283"/>
        <v>0</v>
      </c>
      <c r="F93" s="3">
        <f t="shared" si="284"/>
        <v>0</v>
      </c>
      <c r="G93" s="3">
        <f t="shared" si="285"/>
        <v>0</v>
      </c>
      <c r="H93" s="3">
        <f t="shared" si="286"/>
        <v>0</v>
      </c>
      <c r="I93" s="3">
        <f t="shared" si="287"/>
        <v>0</v>
      </c>
      <c r="J93" s="3">
        <f t="shared" si="288"/>
        <v>0</v>
      </c>
      <c r="K93" s="3">
        <f t="shared" si="289"/>
        <v>0</v>
      </c>
      <c r="L93" s="3">
        <f t="shared" si="290"/>
        <v>0</v>
      </c>
      <c r="M93" s="3">
        <f t="shared" si="291"/>
        <v>0</v>
      </c>
      <c r="N93" s="3">
        <f t="shared" si="292"/>
        <v>0</v>
      </c>
      <c r="O93" s="3">
        <f t="shared" si="293"/>
        <v>0</v>
      </c>
      <c r="P93" s="3">
        <f t="shared" si="294"/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f t="shared" si="112"/>
        <v>0</v>
      </c>
      <c r="BL93" s="3">
        <f t="shared" si="113"/>
        <v>0</v>
      </c>
      <c r="BM93" s="3">
        <f t="shared" si="114"/>
        <v>0</v>
      </c>
      <c r="BN93" s="3">
        <f t="shared" si="115"/>
        <v>0</v>
      </c>
      <c r="BO93" s="3">
        <f t="shared" si="116"/>
        <v>0</v>
      </c>
      <c r="BP93" s="3">
        <f t="shared" si="295"/>
        <v>5854783.4227032112</v>
      </c>
      <c r="BQ93" s="3">
        <f t="shared" si="296"/>
        <v>39195.419700695398</v>
      </c>
      <c r="BR93" s="3">
        <v>44</v>
      </c>
      <c r="BS93" s="3">
        <v>44</v>
      </c>
      <c r="BT93" s="3">
        <f t="shared" si="297"/>
        <v>306758.11657602974</v>
      </c>
      <c r="BU93" s="3">
        <f t="shared" si="297"/>
        <v>29544.736592181416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f t="shared" si="298"/>
        <v>4329285.8022982869</v>
      </c>
      <c r="CM93" s="3">
        <f t="shared" si="298"/>
        <v>4285138.6786344908</v>
      </c>
      <c r="CN93" s="3">
        <v>11037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f t="shared" si="299"/>
        <v>0</v>
      </c>
      <c r="EA93" s="3">
        <f t="shared" si="300"/>
        <v>2177489.7958517759</v>
      </c>
      <c r="EB93" s="3">
        <f t="shared" si="301"/>
        <v>41431.423630486985</v>
      </c>
      <c r="EC93" s="3">
        <f t="shared" si="302"/>
        <v>180738.35000225055</v>
      </c>
      <c r="ED93" s="3">
        <v>9008</v>
      </c>
      <c r="EE93" s="3">
        <f t="shared" ref="EE93:EF93" si="348">EE92*1.015</f>
        <v>0</v>
      </c>
      <c r="EF93" s="3">
        <f t="shared" si="348"/>
        <v>0</v>
      </c>
      <c r="EG93" s="3">
        <f t="shared" si="304"/>
        <v>0</v>
      </c>
      <c r="EH93" s="3">
        <f t="shared" ref="EH93:EK93" si="349">EH92*1.015</f>
        <v>0</v>
      </c>
      <c r="EI93" s="3">
        <v>0</v>
      </c>
      <c r="EJ93" s="3">
        <f t="shared" si="277"/>
        <v>595804.5156758884</v>
      </c>
      <c r="EK93" s="3">
        <f t="shared" si="349"/>
        <v>0</v>
      </c>
      <c r="EL93" s="3">
        <f t="shared" si="306"/>
        <v>0</v>
      </c>
      <c r="EM93" s="3">
        <f t="shared" si="307"/>
        <v>0</v>
      </c>
      <c r="EN93" s="3">
        <f t="shared" si="307"/>
        <v>0</v>
      </c>
      <c r="EO93" s="3">
        <f t="shared" ref="EO93" si="350">EO92*1.01</f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f t="shared" si="309"/>
        <v>3004899.9735868354</v>
      </c>
      <c r="FT93" s="3">
        <f t="shared" si="309"/>
        <v>80428.081902471778</v>
      </c>
      <c r="FU93" s="3">
        <f t="shared" si="309"/>
        <v>7400051.2457179679</v>
      </c>
      <c r="FV93" s="3">
        <f t="shared" si="309"/>
        <v>4268868.5467576738</v>
      </c>
      <c r="FW93" s="3">
        <f t="shared" si="309"/>
        <v>45846.879393193944</v>
      </c>
      <c r="FX93" s="3">
        <f t="shared" si="310"/>
        <v>50728.971189666903</v>
      </c>
      <c r="FY93" s="3">
        <f t="shared" si="311"/>
        <v>152000.28457574002</v>
      </c>
      <c r="FZ93" s="3">
        <f t="shared" si="312"/>
        <v>-817258.39530575706</v>
      </c>
      <c r="GA93" s="3">
        <f t="shared" si="313"/>
        <v>551300.03932894883</v>
      </c>
      <c r="GB93" s="3">
        <f t="shared" si="313"/>
        <v>63229.100211401761</v>
      </c>
      <c r="GC93" s="3">
        <f t="shared" ref="GC93:GF93" si="351">1.015*GC92</f>
        <v>8615122.8087540679</v>
      </c>
      <c r="GD93" s="3">
        <f t="shared" si="351"/>
        <v>235337.20150573927</v>
      </c>
      <c r="GE93" s="3">
        <f t="shared" si="351"/>
        <v>2786743.1550624189</v>
      </c>
      <c r="GF93" s="3">
        <f t="shared" si="351"/>
        <v>6722390.5168829914</v>
      </c>
      <c r="GG93" s="3">
        <f t="shared" si="121"/>
        <v>584105.32643352577</v>
      </c>
      <c r="GH93" s="3">
        <f t="shared" si="122"/>
        <v>18826.976120459141</v>
      </c>
      <c r="GI93" s="3">
        <f t="shared" si="123"/>
        <v>167204.58930374513</v>
      </c>
      <c r="GJ93" s="3">
        <f t="shared" si="124"/>
        <v>215116.49654025573</v>
      </c>
      <c r="GK93" s="3">
        <v>0</v>
      </c>
      <c r="GL93" s="3">
        <v>0</v>
      </c>
      <c r="GM93" s="3">
        <v>0</v>
      </c>
      <c r="GN93" s="3">
        <v>0</v>
      </c>
      <c r="GO93" s="3">
        <f t="shared" si="315"/>
        <v>1.9927061575611349</v>
      </c>
      <c r="GP93" s="3">
        <v>2.7448829000000001E-2</v>
      </c>
      <c r="GQ93" s="3">
        <v>4.0192019000000002E-2</v>
      </c>
      <c r="GR93" s="3">
        <v>0</v>
      </c>
      <c r="GS93" s="3">
        <v>0</v>
      </c>
      <c r="GT93" s="3">
        <v>0</v>
      </c>
      <c r="GU93" s="3">
        <v>0</v>
      </c>
      <c r="GV93" s="3">
        <f t="shared" si="316"/>
        <v>7547217.5622270266</v>
      </c>
      <c r="GW93" s="3">
        <f t="shared" si="317"/>
        <v>4070.5800208596402</v>
      </c>
      <c r="GX93" s="3">
        <f t="shared" si="318"/>
        <v>5577.4034079293706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0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100.69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1.89499132153035E-2</v>
      </c>
      <c r="IK93" s="3">
        <v>4.0774207260572598E-2</v>
      </c>
      <c r="IL93" s="3">
        <v>0</v>
      </c>
      <c r="IM93" s="3">
        <v>0</v>
      </c>
      <c r="IN93" s="3">
        <v>0</v>
      </c>
      <c r="IO93" s="3">
        <v>0</v>
      </c>
      <c r="IP93" s="3">
        <v>1.89173387500918E-2</v>
      </c>
      <c r="IQ93" s="3">
        <f t="shared" si="319"/>
        <v>2.8354562941967156</v>
      </c>
      <c r="IR93" s="3">
        <v>1.0704865215678001E-2</v>
      </c>
      <c r="IS93" s="3">
        <v>1.41096028570911E-2</v>
      </c>
      <c r="IT93" s="3">
        <v>1.2141826394855299E-2</v>
      </c>
      <c r="IU93" s="3">
        <f t="shared" si="320"/>
        <v>3.1360955347408965</v>
      </c>
      <c r="IV93" s="3">
        <f t="shared" si="190"/>
        <v>768.30352140968103</v>
      </c>
      <c r="IW93" s="3">
        <v>1.5707180709005598E-2</v>
      </c>
      <c r="IX93" s="3">
        <v>0</v>
      </c>
      <c r="IY93" s="3">
        <v>0</v>
      </c>
      <c r="IZ93" s="3">
        <v>0</v>
      </c>
      <c r="JA93" s="3">
        <v>0</v>
      </c>
      <c r="JB93" s="3">
        <v>0</v>
      </c>
      <c r="JC93" s="3">
        <v>0</v>
      </c>
      <c r="JD93" s="3">
        <v>0</v>
      </c>
      <c r="JE93" s="3">
        <v>0</v>
      </c>
      <c r="JF93" s="3">
        <v>0</v>
      </c>
      <c r="JG93" s="3">
        <v>0</v>
      </c>
      <c r="JH93" s="3">
        <v>0</v>
      </c>
      <c r="JI93" s="3">
        <v>0</v>
      </c>
      <c r="JJ93" s="3">
        <v>0</v>
      </c>
      <c r="JK93" s="3">
        <v>0</v>
      </c>
      <c r="JL93" s="3">
        <v>0</v>
      </c>
      <c r="JM93">
        <v>1</v>
      </c>
      <c r="JN93">
        <v>1</v>
      </c>
      <c r="JO93">
        <v>1</v>
      </c>
      <c r="JP93" s="4">
        <f t="shared" si="321"/>
        <v>3392309.8054321068</v>
      </c>
      <c r="JQ93" s="7">
        <f t="shared" si="322"/>
        <v>2.9971936956113496</v>
      </c>
      <c r="JR93" s="7">
        <f t="shared" si="323"/>
        <v>3.0162167151799895</v>
      </c>
      <c r="JS93" s="13">
        <f t="shared" si="324"/>
        <v>3.0477695253780861</v>
      </c>
      <c r="JT93" s="7">
        <f t="shared" si="325"/>
        <v>2.8683844793312412</v>
      </c>
      <c r="JU93" s="13">
        <f t="shared" si="326"/>
        <v>4.0328344432740248</v>
      </c>
      <c r="JV93" s="7">
        <f t="shared" si="327"/>
        <v>2.8725905725144041</v>
      </c>
      <c r="JW93" s="4">
        <f t="shared" si="328"/>
        <v>1.5925632460286585</v>
      </c>
      <c r="JX93" s="7">
        <f t="shared" si="329"/>
        <v>3.0746919106876782</v>
      </c>
      <c r="JY93" s="4">
        <f t="shared" si="330"/>
        <v>2.9403484366352766</v>
      </c>
      <c r="JZ93" s="4">
        <f t="shared" si="331"/>
        <v>3.736575379539917</v>
      </c>
      <c r="KA93" s="4">
        <f t="shared" si="332"/>
        <v>5.7776406721367755</v>
      </c>
      <c r="KB93" s="4">
        <f t="shared" si="333"/>
        <v>220408.64982667848</v>
      </c>
      <c r="KC93" s="4">
        <f t="shared" si="125"/>
        <v>2925912.190909219</v>
      </c>
      <c r="KD93" s="4">
        <f t="shared" si="334"/>
        <v>235541.98285999033</v>
      </c>
      <c r="KE93" s="4">
        <f t="shared" si="335"/>
        <v>865547.77152529033</v>
      </c>
      <c r="KF93" s="4">
        <f t="shared" si="98"/>
        <v>167905.45375340039</v>
      </c>
      <c r="KG93" s="4">
        <f t="shared" si="99"/>
        <v>1656916.982770538</v>
      </c>
      <c r="KH93" s="4">
        <v>9.8782019563810705E-2</v>
      </c>
      <c r="KI93">
        <v>1.0149999999999999</v>
      </c>
      <c r="KJ93">
        <v>1.6E-2</v>
      </c>
      <c r="KK93" s="10">
        <v>0.38916298033153296</v>
      </c>
      <c r="KL93" s="12">
        <v>2.0364300000000002E-2</v>
      </c>
      <c r="KM93" s="12">
        <v>-4.4476999999999997E-3</v>
      </c>
    </row>
    <row r="94" spans="1:299" x14ac:dyDescent="0.2">
      <c r="A94" s="1">
        <v>2087</v>
      </c>
      <c r="B94" s="3">
        <f t="shared" si="280"/>
        <v>0</v>
      </c>
      <c r="C94" s="3">
        <f t="shared" si="281"/>
        <v>0</v>
      </c>
      <c r="D94" s="3">
        <f t="shared" si="282"/>
        <v>0</v>
      </c>
      <c r="E94" s="3">
        <f t="shared" si="283"/>
        <v>0</v>
      </c>
      <c r="F94" s="3">
        <f t="shared" si="284"/>
        <v>0</v>
      </c>
      <c r="G94" s="3">
        <f t="shared" si="285"/>
        <v>0</v>
      </c>
      <c r="H94" s="3">
        <f t="shared" si="286"/>
        <v>0</v>
      </c>
      <c r="I94" s="3">
        <f t="shared" si="287"/>
        <v>0</v>
      </c>
      <c r="J94" s="3">
        <f t="shared" si="288"/>
        <v>0</v>
      </c>
      <c r="K94" s="3">
        <f t="shared" si="289"/>
        <v>0</v>
      </c>
      <c r="L94" s="3">
        <f t="shared" si="290"/>
        <v>0</v>
      </c>
      <c r="M94" s="3">
        <f t="shared" si="291"/>
        <v>0</v>
      </c>
      <c r="N94" s="3">
        <f t="shared" si="292"/>
        <v>0</v>
      </c>
      <c r="O94" s="3">
        <f t="shared" si="293"/>
        <v>0</v>
      </c>
      <c r="P94" s="3">
        <f t="shared" si="294"/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f t="shared" si="112"/>
        <v>0</v>
      </c>
      <c r="BL94" s="3">
        <f t="shared" si="113"/>
        <v>0</v>
      </c>
      <c r="BM94" s="3">
        <f t="shared" si="114"/>
        <v>0</v>
      </c>
      <c r="BN94" s="3">
        <f t="shared" si="115"/>
        <v>0</v>
      </c>
      <c r="BO94" s="3">
        <f t="shared" si="116"/>
        <v>0</v>
      </c>
      <c r="BP94" s="3">
        <f t="shared" si="295"/>
        <v>5942605.1740437588</v>
      </c>
      <c r="BQ94" s="3">
        <f t="shared" si="296"/>
        <v>39783.350996205823</v>
      </c>
      <c r="BR94" s="3">
        <v>45</v>
      </c>
      <c r="BS94" s="3">
        <v>45</v>
      </c>
      <c r="BT94" s="3">
        <f t="shared" si="297"/>
        <v>312893.27890755032</v>
      </c>
      <c r="BU94" s="3">
        <f t="shared" si="297"/>
        <v>30135.631324025046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f t="shared" si="298"/>
        <v>4415871.5183442524</v>
      </c>
      <c r="CM94" s="3">
        <f t="shared" si="298"/>
        <v>4370841.4522071807</v>
      </c>
      <c r="CN94" s="3">
        <v>11037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f t="shared" si="299"/>
        <v>0</v>
      </c>
      <c r="EA94" s="3">
        <f t="shared" si="300"/>
        <v>2221039.5917688115</v>
      </c>
      <c r="EB94" s="3">
        <f t="shared" si="301"/>
        <v>42260.052103096728</v>
      </c>
      <c r="EC94" s="3">
        <f t="shared" si="302"/>
        <v>184353.11700229556</v>
      </c>
      <c r="ED94" s="3">
        <v>9008</v>
      </c>
      <c r="EE94" s="3">
        <f t="shared" ref="EE94:EF94" si="352">EE93*1.015</f>
        <v>0</v>
      </c>
      <c r="EF94" s="3">
        <f t="shared" si="352"/>
        <v>0</v>
      </c>
      <c r="EG94" s="3">
        <f t="shared" si="304"/>
        <v>0</v>
      </c>
      <c r="EH94" s="3">
        <f t="shared" ref="EH94:EK94" si="353">EH93*1.015</f>
        <v>0</v>
      </c>
      <c r="EI94" s="3">
        <v>0</v>
      </c>
      <c r="EJ94" s="3">
        <f t="shared" si="277"/>
        <v>598783.53825426777</v>
      </c>
      <c r="EK94" s="3">
        <f t="shared" si="353"/>
        <v>0</v>
      </c>
      <c r="EL94" s="3">
        <f t="shared" si="306"/>
        <v>0</v>
      </c>
      <c r="EM94" s="3">
        <f t="shared" si="307"/>
        <v>0</v>
      </c>
      <c r="EN94" s="3">
        <f t="shared" si="307"/>
        <v>0</v>
      </c>
      <c r="EO94" s="3">
        <f t="shared" ref="EO94" si="354">EO93*1.01</f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f t="shared" si="309"/>
        <v>3095046.9727944406</v>
      </c>
      <c r="FT94" s="3">
        <f t="shared" si="309"/>
        <v>82840.924359545941</v>
      </c>
      <c r="FU94" s="3">
        <f t="shared" si="309"/>
        <v>7622052.7830895074</v>
      </c>
      <c r="FV94" s="3">
        <f t="shared" si="309"/>
        <v>4396934.6031604046</v>
      </c>
      <c r="FW94" s="3">
        <f t="shared" si="309"/>
        <v>47222.285774989767</v>
      </c>
      <c r="FX94" s="3">
        <f t="shared" si="310"/>
        <v>51236.260901563575</v>
      </c>
      <c r="FY94" s="3">
        <f t="shared" si="311"/>
        <v>153520.28742149743</v>
      </c>
      <c r="FZ94" s="3">
        <f t="shared" si="312"/>
        <v>-825430.97925881459</v>
      </c>
      <c r="GA94" s="3">
        <f t="shared" si="313"/>
        <v>556813.03972223832</v>
      </c>
      <c r="GB94" s="3">
        <f t="shared" si="313"/>
        <v>63861.391213515781</v>
      </c>
      <c r="GC94" s="3">
        <f t="shared" ref="GC94:GF94" si="355">1.015*GC93</f>
        <v>8744349.6508853789</v>
      </c>
      <c r="GD94" s="3">
        <f t="shared" si="355"/>
        <v>238867.25952832535</v>
      </c>
      <c r="GE94" s="3">
        <f t="shared" si="355"/>
        <v>2828544.3023883551</v>
      </c>
      <c r="GF94" s="3">
        <f t="shared" si="355"/>
        <v>6823226.3746362356</v>
      </c>
      <c r="GG94" s="3">
        <f t="shared" si="121"/>
        <v>592866.90633002867</v>
      </c>
      <c r="GH94" s="3">
        <f t="shared" si="122"/>
        <v>19109.380762266028</v>
      </c>
      <c r="GI94" s="3">
        <f t="shared" si="123"/>
        <v>169712.65814330129</v>
      </c>
      <c r="GJ94" s="3">
        <f t="shared" si="124"/>
        <v>218343.24398835955</v>
      </c>
      <c r="GK94" s="3">
        <v>0</v>
      </c>
      <c r="GL94" s="3">
        <v>0</v>
      </c>
      <c r="GM94" s="3">
        <v>0</v>
      </c>
      <c r="GN94" s="3">
        <v>0</v>
      </c>
      <c r="GO94" s="3">
        <f t="shared" si="315"/>
        <v>2.0126332191367462</v>
      </c>
      <c r="GP94" s="3">
        <v>2.7448829000000001E-2</v>
      </c>
      <c r="GQ94" s="3">
        <v>4.0192019000000002E-2</v>
      </c>
      <c r="GR94" s="3">
        <v>0</v>
      </c>
      <c r="GS94" s="3">
        <v>0</v>
      </c>
      <c r="GT94" s="3">
        <v>0</v>
      </c>
      <c r="GU94" s="3">
        <v>0</v>
      </c>
      <c r="GV94" s="3">
        <f t="shared" si="316"/>
        <v>7577406.4324759347</v>
      </c>
      <c r="GW94" s="3">
        <f t="shared" si="317"/>
        <v>4090.9329209639382</v>
      </c>
      <c r="GX94" s="3">
        <f t="shared" si="318"/>
        <v>5633.177442008664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100.69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1.89499132153035E-2</v>
      </c>
      <c r="IK94" s="3">
        <v>4.0774207260572598E-2</v>
      </c>
      <c r="IL94" s="3">
        <v>0</v>
      </c>
      <c r="IM94" s="3">
        <v>0</v>
      </c>
      <c r="IN94" s="3">
        <v>0</v>
      </c>
      <c r="IO94" s="3">
        <v>0</v>
      </c>
      <c r="IP94" s="3">
        <v>1.89173387500918E-2</v>
      </c>
      <c r="IQ94" s="3">
        <f t="shared" si="319"/>
        <v>2.8779881386096662</v>
      </c>
      <c r="IR94" s="3">
        <v>1.0704865215678001E-2</v>
      </c>
      <c r="IS94" s="3">
        <v>1.41096028570911E-2</v>
      </c>
      <c r="IT94" s="3">
        <v>1.2141826394855299E-2</v>
      </c>
      <c r="IU94" s="3">
        <f t="shared" si="320"/>
        <v>3.1831369677620098</v>
      </c>
      <c r="IV94" s="3">
        <f t="shared" si="190"/>
        <v>775.91048696819269</v>
      </c>
      <c r="IW94" s="3">
        <v>1.5707180709005598E-2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>
        <v>1</v>
      </c>
      <c r="JN94">
        <v>1</v>
      </c>
      <c r="JO94">
        <v>1</v>
      </c>
      <c r="JP94" s="4">
        <f t="shared" si="321"/>
        <v>3483902.1701787733</v>
      </c>
      <c r="JQ94" s="7">
        <f t="shared" si="322"/>
        <v>3.0421516010455196</v>
      </c>
      <c r="JR94" s="7">
        <f t="shared" si="323"/>
        <v>3.0614599659076891</v>
      </c>
      <c r="JS94" s="13">
        <f t="shared" si="324"/>
        <v>3.0934860682587573</v>
      </c>
      <c r="JT94" s="7">
        <f t="shared" si="325"/>
        <v>2.9114102465212097</v>
      </c>
      <c r="JU94" s="13">
        <f t="shared" si="326"/>
        <v>4.1134911321395053</v>
      </c>
      <c r="JV94" s="7">
        <f t="shared" si="327"/>
        <v>2.9156794311021197</v>
      </c>
      <c r="JW94" s="4">
        <f t="shared" si="328"/>
        <v>1.6021186255048305</v>
      </c>
      <c r="JX94" s="7">
        <f t="shared" si="329"/>
        <v>3.120812289347993</v>
      </c>
      <c r="JY94" s="4">
        <f t="shared" si="330"/>
        <v>2.9844536631848055</v>
      </c>
      <c r="JZ94" s="4">
        <f t="shared" si="331"/>
        <v>3.8038337363716357</v>
      </c>
      <c r="KA94" s="4">
        <f t="shared" si="332"/>
        <v>5.9047487669237846</v>
      </c>
      <c r="KB94" s="4">
        <f t="shared" si="333"/>
        <v>223714.77957407862</v>
      </c>
      <c r="KC94" s="4">
        <f t="shared" si="125"/>
        <v>2987373.2971505895</v>
      </c>
      <c r="KD94" s="4">
        <f t="shared" si="334"/>
        <v>240252.82251719013</v>
      </c>
      <c r="KE94" s="4">
        <f t="shared" si="335"/>
        <v>885801.5893789822</v>
      </c>
      <c r="KF94" s="4">
        <f t="shared" si="98"/>
        <v>171263.56282846839</v>
      </c>
      <c r="KG94" s="4">
        <f t="shared" si="99"/>
        <v>1690055.3224259487</v>
      </c>
      <c r="KH94" s="4">
        <v>9.8782019563810705E-2</v>
      </c>
      <c r="KI94">
        <v>1.0149999999999999</v>
      </c>
      <c r="KJ94">
        <v>1.6E-2</v>
      </c>
      <c r="KK94" s="10">
        <v>0.38916298033153296</v>
      </c>
      <c r="KL94" s="12">
        <v>2.0364300000000002E-2</v>
      </c>
      <c r="KM94" s="12">
        <v>-4.4476999999999997E-3</v>
      </c>
    </row>
    <row r="95" spans="1:299" x14ac:dyDescent="0.2">
      <c r="A95" s="1">
        <v>2088</v>
      </c>
      <c r="B95" s="3">
        <f t="shared" si="280"/>
        <v>0</v>
      </c>
      <c r="C95" s="3">
        <f t="shared" si="281"/>
        <v>0</v>
      </c>
      <c r="D95" s="3">
        <f t="shared" si="282"/>
        <v>0</v>
      </c>
      <c r="E95" s="3">
        <f t="shared" si="283"/>
        <v>0</v>
      </c>
      <c r="F95" s="3">
        <f t="shared" si="284"/>
        <v>0</v>
      </c>
      <c r="G95" s="3">
        <f t="shared" si="285"/>
        <v>0</v>
      </c>
      <c r="H95" s="3">
        <f t="shared" si="286"/>
        <v>0</v>
      </c>
      <c r="I95" s="3">
        <f t="shared" si="287"/>
        <v>0</v>
      </c>
      <c r="J95" s="3">
        <f t="shared" si="288"/>
        <v>0</v>
      </c>
      <c r="K95" s="3">
        <f t="shared" si="289"/>
        <v>0</v>
      </c>
      <c r="L95" s="3">
        <f t="shared" si="290"/>
        <v>0</v>
      </c>
      <c r="M95" s="3">
        <f t="shared" si="291"/>
        <v>0</v>
      </c>
      <c r="N95" s="3">
        <f t="shared" si="292"/>
        <v>0</v>
      </c>
      <c r="O95" s="3">
        <f t="shared" si="293"/>
        <v>0</v>
      </c>
      <c r="P95" s="3">
        <f t="shared" si="294"/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f t="shared" si="112"/>
        <v>0</v>
      </c>
      <c r="BL95" s="3">
        <f t="shared" si="113"/>
        <v>0</v>
      </c>
      <c r="BM95" s="3">
        <f t="shared" si="114"/>
        <v>0</v>
      </c>
      <c r="BN95" s="3">
        <f t="shared" si="115"/>
        <v>0</v>
      </c>
      <c r="BO95" s="3">
        <f t="shared" si="116"/>
        <v>0</v>
      </c>
      <c r="BP95" s="3">
        <f t="shared" si="295"/>
        <v>6031744.2516544145</v>
      </c>
      <c r="BQ95" s="3">
        <f t="shared" si="296"/>
        <v>40380.101261148906</v>
      </c>
      <c r="BR95" s="3">
        <v>46</v>
      </c>
      <c r="BS95" s="3">
        <v>46</v>
      </c>
      <c r="BT95" s="3">
        <f t="shared" si="297"/>
        <v>319151.14448570134</v>
      </c>
      <c r="BU95" s="3">
        <f t="shared" si="297"/>
        <v>30738.343950505547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f t="shared" si="298"/>
        <v>4504188.9487111373</v>
      </c>
      <c r="CM95" s="3">
        <f t="shared" si="298"/>
        <v>4458258.2812513243</v>
      </c>
      <c r="CN95" s="3">
        <v>11037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f t="shared" si="299"/>
        <v>0</v>
      </c>
      <c r="EA95" s="3">
        <f t="shared" si="300"/>
        <v>2265460.3836041875</v>
      </c>
      <c r="EB95" s="3">
        <f t="shared" si="301"/>
        <v>43105.253145158662</v>
      </c>
      <c r="EC95" s="3">
        <f t="shared" si="302"/>
        <v>188040.17934234146</v>
      </c>
      <c r="ED95" s="3">
        <v>9008</v>
      </c>
      <c r="EE95" s="3">
        <f t="shared" ref="EE95:EF95" si="356">EE94*1.015</f>
        <v>0</v>
      </c>
      <c r="EF95" s="3">
        <f t="shared" si="356"/>
        <v>0</v>
      </c>
      <c r="EG95" s="3">
        <f t="shared" si="304"/>
        <v>0</v>
      </c>
      <c r="EH95" s="3">
        <f t="shared" ref="EH95:EK95" si="357">EH94*1.015</f>
        <v>0</v>
      </c>
      <c r="EI95" s="3">
        <v>0</v>
      </c>
      <c r="EJ95" s="3">
        <f t="shared" si="277"/>
        <v>601777.45594553906</v>
      </c>
      <c r="EK95" s="3">
        <f t="shared" si="357"/>
        <v>0</v>
      </c>
      <c r="EL95" s="3">
        <f t="shared" si="306"/>
        <v>0</v>
      </c>
      <c r="EM95" s="3">
        <f t="shared" si="307"/>
        <v>0</v>
      </c>
      <c r="EN95" s="3">
        <f t="shared" si="307"/>
        <v>0</v>
      </c>
      <c r="EO95" s="3">
        <f t="shared" ref="EO95" si="358">EO94*1.01</f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0</v>
      </c>
      <c r="EZ95" s="3">
        <v>0</v>
      </c>
      <c r="FA95" s="3">
        <v>0</v>
      </c>
      <c r="FB95" s="3">
        <v>0</v>
      </c>
      <c r="FC95" s="3">
        <v>0</v>
      </c>
      <c r="FD95" s="3">
        <v>0</v>
      </c>
      <c r="FE95" s="3">
        <v>0</v>
      </c>
      <c r="FF95" s="3">
        <v>0</v>
      </c>
      <c r="FG95" s="3">
        <v>0</v>
      </c>
      <c r="FH95" s="3">
        <v>0</v>
      </c>
      <c r="FI95" s="3">
        <v>0</v>
      </c>
      <c r="FJ95" s="3">
        <v>0</v>
      </c>
      <c r="FK95" s="3">
        <v>0</v>
      </c>
      <c r="FL95" s="3">
        <v>0</v>
      </c>
      <c r="FM95" s="3">
        <v>0</v>
      </c>
      <c r="FN95" s="3">
        <v>0</v>
      </c>
      <c r="FO95" s="3">
        <v>0</v>
      </c>
      <c r="FP95" s="3">
        <v>0</v>
      </c>
      <c r="FQ95" s="3">
        <v>0</v>
      </c>
      <c r="FR95" s="3">
        <v>0</v>
      </c>
      <c r="FS95" s="3">
        <f t="shared" si="309"/>
        <v>3187898.3819782739</v>
      </c>
      <c r="FT95" s="3">
        <f t="shared" si="309"/>
        <v>85326.152090332325</v>
      </c>
      <c r="FU95" s="3">
        <f t="shared" si="309"/>
        <v>7850714.3665821925</v>
      </c>
      <c r="FV95" s="3">
        <f t="shared" si="309"/>
        <v>4528842.6412552167</v>
      </c>
      <c r="FW95" s="3">
        <f t="shared" si="309"/>
        <v>48638.954348239458</v>
      </c>
      <c r="FX95" s="3">
        <f t="shared" si="310"/>
        <v>51748.623510579215</v>
      </c>
      <c r="FY95" s="3">
        <f t="shared" si="311"/>
        <v>155055.4902957124</v>
      </c>
      <c r="FZ95" s="3">
        <f t="shared" si="312"/>
        <v>-833685.28905140271</v>
      </c>
      <c r="GA95" s="3">
        <f t="shared" si="313"/>
        <v>562381.17011946067</v>
      </c>
      <c r="GB95" s="3">
        <f t="shared" si="313"/>
        <v>64500.00512565094</v>
      </c>
      <c r="GC95" s="3">
        <f t="shared" ref="GC95:GF95" si="359">1.015*GC94</f>
        <v>8875514.8956486583</v>
      </c>
      <c r="GD95" s="3">
        <f t="shared" si="359"/>
        <v>242450.26842125019</v>
      </c>
      <c r="GE95" s="3">
        <f t="shared" si="359"/>
        <v>2870972.4669241803</v>
      </c>
      <c r="GF95" s="3">
        <f t="shared" si="359"/>
        <v>6925574.7702557789</v>
      </c>
      <c r="GG95" s="3">
        <f t="shared" si="121"/>
        <v>601759.90992497897</v>
      </c>
      <c r="GH95" s="3">
        <f t="shared" si="122"/>
        <v>19396.021473700017</v>
      </c>
      <c r="GI95" s="3">
        <f t="shared" si="123"/>
        <v>172258.34801545081</v>
      </c>
      <c r="GJ95" s="3">
        <f t="shared" si="124"/>
        <v>221618.39264818493</v>
      </c>
      <c r="GK95" s="3">
        <v>0</v>
      </c>
      <c r="GL95" s="3">
        <v>0</v>
      </c>
      <c r="GM95" s="3">
        <v>0</v>
      </c>
      <c r="GN95" s="3">
        <v>0</v>
      </c>
      <c r="GO95" s="3">
        <f t="shared" si="315"/>
        <v>2.0327595513281138</v>
      </c>
      <c r="GP95" s="3">
        <v>2.7448829000000001E-2</v>
      </c>
      <c r="GQ95" s="3">
        <v>4.0192019000000002E-2</v>
      </c>
      <c r="GR95" s="3">
        <v>0</v>
      </c>
      <c r="GS95" s="3">
        <v>0</v>
      </c>
      <c r="GT95" s="3">
        <v>0</v>
      </c>
      <c r="GU95" s="3">
        <v>0</v>
      </c>
      <c r="GV95" s="3">
        <f t="shared" si="316"/>
        <v>7607716.0582058383</v>
      </c>
      <c r="GW95" s="3">
        <f t="shared" si="317"/>
        <v>4111.3875855687575</v>
      </c>
      <c r="GX95" s="3">
        <f t="shared" si="318"/>
        <v>5689.5092164287507</v>
      </c>
      <c r="GY95" s="3">
        <v>0</v>
      </c>
      <c r="GZ95" s="3">
        <v>0</v>
      </c>
      <c r="HA95" s="3">
        <v>0</v>
      </c>
      <c r="HB95" s="3">
        <v>0</v>
      </c>
      <c r="HC95" s="3">
        <v>0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0</v>
      </c>
      <c r="HJ95" s="3">
        <v>0</v>
      </c>
      <c r="HK95" s="3">
        <v>0</v>
      </c>
      <c r="HL95" s="3">
        <v>0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0</v>
      </c>
      <c r="HX95" s="3">
        <v>0</v>
      </c>
      <c r="HY95" s="3">
        <v>0</v>
      </c>
      <c r="HZ95" s="3">
        <v>0</v>
      </c>
      <c r="IA95" s="3">
        <v>0</v>
      </c>
      <c r="IB95" s="3">
        <v>0</v>
      </c>
      <c r="IC95" s="3">
        <v>0</v>
      </c>
      <c r="ID95" s="3">
        <v>100.69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1.89499132153035E-2</v>
      </c>
      <c r="IK95" s="3">
        <v>4.0774207260572598E-2</v>
      </c>
      <c r="IL95" s="3">
        <v>0</v>
      </c>
      <c r="IM95" s="3">
        <v>0</v>
      </c>
      <c r="IN95" s="3">
        <v>0</v>
      </c>
      <c r="IO95" s="3">
        <v>0</v>
      </c>
      <c r="IP95" s="3">
        <v>1.89173387500918E-2</v>
      </c>
      <c r="IQ95" s="3">
        <f t="shared" si="319"/>
        <v>2.9211579606888107</v>
      </c>
      <c r="IR95" s="3">
        <v>1.0704865215678001E-2</v>
      </c>
      <c r="IS95" s="3">
        <v>1.41096028570911E-2</v>
      </c>
      <c r="IT95" s="3">
        <v>1.2141826394855299E-2</v>
      </c>
      <c r="IU95" s="3">
        <f t="shared" si="320"/>
        <v>3.2308840222784396</v>
      </c>
      <c r="IV95" s="3">
        <f t="shared" si="190"/>
        <v>783.59276901738269</v>
      </c>
      <c r="IW95" s="3">
        <v>1.5707180709005598E-2</v>
      </c>
      <c r="IX95" s="3">
        <v>0</v>
      </c>
      <c r="IY95" s="3">
        <v>0</v>
      </c>
      <c r="IZ95" s="3">
        <v>0</v>
      </c>
      <c r="JA95" s="3">
        <v>0</v>
      </c>
      <c r="JB95" s="3">
        <v>0</v>
      </c>
      <c r="JC95" s="3">
        <v>0</v>
      </c>
      <c r="JD95" s="3">
        <v>0</v>
      </c>
      <c r="JE95" s="3">
        <v>0</v>
      </c>
      <c r="JF95" s="3">
        <v>0</v>
      </c>
      <c r="JG95" s="3">
        <v>0</v>
      </c>
      <c r="JH95" s="3">
        <v>0</v>
      </c>
      <c r="JI95" s="3">
        <v>0</v>
      </c>
      <c r="JJ95" s="3">
        <v>0</v>
      </c>
      <c r="JK95" s="3">
        <v>0</v>
      </c>
      <c r="JL95" s="3">
        <v>0</v>
      </c>
      <c r="JM95">
        <v>1</v>
      </c>
      <c r="JN95">
        <v>1</v>
      </c>
      <c r="JO95">
        <v>1</v>
      </c>
      <c r="JP95" s="4">
        <f t="shared" si="321"/>
        <v>3577967.5287735998</v>
      </c>
      <c r="JQ95" s="7">
        <f t="shared" si="322"/>
        <v>3.0877838750612021</v>
      </c>
      <c r="JR95" s="7">
        <f t="shared" si="323"/>
        <v>3.1073818653963041</v>
      </c>
      <c r="JS95" s="13">
        <f t="shared" si="324"/>
        <v>3.1398883592826383</v>
      </c>
      <c r="JT95" s="7">
        <f t="shared" si="325"/>
        <v>2.9550814002190275</v>
      </c>
      <c r="JU95" s="13">
        <f t="shared" si="326"/>
        <v>4.1957609547822958</v>
      </c>
      <c r="JV95" s="7">
        <f t="shared" si="327"/>
        <v>2.9594146225686511</v>
      </c>
      <c r="JW95" s="4">
        <f t="shared" si="328"/>
        <v>1.6117313372578594</v>
      </c>
      <c r="JX95" s="7">
        <f t="shared" si="329"/>
        <v>3.1676244736882126</v>
      </c>
      <c r="JY95" s="4">
        <f t="shared" si="330"/>
        <v>3.0292204681325772</v>
      </c>
      <c r="JZ95" s="4">
        <f t="shared" si="331"/>
        <v>3.8723027436263253</v>
      </c>
      <c r="KA95" s="4">
        <f t="shared" si="332"/>
        <v>6.0346532397961079</v>
      </c>
      <c r="KB95" s="4">
        <f t="shared" si="333"/>
        <v>227070.50126768977</v>
      </c>
      <c r="KC95" s="4">
        <f t="shared" si="125"/>
        <v>3050132.4884974901</v>
      </c>
      <c r="KD95" s="4">
        <f t="shared" si="334"/>
        <v>245057.87896753394</v>
      </c>
      <c r="KE95" s="4">
        <f t="shared" si="335"/>
        <v>906529.34657045046</v>
      </c>
      <c r="KF95" s="4">
        <f t="shared" si="98"/>
        <v>174688.83408503776</v>
      </c>
      <c r="KG95" s="4">
        <f t="shared" si="99"/>
        <v>1723856.4288744677</v>
      </c>
      <c r="KH95" s="4">
        <v>9.8782019563810705E-2</v>
      </c>
      <c r="KI95">
        <v>1.0149999999999999</v>
      </c>
      <c r="KJ95">
        <v>1.6E-2</v>
      </c>
      <c r="KK95" s="10">
        <v>0.38916298033153296</v>
      </c>
      <c r="KL95" s="12">
        <v>2.0364300000000002E-2</v>
      </c>
      <c r="KM95" s="12">
        <v>-4.4476999999999997E-3</v>
      </c>
    </row>
    <row r="96" spans="1:299" x14ac:dyDescent="0.2">
      <c r="A96" s="1">
        <v>2089</v>
      </c>
      <c r="B96" s="3">
        <f t="shared" si="280"/>
        <v>0</v>
      </c>
      <c r="C96" s="3">
        <f t="shared" si="281"/>
        <v>0</v>
      </c>
      <c r="D96" s="3">
        <f t="shared" si="282"/>
        <v>0</v>
      </c>
      <c r="E96" s="3">
        <f t="shared" si="283"/>
        <v>0</v>
      </c>
      <c r="F96" s="3">
        <f t="shared" si="284"/>
        <v>0</v>
      </c>
      <c r="G96" s="3">
        <f t="shared" si="285"/>
        <v>0</v>
      </c>
      <c r="H96" s="3">
        <f t="shared" si="286"/>
        <v>0</v>
      </c>
      <c r="I96" s="3">
        <f t="shared" si="287"/>
        <v>0</v>
      </c>
      <c r="J96" s="3">
        <f t="shared" si="288"/>
        <v>0</v>
      </c>
      <c r="K96" s="3">
        <f t="shared" si="289"/>
        <v>0</v>
      </c>
      <c r="L96" s="3">
        <f t="shared" si="290"/>
        <v>0</v>
      </c>
      <c r="M96" s="3">
        <f t="shared" si="291"/>
        <v>0</v>
      </c>
      <c r="N96" s="3">
        <f t="shared" si="292"/>
        <v>0</v>
      </c>
      <c r="O96" s="3">
        <f t="shared" si="293"/>
        <v>0</v>
      </c>
      <c r="P96" s="3">
        <f t="shared" si="294"/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f t="shared" si="112"/>
        <v>0</v>
      </c>
      <c r="BL96" s="3">
        <f t="shared" si="113"/>
        <v>0</v>
      </c>
      <c r="BM96" s="3">
        <f t="shared" si="114"/>
        <v>0</v>
      </c>
      <c r="BN96" s="3">
        <f t="shared" si="115"/>
        <v>0</v>
      </c>
      <c r="BO96" s="3">
        <f t="shared" si="116"/>
        <v>0</v>
      </c>
      <c r="BP96" s="3">
        <f t="shared" si="295"/>
        <v>6122220.4154292298</v>
      </c>
      <c r="BQ96" s="3">
        <f t="shared" si="296"/>
        <v>40985.802780066137</v>
      </c>
      <c r="BR96" s="3">
        <v>47</v>
      </c>
      <c r="BS96" s="3">
        <v>47</v>
      </c>
      <c r="BT96" s="3">
        <f t="shared" si="297"/>
        <v>325534.16737541539</v>
      </c>
      <c r="BU96" s="3">
        <f t="shared" si="297"/>
        <v>31353.110829515659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f t="shared" si="298"/>
        <v>4594272.7276853602</v>
      </c>
      <c r="CM96" s="3">
        <f t="shared" si="298"/>
        <v>4547423.4468763508</v>
      </c>
      <c r="CN96" s="3">
        <v>11037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f t="shared" si="299"/>
        <v>0</v>
      </c>
      <c r="EA96" s="3">
        <f t="shared" si="300"/>
        <v>2310769.5912762713</v>
      </c>
      <c r="EB96" s="3">
        <f t="shared" si="301"/>
        <v>43967.358208061836</v>
      </c>
      <c r="EC96" s="3">
        <f t="shared" si="302"/>
        <v>191800.98292918829</v>
      </c>
      <c r="ED96" s="3">
        <v>9008</v>
      </c>
      <c r="EE96" s="3">
        <f t="shared" ref="EE96:EF96" si="360">EE95*1.015</f>
        <v>0</v>
      </c>
      <c r="EF96" s="3">
        <f t="shared" si="360"/>
        <v>0</v>
      </c>
      <c r="EG96" s="3">
        <f t="shared" si="304"/>
        <v>0</v>
      </c>
      <c r="EH96" s="3">
        <f t="shared" ref="EH96:EK96" si="361">EH95*1.015</f>
        <v>0</v>
      </c>
      <c r="EI96" s="3">
        <v>0</v>
      </c>
      <c r="EJ96" s="3">
        <f t="shared" si="277"/>
        <v>604786.34322526667</v>
      </c>
      <c r="EK96" s="3">
        <f t="shared" si="361"/>
        <v>0</v>
      </c>
      <c r="EL96" s="3">
        <f t="shared" si="306"/>
        <v>0</v>
      </c>
      <c r="EM96" s="3">
        <f t="shared" si="307"/>
        <v>0</v>
      </c>
      <c r="EN96" s="3">
        <f t="shared" si="307"/>
        <v>0</v>
      </c>
      <c r="EO96" s="3">
        <f t="shared" ref="EO96" si="362">EO95*1.01</f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J96" s="3">
        <v>0</v>
      </c>
      <c r="FK96" s="3">
        <v>0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f t="shared" si="309"/>
        <v>3283535.3334376221</v>
      </c>
      <c r="FT96" s="3">
        <f t="shared" si="309"/>
        <v>87885.936653042299</v>
      </c>
      <c r="FU96" s="3">
        <f t="shared" si="309"/>
        <v>8086235.7975796582</v>
      </c>
      <c r="FV96" s="3">
        <f t="shared" si="309"/>
        <v>4664707.9204928735</v>
      </c>
      <c r="FW96" s="3">
        <f t="shared" si="309"/>
        <v>50098.122978686646</v>
      </c>
      <c r="FX96" s="3">
        <f t="shared" si="310"/>
        <v>52266.109745685004</v>
      </c>
      <c r="FY96" s="3">
        <f t="shared" si="311"/>
        <v>156606.04519866951</v>
      </c>
      <c r="FZ96" s="3">
        <f t="shared" si="312"/>
        <v>-842022.14194191678</v>
      </c>
      <c r="GA96" s="3">
        <f t="shared" si="313"/>
        <v>568004.98182065529</v>
      </c>
      <c r="GB96" s="3">
        <f t="shared" si="313"/>
        <v>65145.005176907449</v>
      </c>
      <c r="GC96" s="3">
        <f t="shared" ref="GC96:GF96" si="363">1.015*GC95</f>
        <v>9008647.6190833878</v>
      </c>
      <c r="GD96" s="3">
        <f t="shared" si="363"/>
        <v>246087.02244756892</v>
      </c>
      <c r="GE96" s="3">
        <f t="shared" si="363"/>
        <v>2914037.0539280428</v>
      </c>
      <c r="GF96" s="3">
        <f t="shared" si="363"/>
        <v>7029458.3918096153</v>
      </c>
      <c r="GG96" s="3">
        <f t="shared" si="121"/>
        <v>610786.30857385369</v>
      </c>
      <c r="GH96" s="3">
        <f t="shared" si="122"/>
        <v>19686.961795805513</v>
      </c>
      <c r="GI96" s="3">
        <f t="shared" si="123"/>
        <v>174842.22323568256</v>
      </c>
      <c r="GJ96" s="3">
        <f t="shared" si="124"/>
        <v>224942.66853790768</v>
      </c>
      <c r="GK96" s="3">
        <v>0</v>
      </c>
      <c r="GL96" s="3">
        <v>0</v>
      </c>
      <c r="GM96" s="3">
        <v>0</v>
      </c>
      <c r="GN96" s="3">
        <v>0</v>
      </c>
      <c r="GO96" s="3">
        <f t="shared" si="315"/>
        <v>2.0530871468413951</v>
      </c>
      <c r="GP96" s="3">
        <v>2.7448829000000001E-2</v>
      </c>
      <c r="GQ96" s="3">
        <v>4.0192019000000002E-2</v>
      </c>
      <c r="GR96" s="3">
        <v>0</v>
      </c>
      <c r="GS96" s="3">
        <v>0</v>
      </c>
      <c r="GT96" s="3">
        <v>0</v>
      </c>
      <c r="GU96" s="3">
        <v>0</v>
      </c>
      <c r="GV96" s="3">
        <f t="shared" si="316"/>
        <v>7638146.9224386616</v>
      </c>
      <c r="GW96" s="3">
        <f t="shared" si="317"/>
        <v>4131.9445234966006</v>
      </c>
      <c r="GX96" s="3">
        <f t="shared" si="318"/>
        <v>5746.404308593038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100.69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1.89499132153035E-2</v>
      </c>
      <c r="IK96" s="3">
        <v>4.0774207260572598E-2</v>
      </c>
      <c r="IL96" s="3">
        <v>0</v>
      </c>
      <c r="IM96" s="3">
        <v>0</v>
      </c>
      <c r="IN96" s="3">
        <v>0</v>
      </c>
      <c r="IO96" s="3">
        <v>0</v>
      </c>
      <c r="IP96" s="3">
        <v>1.89173387500918E-2</v>
      </c>
      <c r="IQ96" s="3">
        <f t="shared" si="319"/>
        <v>2.9649753300991426</v>
      </c>
      <c r="IR96" s="3">
        <v>1.0704865215678001E-2</v>
      </c>
      <c r="IS96" s="3">
        <v>1.41096028570911E-2</v>
      </c>
      <c r="IT96" s="3">
        <v>1.2141826394855299E-2</v>
      </c>
      <c r="IU96" s="3">
        <f t="shared" si="320"/>
        <v>3.279347282612616</v>
      </c>
      <c r="IV96" s="3">
        <f t="shared" si="190"/>
        <v>791.35111326507968</v>
      </c>
      <c r="IW96" s="3">
        <v>1.5707180709005598E-2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0</v>
      </c>
      <c r="JK96" s="3">
        <v>0</v>
      </c>
      <c r="JL96" s="3">
        <v>0</v>
      </c>
      <c r="JM96">
        <v>1</v>
      </c>
      <c r="JN96">
        <v>1</v>
      </c>
      <c r="JO96">
        <v>1</v>
      </c>
      <c r="JP96" s="4">
        <f t="shared" si="321"/>
        <v>3674572.6520504868</v>
      </c>
      <c r="JQ96" s="7">
        <f t="shared" si="322"/>
        <v>3.1341006331871197</v>
      </c>
      <c r="JR96" s="7">
        <f t="shared" si="323"/>
        <v>3.1539925933772484</v>
      </c>
      <c r="JS96" s="13">
        <f t="shared" si="324"/>
        <v>3.1869866846718775</v>
      </c>
      <c r="JT96" s="7">
        <f t="shared" si="325"/>
        <v>2.9994076212223129</v>
      </c>
      <c r="JU96" s="13">
        <f t="shared" si="326"/>
        <v>4.2796761738779416</v>
      </c>
      <c r="JV96" s="7">
        <f t="shared" si="327"/>
        <v>3.0038058419071807</v>
      </c>
      <c r="JW96" s="4">
        <f t="shared" si="328"/>
        <v>1.6214017252814066</v>
      </c>
      <c r="JX96" s="7">
        <f t="shared" si="329"/>
        <v>3.2151388407935357</v>
      </c>
      <c r="JY96" s="4">
        <f t="shared" si="330"/>
        <v>3.0746587751545653</v>
      </c>
      <c r="JZ96" s="4">
        <f t="shared" si="331"/>
        <v>3.9420041930115994</v>
      </c>
      <c r="KA96" s="4">
        <f t="shared" si="332"/>
        <v>6.1674156110716227</v>
      </c>
      <c r="KB96" s="4">
        <f t="shared" si="333"/>
        <v>230476.55878670511</v>
      </c>
      <c r="KC96" s="4">
        <f t="shared" si="125"/>
        <v>3114217.3380457796</v>
      </c>
      <c r="KD96" s="4">
        <f t="shared" si="334"/>
        <v>249959.03654688463</v>
      </c>
      <c r="KE96" s="4">
        <f t="shared" si="335"/>
        <v>927742.13328019914</v>
      </c>
      <c r="KF96" s="4">
        <f t="shared" si="98"/>
        <v>178182.61076673851</v>
      </c>
      <c r="KG96" s="4">
        <f t="shared" si="99"/>
        <v>1758333.5574519571</v>
      </c>
      <c r="KH96" s="4">
        <v>9.8782019563810705E-2</v>
      </c>
      <c r="KI96">
        <v>1.0149999999999999</v>
      </c>
      <c r="KJ96">
        <v>1.6E-2</v>
      </c>
      <c r="KK96" s="10">
        <v>0.38916298033153296</v>
      </c>
      <c r="KL96" s="12">
        <v>2.0364300000000002E-2</v>
      </c>
      <c r="KM96" s="12">
        <v>-4.4476999999999997E-3</v>
      </c>
    </row>
    <row r="97" spans="1:299" x14ac:dyDescent="0.2">
      <c r="A97" s="1">
        <v>2090</v>
      </c>
      <c r="B97" s="3">
        <f t="shared" si="280"/>
        <v>0</v>
      </c>
      <c r="C97" s="3">
        <f t="shared" si="281"/>
        <v>0</v>
      </c>
      <c r="D97" s="3">
        <f t="shared" si="282"/>
        <v>0</v>
      </c>
      <c r="E97" s="3">
        <f t="shared" si="283"/>
        <v>0</v>
      </c>
      <c r="F97" s="3">
        <f t="shared" si="284"/>
        <v>0</v>
      </c>
      <c r="G97" s="3">
        <f t="shared" si="285"/>
        <v>0</v>
      </c>
      <c r="H97" s="3">
        <f t="shared" si="286"/>
        <v>0</v>
      </c>
      <c r="I97" s="3">
        <f t="shared" si="287"/>
        <v>0</v>
      </c>
      <c r="J97" s="3">
        <f t="shared" si="288"/>
        <v>0</v>
      </c>
      <c r="K97" s="3">
        <f t="shared" si="289"/>
        <v>0</v>
      </c>
      <c r="L97" s="3">
        <f t="shared" si="290"/>
        <v>0</v>
      </c>
      <c r="M97" s="3">
        <f t="shared" si="291"/>
        <v>0</v>
      </c>
      <c r="N97" s="3">
        <f t="shared" si="292"/>
        <v>0</v>
      </c>
      <c r="O97" s="3">
        <f t="shared" si="293"/>
        <v>0</v>
      </c>
      <c r="P97" s="3">
        <f t="shared" si="294"/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f t="shared" si="112"/>
        <v>0</v>
      </c>
      <c r="BL97" s="3">
        <f t="shared" si="113"/>
        <v>0</v>
      </c>
      <c r="BM97" s="3">
        <f t="shared" si="114"/>
        <v>0</v>
      </c>
      <c r="BN97" s="3">
        <f t="shared" si="115"/>
        <v>0</v>
      </c>
      <c r="BO97" s="3">
        <f t="shared" si="116"/>
        <v>0</v>
      </c>
      <c r="BP97" s="3">
        <f t="shared" si="295"/>
        <v>6214053.721660668</v>
      </c>
      <c r="BQ97" s="3">
        <f t="shared" si="296"/>
        <v>41600.589821767127</v>
      </c>
      <c r="BR97" s="3">
        <v>48</v>
      </c>
      <c r="BS97" s="3">
        <v>48</v>
      </c>
      <c r="BT97" s="3">
        <f t="shared" si="297"/>
        <v>332044.8507229237</v>
      </c>
      <c r="BU97" s="3">
        <f t="shared" si="297"/>
        <v>31980.173046105974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f t="shared" si="298"/>
        <v>4686158.1822390677</v>
      </c>
      <c r="CM97" s="3">
        <f t="shared" si="298"/>
        <v>4638371.9158138782</v>
      </c>
      <c r="CN97" s="3">
        <v>11037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f t="shared" si="299"/>
        <v>0</v>
      </c>
      <c r="EA97" s="3">
        <f t="shared" si="300"/>
        <v>2356984.9831017968</v>
      </c>
      <c r="EB97" s="3">
        <f t="shared" si="301"/>
        <v>44846.70537222307</v>
      </c>
      <c r="EC97" s="3">
        <f t="shared" si="302"/>
        <v>195637.00258777206</v>
      </c>
      <c r="ED97" s="3">
        <v>9008</v>
      </c>
      <c r="EE97" s="3">
        <f t="shared" ref="EE97:EF97" si="364">EE96*1.015</f>
        <v>0</v>
      </c>
      <c r="EF97" s="3">
        <f t="shared" si="364"/>
        <v>0</v>
      </c>
      <c r="EG97" s="3">
        <f t="shared" si="304"/>
        <v>0</v>
      </c>
      <c r="EH97" s="3">
        <f t="shared" ref="EH97:EK97" si="365">EH96*1.015</f>
        <v>0</v>
      </c>
      <c r="EI97" s="3">
        <v>0</v>
      </c>
      <c r="EJ97" s="3">
        <f t="shared" si="277"/>
        <v>607810.27494139294</v>
      </c>
      <c r="EK97" s="3">
        <f t="shared" si="365"/>
        <v>0</v>
      </c>
      <c r="EL97" s="3">
        <f t="shared" si="306"/>
        <v>0</v>
      </c>
      <c r="EM97" s="3">
        <f t="shared" si="307"/>
        <v>0</v>
      </c>
      <c r="EN97" s="3">
        <f t="shared" si="307"/>
        <v>0</v>
      </c>
      <c r="EO97" s="3">
        <f t="shared" ref="EO97" si="366">EO96*1.01</f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0</v>
      </c>
      <c r="FC97" s="3">
        <v>0</v>
      </c>
      <c r="FD97" s="3">
        <v>0</v>
      </c>
      <c r="FE97" s="3">
        <v>0</v>
      </c>
      <c r="FF97" s="3">
        <v>0</v>
      </c>
      <c r="FG97" s="3">
        <v>0</v>
      </c>
      <c r="FH97" s="3">
        <v>0</v>
      </c>
      <c r="FI97" s="3">
        <v>0</v>
      </c>
      <c r="FJ97" s="3">
        <v>0</v>
      </c>
      <c r="FK97" s="3">
        <v>0</v>
      </c>
      <c r="FL97" s="3">
        <v>0</v>
      </c>
      <c r="FM97" s="3">
        <v>0</v>
      </c>
      <c r="FN97" s="3">
        <v>0</v>
      </c>
      <c r="FO97" s="3">
        <v>0</v>
      </c>
      <c r="FP97" s="3">
        <v>0</v>
      </c>
      <c r="FQ97" s="3">
        <v>0</v>
      </c>
      <c r="FR97" s="3">
        <v>0</v>
      </c>
      <c r="FS97" s="3">
        <f t="shared" si="309"/>
        <v>3382041.3934407509</v>
      </c>
      <c r="FT97" s="3">
        <f t="shared" si="309"/>
        <v>90522.514752633564</v>
      </c>
      <c r="FU97" s="3">
        <f t="shared" si="309"/>
        <v>8328822.8715070486</v>
      </c>
      <c r="FV97" s="3">
        <f t="shared" si="309"/>
        <v>4804649.1581076598</v>
      </c>
      <c r="FW97" s="3">
        <f t="shared" si="309"/>
        <v>51601.06666804725</v>
      </c>
      <c r="FX97" s="3">
        <f t="shared" si="310"/>
        <v>52788.770843141858</v>
      </c>
      <c r="FY97" s="3">
        <f t="shared" si="311"/>
        <v>158172.10565065622</v>
      </c>
      <c r="FZ97" s="3">
        <f t="shared" si="312"/>
        <v>-850442.36336133594</v>
      </c>
      <c r="GA97" s="3">
        <f t="shared" si="313"/>
        <v>573685.03163886187</v>
      </c>
      <c r="GB97" s="3">
        <f t="shared" si="313"/>
        <v>65796.455228676525</v>
      </c>
      <c r="GC97" s="3">
        <f t="shared" ref="GC97:GF97" si="367">1.015*GC96</f>
        <v>9143777.3333696369</v>
      </c>
      <c r="GD97" s="3">
        <f t="shared" si="367"/>
        <v>249778.32778428242</v>
      </c>
      <c r="GE97" s="3">
        <f t="shared" si="367"/>
        <v>2957747.6097369632</v>
      </c>
      <c r="GF97" s="3">
        <f t="shared" si="367"/>
        <v>7134900.2676867591</v>
      </c>
      <c r="GG97" s="3">
        <f t="shared" si="121"/>
        <v>619948.10320246138</v>
      </c>
      <c r="GH97" s="3">
        <f t="shared" si="122"/>
        <v>19982.266222742594</v>
      </c>
      <c r="GI97" s="3">
        <f t="shared" si="123"/>
        <v>177464.85658421778</v>
      </c>
      <c r="GJ97" s="3">
        <f t="shared" si="124"/>
        <v>228316.8085659763</v>
      </c>
      <c r="GK97" s="3">
        <v>0</v>
      </c>
      <c r="GL97" s="3">
        <v>0</v>
      </c>
      <c r="GM97" s="3">
        <v>0</v>
      </c>
      <c r="GN97" s="3">
        <v>0</v>
      </c>
      <c r="GO97" s="3">
        <f t="shared" si="315"/>
        <v>2.073618018309809</v>
      </c>
      <c r="GP97" s="3">
        <v>2.7448829000000001E-2</v>
      </c>
      <c r="GQ97" s="3">
        <v>4.0192019000000002E-2</v>
      </c>
      <c r="GR97" s="3">
        <v>0</v>
      </c>
      <c r="GS97" s="3">
        <v>0</v>
      </c>
      <c r="GT97" s="3">
        <v>0</v>
      </c>
      <c r="GU97" s="3">
        <v>0</v>
      </c>
      <c r="GV97" s="3">
        <f t="shared" si="316"/>
        <v>7668699.5101284161</v>
      </c>
      <c r="GW97" s="3">
        <f t="shared" si="317"/>
        <v>4152.6042461140833</v>
      </c>
      <c r="GX97" s="3">
        <f t="shared" si="318"/>
        <v>5803.8683516789688</v>
      </c>
      <c r="GY97" s="3">
        <v>0</v>
      </c>
      <c r="GZ97" s="3">
        <v>0</v>
      </c>
      <c r="HA97" s="3">
        <v>0</v>
      </c>
      <c r="HB97" s="3">
        <v>0</v>
      </c>
      <c r="HC97" s="3">
        <v>0</v>
      </c>
      <c r="HD97" s="3">
        <v>0</v>
      </c>
      <c r="HE97" s="3">
        <v>0</v>
      </c>
      <c r="HF97" s="3">
        <v>0</v>
      </c>
      <c r="HG97" s="3">
        <v>0</v>
      </c>
      <c r="HH97" s="3">
        <v>0</v>
      </c>
      <c r="HI97" s="3">
        <v>0</v>
      </c>
      <c r="HJ97" s="3">
        <v>0</v>
      </c>
      <c r="HK97" s="3">
        <v>0</v>
      </c>
      <c r="HL97" s="3">
        <v>0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0</v>
      </c>
      <c r="HS97" s="3">
        <v>0</v>
      </c>
      <c r="HT97" s="3">
        <v>0</v>
      </c>
      <c r="HU97" s="3">
        <v>0</v>
      </c>
      <c r="HV97" s="3">
        <v>0</v>
      </c>
      <c r="HW97" s="3">
        <v>0</v>
      </c>
      <c r="HX97" s="3">
        <v>0</v>
      </c>
      <c r="HY97" s="3">
        <v>0</v>
      </c>
      <c r="HZ97" s="3">
        <v>0</v>
      </c>
      <c r="IA97" s="3">
        <v>0</v>
      </c>
      <c r="IB97" s="3">
        <v>0</v>
      </c>
      <c r="IC97" s="3">
        <v>0</v>
      </c>
      <c r="ID97" s="3">
        <v>100.69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1.89499132153035E-2</v>
      </c>
      <c r="IK97" s="3">
        <v>4.0774207260572598E-2</v>
      </c>
      <c r="IL97" s="3">
        <v>0</v>
      </c>
      <c r="IM97" s="3">
        <v>0</v>
      </c>
      <c r="IN97" s="3">
        <v>0</v>
      </c>
      <c r="IO97" s="3">
        <v>0</v>
      </c>
      <c r="IP97" s="3">
        <v>1.89173387500918E-2</v>
      </c>
      <c r="IQ97" s="3">
        <f t="shared" si="319"/>
        <v>3.0094499600506293</v>
      </c>
      <c r="IR97" s="3">
        <v>1.0704865215678001E-2</v>
      </c>
      <c r="IS97" s="3">
        <v>1.41096028570911E-2</v>
      </c>
      <c r="IT97" s="3">
        <v>1.2141826394855299E-2</v>
      </c>
      <c r="IU97" s="3">
        <f t="shared" si="320"/>
        <v>3.3285374918518049</v>
      </c>
      <c r="IV97" s="3">
        <f t="shared" si="190"/>
        <v>799.18627280235762</v>
      </c>
      <c r="IW97" s="3">
        <v>1.5707180709005598E-2</v>
      </c>
      <c r="IX97" s="3">
        <v>0</v>
      </c>
      <c r="IY97" s="3">
        <v>0</v>
      </c>
      <c r="IZ97" s="3">
        <v>0</v>
      </c>
      <c r="JA97" s="3">
        <v>0</v>
      </c>
      <c r="JB97" s="3">
        <v>0</v>
      </c>
      <c r="JC97" s="3">
        <v>0</v>
      </c>
      <c r="JD97" s="3">
        <v>0</v>
      </c>
      <c r="JE97" s="3">
        <v>0</v>
      </c>
      <c r="JF97" s="3">
        <v>0</v>
      </c>
      <c r="JG97" s="3">
        <v>0</v>
      </c>
      <c r="JH97" s="3">
        <v>0</v>
      </c>
      <c r="JI97" s="3">
        <v>0</v>
      </c>
      <c r="JJ97" s="3">
        <v>0</v>
      </c>
      <c r="JK97" s="3">
        <v>0</v>
      </c>
      <c r="JL97" s="3">
        <v>0</v>
      </c>
      <c r="JM97">
        <v>1</v>
      </c>
      <c r="JN97">
        <v>1</v>
      </c>
      <c r="JO97">
        <v>1</v>
      </c>
      <c r="JP97" s="4">
        <f t="shared" si="321"/>
        <v>3773786.1136558494</v>
      </c>
      <c r="JQ97" s="7">
        <f t="shared" si="322"/>
        <v>3.1811121426849263</v>
      </c>
      <c r="JR97" s="7">
        <f t="shared" si="323"/>
        <v>3.2013024822779066</v>
      </c>
      <c r="JS97" s="13">
        <f t="shared" si="324"/>
        <v>3.2347914849419555</v>
      </c>
      <c r="JT97" s="7">
        <f t="shared" si="325"/>
        <v>3.0443987355406472</v>
      </c>
      <c r="JU97" s="13">
        <f t="shared" si="326"/>
        <v>4.365269697355501</v>
      </c>
      <c r="JV97" s="7">
        <f t="shared" si="327"/>
        <v>3.0488629295357881</v>
      </c>
      <c r="JW97" s="4">
        <f t="shared" si="328"/>
        <v>1.6311301356330949</v>
      </c>
      <c r="JX97" s="7">
        <f t="shared" si="329"/>
        <v>3.2633659234054386</v>
      </c>
      <c r="JY97" s="4">
        <f t="shared" si="330"/>
        <v>3.1207786567818836</v>
      </c>
      <c r="JZ97" s="4">
        <f t="shared" si="331"/>
        <v>4.0129602684858083</v>
      </c>
      <c r="KA97" s="4">
        <f t="shared" si="332"/>
        <v>6.3030987545151982</v>
      </c>
      <c r="KB97" s="4">
        <f t="shared" si="333"/>
        <v>233933.70716850567</v>
      </c>
      <c r="KC97" s="4">
        <f t="shared" si="125"/>
        <v>3179656.0080598481</v>
      </c>
      <c r="KD97" s="4">
        <f t="shared" si="334"/>
        <v>254958.21727782232</v>
      </c>
      <c r="KE97" s="4">
        <f t="shared" si="335"/>
        <v>949451.29919895588</v>
      </c>
      <c r="KF97" s="4">
        <f t="shared" si="98"/>
        <v>181746.26298207327</v>
      </c>
      <c r="KG97" s="4">
        <f t="shared" si="99"/>
        <v>1793500.2286009963</v>
      </c>
      <c r="KH97" s="4">
        <v>9.8782019563810705E-2</v>
      </c>
      <c r="KI97">
        <v>1.0149999999999999</v>
      </c>
      <c r="KJ97">
        <v>1.6E-2</v>
      </c>
      <c r="KK97" s="10">
        <v>0.38916298033153296</v>
      </c>
      <c r="KL97" s="12">
        <v>2.0364300000000002E-2</v>
      </c>
      <c r="KM97" s="12">
        <v>-4.4476999999999997E-3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dataset2019</vt:lpstr>
      <vt:lpstr>dataset2019!dataset2019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Randrup Byrialsen</dc:creator>
  <cp:lastModifiedBy>Rob Smith</cp:lastModifiedBy>
  <dcterms:created xsi:type="dcterms:W3CDTF">2019-02-04T11:34:32Z</dcterms:created>
  <dcterms:modified xsi:type="dcterms:W3CDTF">2019-12-12T08:04:34Z</dcterms:modified>
</cp:coreProperties>
</file>